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O:\חני\קנאביס רפואי\פתיחה בתהליך חקירה\מכתבים לצדדים - הודעה על פתיחה בחקירה\"/>
    </mc:Choice>
  </mc:AlternateContent>
  <xr:revisionPtr revIDLastSave="0" documentId="13_ncr:1_{422FDBBD-05F7-40AA-8BDE-4F158F32727E}" xr6:coauthVersionLast="36" xr6:coauthVersionMax="36" xr10:uidLastSave="{00000000-0000-0000-0000-000000000000}"/>
  <bookViews>
    <workbookView xWindow="-105" yWindow="-105" windowWidth="23250" windowHeight="12570" tabRatio="906" firstSheet="1" activeTab="4" xr2:uid="{00000000-000D-0000-FFFF-FFFF00000000}"/>
  </bookViews>
  <sheets>
    <sheet name="תמחיר-מוצרי החקירה (2)" sheetId="46" state="hidden" r:id="rId1"/>
    <sheet name="דוחות רווח והפסד" sheetId="2" r:id="rId2"/>
    <sheet name="מכירות ומחירים - השוק הישראלי" sheetId="35" r:id="rId3"/>
    <sheet name="תמחיר -מוצרי החקירה" sheetId="9" r:id="rId4"/>
    <sheet name="נתח שוק" sheetId="38" r:id="rId5"/>
    <sheet name="מספר המועסקים" sheetId="34" r:id="rId6"/>
    <sheet name="שכר" sheetId="13" r:id="rId7"/>
    <sheet name="ניצול כושר היצור" sheetId="39" r:id="rId8"/>
    <sheet name="פריון" sheetId="42" r:id="rId9"/>
    <sheet name="תזרים מזומנים" sheetId="43" r:id="rId10"/>
    <sheet name="מלאי" sheetId="44" r:id="rId11"/>
    <sheet name="תשואה על השקעות" sheetId="45" r:id="rId12"/>
    <sheet name="צמיחה" sheetId="40" r:id="rId13"/>
    <sheet name="היכולת לגייס הון או השקעות" sheetId="41" r:id="rId14"/>
  </sheets>
  <externalReferences>
    <externalReference r:id="rId15"/>
    <externalReference r:id="rId16"/>
    <externalReference r:id="rId17"/>
  </externalReferences>
  <definedNames>
    <definedName name="ViewSelectorLinks02" localSheetId="13">מכירות [1]ללקוח!$E$12</definedName>
    <definedName name="ViewSelectorLinks02" localSheetId="10">מכירות [1]ללקוח!$E$12</definedName>
    <definedName name="ViewSelectorLinks02" localSheetId="7">מכירות [1]ללקוח!$E$12</definedName>
    <definedName name="ViewSelectorLinks02" localSheetId="4">מכירות [1]ללקוח!$E$12</definedName>
    <definedName name="ViewSelectorLinks02" localSheetId="8">מכירות [1]ללקוח!$E$12</definedName>
    <definedName name="ViewSelectorLinks02" localSheetId="9">מכירות [1]ללקוח!$E$12</definedName>
    <definedName name="ViewSelectorLinks02" localSheetId="0">מכירות [1]ללקוח!$E$12</definedName>
    <definedName name="ViewSelectorLinks02" localSheetId="11">מכירות [1]ללקוח!$E$12</definedName>
    <definedName name="ViewSelectorLinks02">מכירות [1]ללקוח!$E$12</definedName>
    <definedName name="ViewSelectorLinks02\x7eChartTrand" localSheetId="13">מכירות [1]ללקוח!$E$12</definedName>
    <definedName name="ViewSelectorLinks02\x7eChartTrand" localSheetId="10">מכירות [1]ללקוח!$E$12</definedName>
    <definedName name="ViewSelectorLinks02\x7eChartTrand" localSheetId="7">מכירות [1]ללקוח!$E$12</definedName>
    <definedName name="ViewSelectorLinks02\x7eChartTrand" localSheetId="4">מכירות [1]ללקוח!$E$12</definedName>
    <definedName name="ViewSelectorLinks02\x7eChartTrand" localSheetId="8">מכירות [1]ללקוח!$E$12</definedName>
    <definedName name="ViewSelectorLinks02\x7eChartTrand" localSheetId="9">מכירות [1]ללקוח!$E$12</definedName>
    <definedName name="ViewSelectorLinks02\x7eChartTrand" localSheetId="0">מכירות [1]ללקוח!$E$12</definedName>
    <definedName name="ViewSelectorLinks02\x7eChartTrand" localSheetId="11">מכירות [1]ללקוח!$E$12</definedName>
    <definedName name="ViewSelectorLinks02\x7eChartTrand">מכירות [1]ללקוח!$E$12</definedName>
    <definedName name="ViewSelectorRepLink21" localSheetId="13">מכירות [1]ללקוח!$E$12</definedName>
    <definedName name="ViewSelectorRepLink21" localSheetId="10">מכירות [1]ללקוח!$E$12</definedName>
    <definedName name="ViewSelectorRepLink21" localSheetId="7">מכירות [1]ללקוח!$E$12</definedName>
    <definedName name="ViewSelectorRepLink21" localSheetId="4">מכירות [1]ללקוח!$E$12</definedName>
    <definedName name="ViewSelectorRepLink21" localSheetId="8">מכירות [1]ללקוח!$E$12</definedName>
    <definedName name="ViewSelectorRepLink21" localSheetId="9">מכירות [1]ללקוח!$E$12</definedName>
    <definedName name="ViewSelectorRepLink21" localSheetId="0">מכירות [1]ללקוח!$E$12</definedName>
    <definedName name="ViewSelectorRepLink21" localSheetId="11">מכירות [1]ללקוח!$E$12</definedName>
    <definedName name="ViewSelectorRepLink21">מכירות [1]ללקוח!$E$12</definedName>
    <definedName name="ViewSelectorRepLink22" localSheetId="13">מכירות [1]ללקוח!$E$12</definedName>
    <definedName name="ViewSelectorRepLink22" localSheetId="10">מכירות [1]ללקוח!$E$12</definedName>
    <definedName name="ViewSelectorRepLink22" localSheetId="7">מכירות [1]ללקוח!$E$12</definedName>
    <definedName name="ViewSelectorRepLink22" localSheetId="4">מכירות [1]ללקוח!$E$12</definedName>
    <definedName name="ViewSelectorRepLink22" localSheetId="8">מכירות [1]ללקוח!$E$12</definedName>
    <definedName name="ViewSelectorRepLink22" localSheetId="9">מכירות [1]ללקוח!$E$12</definedName>
    <definedName name="ViewSelectorRepLink22" localSheetId="0">מכירות [1]ללקוח!$E$12</definedName>
    <definedName name="ViewSelectorRepLink22" localSheetId="11">מכירות [1]ללקוח!$E$12</definedName>
    <definedName name="ViewSelectorRepLink22">מכירות [1]ללקוח!$E$12</definedName>
    <definedName name="ViewSelectorRepLink23" localSheetId="13">מכירות [1]ללקוח!$E$12</definedName>
    <definedName name="ViewSelectorRepLink23" localSheetId="10">מכירות [1]ללקוח!$E$12</definedName>
    <definedName name="ViewSelectorRepLink23" localSheetId="7">מכירות [1]ללקוח!$E$12</definedName>
    <definedName name="ViewSelectorRepLink23" localSheetId="4">מכירות [1]ללקוח!$E$12</definedName>
    <definedName name="ViewSelectorRepLink23" localSheetId="8">מכירות [1]ללקוח!$E$12</definedName>
    <definedName name="ViewSelectorRepLink23" localSheetId="9">מכירות [1]ללקוח!$E$12</definedName>
    <definedName name="ViewSelectorRepLink23" localSheetId="0">מכירות [1]ללקוח!$E$12</definedName>
    <definedName name="ViewSelectorRepLink23" localSheetId="11">מכירות [1]ללקוח!$E$12</definedName>
    <definedName name="ViewSelectorRepLink23">מכירות [1]ללקוח!$E$12</definedName>
  </definedNames>
  <calcPr calcId="191029"/>
</workbook>
</file>

<file path=xl/calcChain.xml><?xml version="1.0" encoding="utf-8"?>
<calcChain xmlns="http://schemas.openxmlformats.org/spreadsheetml/2006/main">
  <c r="C13" i="43" l="1"/>
  <c r="E20" i="42"/>
  <c r="E12" i="42"/>
  <c r="E4" i="42"/>
  <c r="E15" i="45"/>
  <c r="E5" i="45"/>
  <c r="E3" i="45"/>
  <c r="E13" i="45"/>
  <c r="E21" i="42" l="1"/>
  <c r="D21" i="42"/>
  <c r="C21" i="42"/>
  <c r="B21" i="42"/>
  <c r="D20" i="42"/>
  <c r="C20" i="42"/>
  <c r="B20" i="42"/>
  <c r="B22" i="42" s="1"/>
  <c r="E13" i="42"/>
  <c r="D13" i="42"/>
  <c r="C13" i="42"/>
  <c r="B13" i="42"/>
  <c r="D12" i="42"/>
  <c r="C12" i="42"/>
  <c r="B12" i="42"/>
  <c r="D22" i="42"/>
  <c r="C22" i="42"/>
  <c r="D14" i="42" l="1"/>
  <c r="E14" i="42"/>
  <c r="E15" i="42" s="1"/>
  <c r="E22" i="42"/>
  <c r="C23" i="42"/>
  <c r="C14" i="42"/>
  <c r="B14" i="42"/>
  <c r="C15" i="42" s="1"/>
  <c r="D23" i="42"/>
  <c r="D15" i="42"/>
  <c r="E5" i="42"/>
  <c r="D5" i="42"/>
  <c r="C5" i="42"/>
  <c r="B5" i="42"/>
  <c r="B6" i="42"/>
  <c r="D4" i="42"/>
  <c r="C4" i="42"/>
  <c r="C6" i="42" s="1"/>
  <c r="B4" i="42"/>
  <c r="D15" i="45"/>
  <c r="C15" i="45"/>
  <c r="B15" i="45"/>
  <c r="B16" i="45" s="1"/>
  <c r="D13" i="45"/>
  <c r="C13" i="45"/>
  <c r="B13" i="45"/>
  <c r="C12" i="43"/>
  <c r="C11" i="43"/>
  <c r="C5" i="43"/>
  <c r="C6" i="43"/>
  <c r="C4" i="43"/>
  <c r="E16" i="45"/>
  <c r="D16" i="45"/>
  <c r="D17" i="45" s="1"/>
  <c r="C16" i="45"/>
  <c r="E6" i="45"/>
  <c r="D5" i="45"/>
  <c r="D6" i="45" s="1"/>
  <c r="C5" i="45"/>
  <c r="C6" i="45" s="1"/>
  <c r="B5" i="45"/>
  <c r="B6" i="45" s="1"/>
  <c r="D3" i="45"/>
  <c r="C3" i="45"/>
  <c r="B3" i="45"/>
  <c r="B7" i="45" s="1"/>
  <c r="D6" i="42" l="1"/>
  <c r="D7" i="42" s="1"/>
  <c r="E6" i="42"/>
  <c r="E7" i="42" s="1"/>
  <c r="E23" i="42"/>
  <c r="C7" i="42"/>
  <c r="E17" i="45"/>
  <c r="E18" i="45" s="1"/>
  <c r="C17" i="45"/>
  <c r="B17" i="45"/>
  <c r="D18" i="45"/>
  <c r="D7" i="45"/>
  <c r="D8" i="45" s="1"/>
  <c r="C7" i="45"/>
  <c r="C8" i="45" s="1"/>
  <c r="E7" i="45"/>
  <c r="C10" i="39"/>
  <c r="D10" i="39"/>
  <c r="C9" i="39"/>
  <c r="D9" i="39"/>
  <c r="E9" i="39"/>
  <c r="E10" i="39" s="1"/>
  <c r="B9" i="39"/>
  <c r="B10" i="39" s="1"/>
  <c r="E8" i="45" l="1"/>
  <c r="C18" i="45"/>
  <c r="I67" i="9"/>
  <c r="H67" i="9"/>
  <c r="G67" i="9"/>
  <c r="F67" i="9"/>
  <c r="E67" i="9"/>
  <c r="D67" i="9"/>
  <c r="C67" i="9"/>
  <c r="I50" i="9"/>
  <c r="H50" i="9"/>
  <c r="G50" i="9"/>
  <c r="F50" i="9"/>
  <c r="E50" i="9"/>
  <c r="D50" i="9"/>
  <c r="C50" i="9"/>
  <c r="I33" i="9"/>
  <c r="H33" i="9"/>
  <c r="G33" i="9"/>
  <c r="F33" i="9"/>
  <c r="E33" i="9"/>
  <c r="D33" i="9"/>
  <c r="C33" i="9"/>
  <c r="I16" i="9"/>
  <c r="H16" i="9"/>
  <c r="G16" i="9"/>
  <c r="F16" i="9"/>
  <c r="E16" i="9"/>
  <c r="D16" i="9"/>
  <c r="C16" i="9"/>
  <c r="I46" i="46" l="1"/>
  <c r="I43" i="46"/>
  <c r="F42" i="46"/>
  <c r="E42" i="46"/>
  <c r="H37" i="46"/>
  <c r="G37" i="46"/>
  <c r="F37" i="46"/>
  <c r="E37" i="46"/>
  <c r="D37" i="46"/>
  <c r="C37" i="46"/>
  <c r="B37" i="46"/>
  <c r="H36" i="46"/>
  <c r="G36" i="46"/>
  <c r="F36" i="46"/>
  <c r="E36" i="46"/>
  <c r="D36" i="46"/>
  <c r="C36" i="46"/>
  <c r="B36" i="46"/>
  <c r="I30" i="46"/>
  <c r="I27" i="46"/>
  <c r="F26" i="46"/>
  <c r="E26" i="46"/>
  <c r="H21" i="46"/>
  <c r="G21" i="46"/>
  <c r="F21" i="46"/>
  <c r="E21" i="46"/>
  <c r="D21" i="46"/>
  <c r="C21" i="46"/>
  <c r="B21" i="46"/>
  <c r="H20" i="46"/>
  <c r="G20" i="46"/>
  <c r="F20" i="46"/>
  <c r="E20" i="46"/>
  <c r="D20" i="46"/>
  <c r="C20" i="46"/>
  <c r="B20" i="46"/>
  <c r="I14" i="46"/>
  <c r="I11" i="46"/>
  <c r="F10" i="46"/>
  <c r="I10" i="46" s="1"/>
  <c r="W8" i="46"/>
  <c r="W14" i="46" s="1"/>
  <c r="W16" i="46" s="1"/>
  <c r="H5" i="46"/>
  <c r="G5" i="46"/>
  <c r="F5" i="46"/>
  <c r="E5" i="46"/>
  <c r="D5" i="46"/>
  <c r="C5" i="46"/>
  <c r="B5" i="46"/>
  <c r="H4" i="46"/>
  <c r="G4" i="46"/>
  <c r="F4" i="46"/>
  <c r="E4" i="46"/>
  <c r="D4" i="46"/>
  <c r="C4" i="46"/>
  <c r="B4" i="46"/>
  <c r="I42" i="46" l="1"/>
  <c r="I26" i="46"/>
  <c r="I45" i="46"/>
  <c r="I5" i="46"/>
  <c r="I21" i="46"/>
  <c r="I37" i="46"/>
  <c r="I29" i="46" l="1"/>
  <c r="I13" i="46"/>
  <c r="H24" i="46" l="1"/>
  <c r="D40" i="46"/>
  <c r="D38" i="46" s="1"/>
  <c r="D41" i="46" s="1"/>
  <c r="D44" i="46" s="1"/>
  <c r="D47" i="46" s="1"/>
  <c r="C8" i="46"/>
  <c r="G40" i="46"/>
  <c r="G38" i="46" s="1"/>
  <c r="G41" i="46" s="1"/>
  <c r="G44" i="46" s="1"/>
  <c r="G47" i="46" s="1"/>
  <c r="E24" i="46"/>
  <c r="B24" i="46"/>
  <c r="C23" i="46"/>
  <c r="C40" i="46"/>
  <c r="C38" i="46" s="1"/>
  <c r="C41" i="46" s="1"/>
  <c r="C44" i="46" s="1"/>
  <c r="C47" i="46" s="1"/>
  <c r="C7" i="46"/>
  <c r="C6" i="46" l="1"/>
  <c r="C9" i="46" s="1"/>
  <c r="C12" i="46" s="1"/>
  <c r="C15" i="46" s="1"/>
  <c r="F7" i="46"/>
  <c r="F23" i="46"/>
  <c r="E8" i="46"/>
  <c r="H23" i="46"/>
  <c r="H22" i="46" s="1"/>
  <c r="H25" i="46" s="1"/>
  <c r="H28" i="46" s="1"/>
  <c r="H31" i="46" s="1"/>
  <c r="F40" i="46"/>
  <c r="G23" i="46"/>
  <c r="G8" i="46"/>
  <c r="D24" i="46"/>
  <c r="E7" i="46"/>
  <c r="H7" i="46"/>
  <c r="F24" i="46"/>
  <c r="D8" i="46"/>
  <c r="B23" i="46"/>
  <c r="B22" i="46" s="1"/>
  <c r="C24" i="46"/>
  <c r="H40" i="46"/>
  <c r="H38" i="46" s="1"/>
  <c r="H41" i="46" s="1"/>
  <c r="H44" i="46" s="1"/>
  <c r="H47" i="46" s="1"/>
  <c r="B8" i="46"/>
  <c r="E23" i="46"/>
  <c r="E22" i="46" s="1"/>
  <c r="E25" i="46" s="1"/>
  <c r="E28" i="46" s="1"/>
  <c r="E31" i="46" s="1"/>
  <c r="D7" i="46"/>
  <c r="E40" i="46"/>
  <c r="E38" i="46" s="1"/>
  <c r="E41" i="46" s="1"/>
  <c r="E44" i="46" s="1"/>
  <c r="E47" i="46" s="1"/>
  <c r="G7" i="46"/>
  <c r="B7" i="46"/>
  <c r="B39" i="46"/>
  <c r="D23" i="46"/>
  <c r="F8" i="46"/>
  <c r="H8" i="46"/>
  <c r="G24" i="46"/>
  <c r="B6" i="46" l="1"/>
  <c r="B9" i="46" s="1"/>
  <c r="G6" i="46"/>
  <c r="G9" i="46" s="1"/>
  <c r="G12" i="46" s="1"/>
  <c r="G15" i="46" s="1"/>
  <c r="E6" i="46"/>
  <c r="E9" i="46" s="1"/>
  <c r="E12" i="46" s="1"/>
  <c r="E15" i="46" s="1"/>
  <c r="H6" i="46"/>
  <c r="H9" i="46" s="1"/>
  <c r="H12" i="46" s="1"/>
  <c r="H15" i="46" s="1"/>
  <c r="I24" i="46"/>
  <c r="F22" i="46"/>
  <c r="F25" i="46" s="1"/>
  <c r="F28" i="46" s="1"/>
  <c r="F31" i="46" s="1"/>
  <c r="G22" i="46"/>
  <c r="G25" i="46" s="1"/>
  <c r="G28" i="46" s="1"/>
  <c r="G31" i="46" s="1"/>
  <c r="I40" i="46"/>
  <c r="F38" i="46"/>
  <c r="F41" i="46" s="1"/>
  <c r="F44" i="46" s="1"/>
  <c r="F47" i="46" s="1"/>
  <c r="I8" i="46"/>
  <c r="I23" i="46"/>
  <c r="D22" i="46"/>
  <c r="D25" i="46" s="1"/>
  <c r="D28" i="46" s="1"/>
  <c r="D31" i="46" s="1"/>
  <c r="B25" i="46"/>
  <c r="C22" i="46"/>
  <c r="C25" i="46" s="1"/>
  <c r="C28" i="46" s="1"/>
  <c r="C31" i="46" s="1"/>
  <c r="I7" i="46"/>
  <c r="D6" i="46"/>
  <c r="D9" i="46" s="1"/>
  <c r="D12" i="46" s="1"/>
  <c r="D15" i="46" s="1"/>
  <c r="I39" i="46"/>
  <c r="B38" i="46"/>
  <c r="F6" i="46"/>
  <c r="F9" i="46" s="1"/>
  <c r="F12" i="46" s="1"/>
  <c r="F15" i="46" s="1"/>
  <c r="B41" i="46" l="1"/>
  <c r="I38" i="46"/>
  <c r="I22" i="46"/>
  <c r="I6" i="46"/>
  <c r="B28" i="46"/>
  <c r="I25" i="46"/>
  <c r="B12" i="46"/>
  <c r="I9" i="46"/>
  <c r="B15" i="46" l="1"/>
  <c r="I15" i="46" s="1"/>
  <c r="I12" i="46"/>
  <c r="I28" i="46"/>
  <c r="B31" i="46"/>
  <c r="I31" i="46" s="1"/>
  <c r="I41" i="46"/>
  <c r="B44" i="46"/>
  <c r="I44" i="46" l="1"/>
  <c r="B47" i="46"/>
  <c r="I47" i="46" s="1"/>
</calcChain>
</file>

<file path=xl/sharedStrings.xml><?xml version="1.0" encoding="utf-8"?>
<sst xmlns="http://schemas.openxmlformats.org/spreadsheetml/2006/main" count="748" uniqueCount="188">
  <si>
    <t>תקופה</t>
  </si>
  <si>
    <t>הכנסות</t>
  </si>
  <si>
    <t>עלות המכירות</t>
  </si>
  <si>
    <t>רווח גולמי</t>
  </si>
  <si>
    <t>הוצאות מכירה</t>
  </si>
  <si>
    <t>הוצאות הנהלה וכלליות</t>
  </si>
  <si>
    <t>הוצאות מימון, נטו</t>
  </si>
  <si>
    <t>הוצאות אחרות</t>
  </si>
  <si>
    <t>מסים</t>
  </si>
  <si>
    <t>רווח נקי</t>
  </si>
  <si>
    <t>רווח תפעולי</t>
  </si>
  <si>
    <t>שנה</t>
  </si>
  <si>
    <t>שכר, ₪</t>
  </si>
  <si>
    <t>מרכיב</t>
  </si>
  <si>
    <r>
      <t xml:space="preserve">דוח רווח והפסד - </t>
    </r>
    <r>
      <rPr>
        <b/>
        <sz val="11"/>
        <color rgb="FFFF0000"/>
        <rFont val="Arial"/>
        <family val="2"/>
        <scheme val="minor"/>
      </rPr>
      <t xml:space="preserve">כלל החברה, </t>
    </r>
    <r>
      <rPr>
        <sz val="11"/>
        <rFont val="Arial"/>
        <family val="2"/>
        <scheme val="minor"/>
      </rPr>
      <t>₪</t>
    </r>
    <r>
      <rPr>
        <sz val="11"/>
        <color rgb="FFFF0000"/>
        <rFont val="Arial"/>
        <family val="2"/>
        <scheme val="minor"/>
      </rPr>
      <t xml:space="preserve"> </t>
    </r>
  </si>
  <si>
    <t>Q1 2020</t>
  </si>
  <si>
    <t>Q2 2020</t>
  </si>
  <si>
    <t>Q3 2020</t>
  </si>
  <si>
    <t>Q4 2020</t>
  </si>
  <si>
    <t>סה"כ 2020</t>
  </si>
  <si>
    <t>תיאור</t>
  </si>
  <si>
    <t>מנכ"ל</t>
  </si>
  <si>
    <t>מנהל כספים</t>
  </si>
  <si>
    <t>מנהל שיווק</t>
  </si>
  <si>
    <t>מנהל תפעול</t>
  </si>
  <si>
    <t>התמחיר בפועל</t>
  </si>
  <si>
    <t>עובד יצור בעל משכורת ממוצעת</t>
  </si>
  <si>
    <t>עובד שיווק בעל משכורת ממוצעת</t>
  </si>
  <si>
    <t>מחלקה</t>
  </si>
  <si>
    <t>סה"כ</t>
  </si>
  <si>
    <t>Q1 2021</t>
  </si>
  <si>
    <t>Q2 2021</t>
  </si>
  <si>
    <t>Q3 2021</t>
  </si>
  <si>
    <t>Q4 2021</t>
  </si>
  <si>
    <t>סה"כ 2021</t>
  </si>
  <si>
    <t>Q1 2022</t>
  </si>
  <si>
    <t>עובד משרד בעל משכורת ממוצעת</t>
  </si>
  <si>
    <t>סה"כ עלויות השכר בחברה</t>
  </si>
  <si>
    <t>מטה</t>
  </si>
  <si>
    <t>אחזקה</t>
  </si>
  <si>
    <t>א. איכות</t>
  </si>
  <si>
    <t>לוגיסטיקה</t>
  </si>
  <si>
    <t>אריזה</t>
  </si>
  <si>
    <t xml:space="preserve">מכירות, ₪ </t>
  </si>
  <si>
    <t>שם מוצר 1</t>
  </si>
  <si>
    <t>שם מוצר 2</t>
  </si>
  <si>
    <t>שם מוצר ...</t>
  </si>
  <si>
    <t>שם מוצר 10</t>
  </si>
  <si>
    <r>
      <t xml:space="preserve">התמחיר </t>
    </r>
    <r>
      <rPr>
        <b/>
        <sz val="11"/>
        <color rgb="FFFF0000"/>
        <rFont val="Arial"/>
        <family val="2"/>
        <scheme val="minor"/>
      </rPr>
      <t>המותאם ל - LME 10000</t>
    </r>
  </si>
  <si>
    <t>יש להגיש נתונים ביחס למוצרי החקירה אשר מהווים 80% לפחות ממכירות החברה בערכים כספיים</t>
  </si>
  <si>
    <t>סה"כ התעשייה המקומית</t>
  </si>
  <si>
    <t>מספר המועסקים, ממוצע שנתי</t>
  </si>
  <si>
    <t>שיעור שינוי, %</t>
  </si>
  <si>
    <t>פריון,  ₪  לעובד</t>
  </si>
  <si>
    <t xml:space="preserve">תזרים מזומנים מפעילות שוטפת נטו,  ₪ </t>
  </si>
  <si>
    <t>תשואה על השקעות, %</t>
  </si>
  <si>
    <t>מחיר מכירה ממוצע לתקופה, ₪ קילומטר</t>
  </si>
  <si>
    <t>עבודה, ₪  לקילומטר</t>
  </si>
  <si>
    <t>אנרגיה/חרושת, ₪ לקילומטר</t>
  </si>
  <si>
    <t>רווח גולמי, ₪ לקילומטר</t>
  </si>
  <si>
    <t>הוצאות הנהלה וכלליות, ₪ לקילומטר</t>
  </si>
  <si>
    <t>הוצאות מכירה ושיווק, ₪ לקילומטר</t>
  </si>
  <si>
    <t>רווח תפעולי, ₪ לקילומטר</t>
  </si>
  <si>
    <t>הוצאות מימון, ₪ לקילומטר</t>
  </si>
  <si>
    <t>הוצאות/הכנסות אחרות, ₪ לקילומטר</t>
  </si>
  <si>
    <t>עלות חו"ג, ₪ לקילומטר</t>
  </si>
  <si>
    <t>רווח לפני מס, ₪ לקילומטר</t>
  </si>
  <si>
    <t>עובדים</t>
  </si>
  <si>
    <t>עלות</t>
  </si>
  <si>
    <t>ראה פירוט טבלה למטה</t>
  </si>
  <si>
    <t>מכירות (אלפי ₪)</t>
  </si>
  <si>
    <t>רווח גולמי, אלפי ₪ לקילומטר</t>
  </si>
  <si>
    <t>הוצאות הנהלה וכלליות, אלפי ₪ לקילומטר</t>
  </si>
  <si>
    <t>רווח תפעולי,אלפי ₪ לקילומטר</t>
  </si>
  <si>
    <t>הוצאות מכירה ושיווק, אלפי ₪ לקילומטר</t>
  </si>
  <si>
    <t>הוצאות מימון, אלפי ₪ לקילומטר</t>
  </si>
  <si>
    <t>הוצאות/הכנסות אחרות, אלפי ₪ לקילומטר</t>
  </si>
  <si>
    <t>רווח לפני מס, אלפי  ₪ לקילומטר</t>
  </si>
  <si>
    <t>הנתונים באלפי ₪</t>
  </si>
  <si>
    <t>עלות חו"ג, אלפי ₪ לקילומטר</t>
  </si>
  <si>
    <t>עבודה, אלפי ₪  לקילומטר</t>
  </si>
  <si>
    <t>אנרגיה/חרושת, אלפי ₪ לקילומטר</t>
  </si>
  <si>
    <t>הוצ' מימון  2021</t>
  </si>
  <si>
    <t>IFRS</t>
  </si>
  <si>
    <t>הלואת בעלים</t>
  </si>
  <si>
    <t>מכירות</t>
  </si>
  <si>
    <t>מכירות מתח נמוך</t>
  </si>
  <si>
    <t>אחוז הוצ' המימון ליחוס</t>
  </si>
  <si>
    <t xml:space="preserve">מכירות, $-  הנתונים באלפים </t>
  </si>
  <si>
    <t>הנתונים באלפי ₪.</t>
  </si>
  <si>
    <t>מוצר 1</t>
  </si>
  <si>
    <t>מוצר 2</t>
  </si>
  <si>
    <t>מוצר 3</t>
  </si>
  <si>
    <t>עלות חומרי גלם, אלפי ₪ לק"ג</t>
  </si>
  <si>
    <t>אנרגיה אלפי ₪ לק"ג</t>
  </si>
  <si>
    <t>רווח גולמי, אלפי ₪ לק"ג</t>
  </si>
  <si>
    <t>עבודה, אלפי ₪  לק"ג</t>
  </si>
  <si>
    <t>הוצאות הנהלה וכלליות, אלפי ₪ לק"ג</t>
  </si>
  <si>
    <t>הוצאות מכירה ושיווק, אלפי ₪ לק"ג</t>
  </si>
  <si>
    <t>רווח תפעולי,אלפי ₪ לק"ג</t>
  </si>
  <si>
    <t>הוצאות מימון, אלפי ₪ לק"ג</t>
  </si>
  <si>
    <t>הוצאות/הכנסות אחרות, אלפי ₪ לק"ג</t>
  </si>
  <si>
    <t>רווח לפני מס, אלפי  ₪ לק"ג</t>
  </si>
  <si>
    <t>מוצר 4</t>
  </si>
  <si>
    <t>מוצר 5</t>
  </si>
  <si>
    <t>מוצר 6</t>
  </si>
  <si>
    <t>מוצר 7</t>
  </si>
  <si>
    <t>מוצר 8</t>
  </si>
  <si>
    <t>יצור</t>
  </si>
  <si>
    <t>גידול</t>
  </si>
  <si>
    <t>שיווק</t>
  </si>
  <si>
    <t>עובדים סה"כ כלל החברה</t>
  </si>
  <si>
    <t>סה"כ 2022</t>
  </si>
  <si>
    <t>Q2 2022</t>
  </si>
  <si>
    <t>Q3 2022</t>
  </si>
  <si>
    <t>Q4 2022</t>
  </si>
  <si>
    <t>Q1 2023</t>
  </si>
  <si>
    <t>Q2 2023</t>
  </si>
  <si>
    <t>נא לפרט כיצד יבוא מחו"ל פוגע בצמיחת החברה</t>
  </si>
  <si>
    <t>גידול חקלאי</t>
  </si>
  <si>
    <t>מנהל ייצור</t>
  </si>
  <si>
    <t>מכירות, 1 ק"ג</t>
  </si>
  <si>
    <t>מחירים,  ₪ לק"ג</t>
  </si>
  <si>
    <t xml:space="preserve">Q2 2022 </t>
  </si>
  <si>
    <t>סה"כ 2023</t>
  </si>
  <si>
    <t xml:space="preserve">סך היבוא מקנדה ע"י בית העסק המדווח </t>
  </si>
  <si>
    <t xml:space="preserve">סה"כ יבוא מקנדה </t>
  </si>
  <si>
    <t>סה"כ יבוא ממדינות נוספות</t>
  </si>
  <si>
    <t xml:space="preserve">סך היבוא ממדינות נוספות ע"י בית העסק המדווח </t>
  </si>
  <si>
    <t>ייצור מקומי בלבד- בית העסק המדווח</t>
  </si>
  <si>
    <t>סה"כ יצרנים ישראליים נוספים</t>
  </si>
  <si>
    <t>מספר המועסקים , ממוצע שנתי - כלל החברה</t>
  </si>
  <si>
    <t>מנהל תחום יבוא</t>
  </si>
  <si>
    <t>עובד יבוא בעל משכורת ממוצעת</t>
  </si>
  <si>
    <r>
      <t xml:space="preserve">דוח רווח והפסד - השוק הישראלי - </t>
    </r>
    <r>
      <rPr>
        <b/>
        <sz val="11"/>
        <color rgb="FFFF0000"/>
        <rFont val="Arial"/>
        <family val="2"/>
        <scheme val="minor"/>
      </rPr>
      <t>מוצרי חקירת ההיצף - ייצור מוצר מקומי</t>
    </r>
    <r>
      <rPr>
        <b/>
        <sz val="11"/>
        <rFont val="Arial"/>
        <family val="2"/>
        <scheme val="minor"/>
      </rPr>
      <t xml:space="preserve"> בלבד, ₪     אלפי ₪</t>
    </r>
  </si>
  <si>
    <r>
      <t xml:space="preserve">דוח רווח והפסד - השוק הישראלי - </t>
    </r>
    <r>
      <rPr>
        <b/>
        <sz val="11"/>
        <color rgb="FFFF0000"/>
        <rFont val="Arial"/>
        <family val="2"/>
        <scheme val="minor"/>
      </rPr>
      <t>מוצרי חקירת ההיצף -ייבוא בלבד (למילוי במידה וקיים יבוא ע"י בית העסק)</t>
    </r>
    <r>
      <rPr>
        <b/>
        <sz val="11"/>
        <rFont val="Arial"/>
        <family val="2"/>
        <scheme val="minor"/>
      </rPr>
      <t xml:space="preserve"> , ₪     אלפי ₪</t>
    </r>
  </si>
  <si>
    <t>יש להגיש הערכת המבקשת ביחס לנתח השוק בתחום מוצרי החקירה בערכים כספיים. יש  , $</t>
  </si>
  <si>
    <t>מספר המועסקים, ממוצע שנתי - מיוחס למוצרי החקירה- ייבוא בלבד</t>
  </si>
  <si>
    <t>מספר המועסקים, ממוצע שנתי - מיוחס למוצרי החקירה- ייצור מקומי בלבד</t>
  </si>
  <si>
    <t>עלויות שכר - מיוחס למוצרי החקירה-ייצור מקומי בלבד</t>
  </si>
  <si>
    <t>עלויות שכר - מיוחס למוצרי החקירה-יבוא בלבד</t>
  </si>
  <si>
    <t>תזרים מזומנים נטו מפעילות מוצרי החקירה מייצור מקומי, בשוק המקומי</t>
  </si>
  <si>
    <t>תזרים מזומנים נטו מפעילות מוצרי החקירה המיובאים, בשוק המקומי</t>
  </si>
  <si>
    <t>מלאי ממוצע של מוצרי החקירה</t>
  </si>
  <si>
    <t>מלאי מוצרי החקירה-ייצור מקומי, ₪</t>
  </si>
  <si>
    <t>מלאי מוצרי החקירה-יבוא, ₪</t>
  </si>
  <si>
    <t>תשואה על השקעות בתחום מוצרי החקירה מייצור מקומי- בשוק המקומי</t>
  </si>
  <si>
    <t>תשואה על השקעות בתחום מוצרי החקירה מיבוא- בשוק המקומי</t>
  </si>
  <si>
    <t>רווח לפני מס, מוצרי החקירה</t>
  </si>
  <si>
    <t>הון עצמי לאחר הכפלה באחוז מוצרי החקירה</t>
  </si>
  <si>
    <t>עובדים סה"כ מוצרי החקירה-יבוא בלבד</t>
  </si>
  <si>
    <t>עובדים סה"כ מוצרי החקירה-יצור מקומי בלבד</t>
  </si>
  <si>
    <t>Q3 2023</t>
  </si>
  <si>
    <t>Q4 2023</t>
  </si>
  <si>
    <t>Q4 2024</t>
  </si>
  <si>
    <t>רווח לאחר מימון</t>
  </si>
  <si>
    <t>מחירים,  $ לק"ג</t>
  </si>
  <si>
    <t>נא לפרט כיצד יבוא מחו"ל פוגע ביכולת החברה לגייס הון ו/או השקעות</t>
  </si>
  <si>
    <t>ניצול כושר היצור של העסק ביחס לכלל המוצרים (השוק המקומי + היצוא), ק"ג</t>
  </si>
  <si>
    <t>תארו בקצרה את תהליך הייצור של המוצר הישראלי המיוצר במפעלכם:</t>
  </si>
  <si>
    <t>כושר ייצור מקסימלי*</t>
  </si>
  <si>
    <t>סה"כ הייצור שוק מקומי ויצוא*</t>
  </si>
  <si>
    <t>ייצור לחו"ל*</t>
  </si>
  <si>
    <t>ייצור לשוק המקומי*</t>
  </si>
  <si>
    <t>ניצול כושר הייצור- שוק מקומי ויצוא*</t>
  </si>
  <si>
    <t>*בית העסק המדווח</t>
  </si>
  <si>
    <t>כושר ייצור מקסימלי של כלל הענף</t>
  </si>
  <si>
    <t xml:space="preserve"> מוצרים מיובאים יש להזין כמוצר נפרד.</t>
  </si>
  <si>
    <t>מלאי מוצרי החקירה - סה"כ מיצור מקומי ויבוא, ₪</t>
  </si>
  <si>
    <t>עבודה, אלפי ₪ לק"ג</t>
  </si>
  <si>
    <t xml:space="preserve">הון עצמי </t>
  </si>
  <si>
    <t xml:space="preserve">אחוז מכירות מוצרי החקירה </t>
  </si>
  <si>
    <t>-</t>
  </si>
  <si>
    <t>בסיס העמסה</t>
  </si>
  <si>
    <t>רווח לפני מס</t>
  </si>
  <si>
    <t>פריון במונחים כספיים - כלל החברה</t>
  </si>
  <si>
    <t>פריון במונחים כספיים - ייבוא מוצר החקירה</t>
  </si>
  <si>
    <t xml:space="preserve">פריון במונחים כספיים - ייצור מקומי של מוצר החקירה </t>
  </si>
  <si>
    <t>מספר משמרות בכושר ייצור מקסימלי*</t>
  </si>
  <si>
    <t>היקף מכירות מוצרי חקירת ההיצף שיוצרו ונמכרו בישראל</t>
  </si>
  <si>
    <t>T-20</t>
  </si>
  <si>
    <t>T-15</t>
  </si>
  <si>
    <t>T-10</t>
  </si>
  <si>
    <t>CBD</t>
  </si>
  <si>
    <t>תפרחות</t>
  </si>
  <si>
    <t>גליליות</t>
  </si>
  <si>
    <t>צורת המוצר</t>
  </si>
  <si>
    <t>חומרים פעילים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</si>
</sst>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-* #,##0.00_-;\-* #,##0.00_-;_-* &quot;-&quot;??_-;_-@_-"/>
    <numFmt numFmtId="165" formatCode="_ * #,##0_ ;_ * \-#,##0_ ;_ * &quot;-&quot;??_ ;_ @_ "/>
    <numFmt numFmtId="166" formatCode="_-* #,##0.00\ _р_._-;\-* #,##0.00\ _р_._-;_-* &quot;-&quot;??\ _р_._-;_-@_-"/>
    <numFmt numFmtId="167" formatCode="0.0%"/>
    <numFmt numFmtId="168" formatCode="#,##0_ ;\-#,##0\ "/>
    <numFmt numFmtId="169" formatCode="_-* #,##0_-;\-* #,##0_-;_-* &quot;-&quot;??_-;_-@_-"/>
    <numFmt numFmtId="170" formatCode="&quot;₪&quot;#,##0"/>
  </numFmts>
  <fonts count="30" x14ac:knownFonts="1">
    <font>
      <sz val="11"/>
      <color theme="1"/>
      <name val="Arial"/>
      <family val="2"/>
      <charset val="204"/>
      <scheme val="minor"/>
    </font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  <charset val="204"/>
      <scheme val="minor"/>
    </font>
    <font>
      <sz val="10"/>
      <name val="Arial"/>
      <family val="2"/>
    </font>
    <font>
      <sz val="11"/>
      <color indexed="8"/>
      <name val="Arial"/>
      <family val="2"/>
      <charset val="177"/>
    </font>
    <font>
      <b/>
      <sz val="11"/>
      <color theme="1"/>
      <name val="Arial"/>
      <family val="2"/>
      <scheme val="minor"/>
    </font>
    <font>
      <b/>
      <sz val="11"/>
      <color rgb="FFFFFFFF"/>
      <name val="David"/>
      <family val="2"/>
    </font>
    <font>
      <b/>
      <sz val="11"/>
      <color rgb="FF000000"/>
      <name val="Arial"/>
      <family val="2"/>
      <scheme val="minor"/>
    </font>
    <font>
      <sz val="11"/>
      <color rgb="FF000000"/>
      <name val="Arial"/>
      <family val="2"/>
      <scheme val="minor"/>
    </font>
    <font>
      <sz val="11"/>
      <color theme="1"/>
      <name val="Arial"/>
      <family val="2"/>
      <charset val="204"/>
      <scheme val="minor"/>
    </font>
    <font>
      <b/>
      <sz val="11"/>
      <color rgb="FFFF0000"/>
      <name val="Arial"/>
      <family val="2"/>
      <scheme val="minor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Arial"/>
      <family val="2"/>
      <scheme val="minor"/>
    </font>
    <font>
      <sz val="11"/>
      <name val="Arial"/>
      <family val="2"/>
      <scheme val="minor"/>
    </font>
    <font>
      <b/>
      <sz val="11"/>
      <name val="Arial"/>
      <family val="2"/>
      <scheme val="minor"/>
    </font>
    <font>
      <sz val="11"/>
      <color theme="0"/>
      <name val="Arial"/>
      <family val="2"/>
      <scheme val="minor"/>
    </font>
    <font>
      <u/>
      <sz val="11"/>
      <color theme="1"/>
      <name val="Arial"/>
      <family val="2"/>
      <charset val="204"/>
      <scheme val="minor"/>
    </font>
    <font>
      <b/>
      <u/>
      <sz val="11"/>
      <color theme="1"/>
      <name val="Arial"/>
      <family val="2"/>
      <scheme val="minor"/>
    </font>
    <font>
      <u/>
      <sz val="11"/>
      <color theme="1"/>
      <name val="Arial"/>
      <family val="2"/>
      <scheme val="minor"/>
    </font>
    <font>
      <b/>
      <sz val="11"/>
      <color rgb="FFFFFFFF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u/>
      <sz val="11"/>
      <name val="Arial"/>
      <family val="2"/>
      <scheme val="minor"/>
    </font>
    <font>
      <b/>
      <sz val="16"/>
      <color theme="1"/>
      <name val="Arial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4">
    <xf numFmtId="0" fontId="0" fillId="0" borderId="0"/>
    <xf numFmtId="0" fontId="7" fillId="0" borderId="0"/>
    <xf numFmtId="0" fontId="7" fillId="0" borderId="0"/>
    <xf numFmtId="43" fontId="8" fillId="0" borderId="0" applyFont="0" applyFill="0" applyBorder="0" applyAlignment="0" applyProtection="0"/>
    <xf numFmtId="43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" fillId="0" borderId="0"/>
    <xf numFmtId="0" fontId="13" fillId="0" borderId="0"/>
    <xf numFmtId="164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89">
    <xf numFmtId="0" fontId="0" fillId="0" borderId="0" xfId="0"/>
    <xf numFmtId="0" fontId="0" fillId="0" borderId="0" xfId="0"/>
    <xf numFmtId="0" fontId="6" fillId="0" borderId="0" xfId="0" applyFont="1"/>
    <xf numFmtId="0" fontId="9" fillId="3" borderId="1" xfId="0" applyFont="1" applyFill="1" applyBorder="1" applyAlignment="1">
      <alignment horizontal="center"/>
    </xf>
    <xf numFmtId="0" fontId="9" fillId="0" borderId="0" xfId="0" applyFont="1"/>
    <xf numFmtId="165" fontId="12" fillId="0" borderId="1" xfId="4" applyNumberFormat="1" applyFont="1" applyBorder="1" applyAlignment="1">
      <alignment vertical="center"/>
    </xf>
    <xf numFmtId="165" fontId="11" fillId="0" borderId="1" xfId="4" applyNumberFormat="1" applyFont="1" applyBorder="1" applyAlignment="1">
      <alignment horizontal="center" vertical="center"/>
    </xf>
    <xf numFmtId="165" fontId="11" fillId="0" borderId="1" xfId="4" applyNumberFormat="1" applyFont="1" applyBorder="1" applyAlignment="1">
      <alignment vertical="center"/>
    </xf>
    <xf numFmtId="165" fontId="11" fillId="6" borderId="1" xfId="4" applyNumberFormat="1" applyFont="1" applyFill="1" applyBorder="1" applyAlignment="1">
      <alignment vertical="center"/>
    </xf>
    <xf numFmtId="0" fontId="9" fillId="3" borderId="1" xfId="0" applyFont="1" applyFill="1" applyBorder="1"/>
    <xf numFmtId="0" fontId="9" fillId="7" borderId="0" xfId="0" applyFont="1" applyFill="1" applyAlignment="1">
      <alignment horizontal="center"/>
    </xf>
    <xf numFmtId="0" fontId="10" fillId="5" borderId="1" xfId="0" applyFont="1" applyFill="1" applyBorder="1" applyAlignment="1">
      <alignment horizontal="center" vertical="center" readingOrder="2"/>
    </xf>
    <xf numFmtId="0" fontId="3" fillId="3" borderId="1" xfId="0" applyFont="1" applyFill="1" applyBorder="1"/>
    <xf numFmtId="0" fontId="15" fillId="5" borderId="1" xfId="0" applyFont="1" applyFill="1" applyBorder="1" applyAlignment="1">
      <alignment horizontal="center" vertical="center" readingOrder="2"/>
    </xf>
    <xf numFmtId="0" fontId="9" fillId="0" borderId="0" xfId="0" applyFont="1" applyAlignment="1">
      <alignment horizontal="center"/>
    </xf>
    <xf numFmtId="0" fontId="9" fillId="0" borderId="0" xfId="0" applyFont="1" applyFill="1" applyBorder="1"/>
    <xf numFmtId="0" fontId="14" fillId="0" borderId="0" xfId="11" applyFont="1"/>
    <xf numFmtId="0" fontId="9" fillId="0" borderId="0" xfId="13" applyFont="1"/>
    <xf numFmtId="0" fontId="12" fillId="0" borderId="1" xfId="13" applyFont="1" applyBorder="1" applyAlignment="1">
      <alignment horizontal="center" vertical="center" readingOrder="2"/>
    </xf>
    <xf numFmtId="0" fontId="14" fillId="0" borderId="0" xfId="13" applyFont="1"/>
    <xf numFmtId="0" fontId="2" fillId="0" borderId="0" xfId="14"/>
    <xf numFmtId="0" fontId="9" fillId="0" borderId="0" xfId="15" applyFont="1"/>
    <xf numFmtId="165" fontId="21" fillId="2" borderId="1" xfId="4" applyNumberFormat="1" applyFont="1" applyFill="1" applyBorder="1" applyAlignment="1">
      <alignment vertical="center"/>
    </xf>
    <xf numFmtId="0" fontId="10" fillId="11" borderId="1" xfId="0" applyFont="1" applyFill="1" applyBorder="1" applyAlignment="1">
      <alignment horizontal="center" vertical="center" readingOrder="2"/>
    </xf>
    <xf numFmtId="165" fontId="12" fillId="11" borderId="1" xfId="4" applyNumberFormat="1" applyFont="1" applyFill="1" applyBorder="1" applyAlignment="1">
      <alignment vertical="center"/>
    </xf>
    <xf numFmtId="165" fontId="11" fillId="11" borderId="1" xfId="4" applyNumberFormat="1" applyFont="1" applyFill="1" applyBorder="1" applyAlignment="1">
      <alignment vertical="center"/>
    </xf>
    <xf numFmtId="0" fontId="9" fillId="17" borderId="1" xfId="0" applyFont="1" applyFill="1" applyBorder="1"/>
    <xf numFmtId="169" fontId="3" fillId="0" borderId="0" xfId="18" applyNumberFormat="1" applyFont="1"/>
    <xf numFmtId="38" fontId="3" fillId="3" borderId="1" xfId="18" applyNumberFormat="1" applyFont="1" applyFill="1" applyBorder="1"/>
    <xf numFmtId="0" fontId="22" fillId="0" borderId="0" xfId="0" applyFont="1"/>
    <xf numFmtId="169" fontId="0" fillId="0" borderId="7" xfId="18" applyNumberFormat="1" applyFont="1" applyBorder="1"/>
    <xf numFmtId="0" fontId="0" fillId="0" borderId="6" xfId="0" applyBorder="1"/>
    <xf numFmtId="165" fontId="0" fillId="0" borderId="0" xfId="0" applyNumberFormat="1"/>
    <xf numFmtId="169" fontId="0" fillId="0" borderId="0" xfId="18" applyNumberFormat="1" applyFont="1"/>
    <xf numFmtId="0" fontId="17" fillId="0" borderId="1" xfId="0" applyFont="1" applyBorder="1" applyAlignment="1">
      <alignment horizontal="right" vertical="center" wrapText="1" readingOrder="2"/>
    </xf>
    <xf numFmtId="0" fontId="16" fillId="0" borderId="1" xfId="0" applyFont="1" applyBorder="1" applyAlignment="1">
      <alignment horizontal="right" vertical="center" wrapText="1" readingOrder="2"/>
    </xf>
    <xf numFmtId="0" fontId="16" fillId="3" borderId="1" xfId="0" applyFont="1" applyFill="1" applyBorder="1" applyAlignment="1">
      <alignment horizontal="right" vertical="center" wrapText="1" readingOrder="2"/>
    </xf>
    <xf numFmtId="169" fontId="6" fillId="0" borderId="0" xfId="18" applyNumberFormat="1" applyFont="1"/>
    <xf numFmtId="169" fontId="0" fillId="0" borderId="0" xfId="18" applyNumberFormat="1" applyFont="1" applyFill="1" applyBorder="1"/>
    <xf numFmtId="9" fontId="0" fillId="0" borderId="0" xfId="19" applyFont="1"/>
    <xf numFmtId="10" fontId="0" fillId="0" borderId="0" xfId="19" applyNumberFormat="1" applyFont="1"/>
    <xf numFmtId="3" fontId="9" fillId="10" borderId="1" xfId="13" applyNumberFormat="1" applyFont="1" applyFill="1" applyBorder="1"/>
    <xf numFmtId="38" fontId="3" fillId="3" borderId="1" xfId="18" applyNumberFormat="1" applyFont="1" applyFill="1" applyBorder="1" applyAlignment="1">
      <alignment horizontal="center" vertical="top"/>
    </xf>
    <xf numFmtId="165" fontId="11" fillId="18" borderId="1" xfId="4" applyNumberFormat="1" applyFont="1" applyFill="1" applyBorder="1" applyAlignment="1">
      <alignment vertical="center"/>
    </xf>
    <xf numFmtId="38" fontId="3" fillId="3" borderId="1" xfId="18" applyNumberFormat="1" applyFont="1" applyFill="1" applyBorder="1" applyAlignment="1">
      <alignment vertical="center"/>
    </xf>
    <xf numFmtId="169" fontId="19" fillId="0" borderId="1" xfId="18" applyNumberFormat="1" applyFont="1" applyBorder="1"/>
    <xf numFmtId="38" fontId="19" fillId="3" borderId="1" xfId="18" applyNumberFormat="1" applyFont="1" applyFill="1" applyBorder="1"/>
    <xf numFmtId="0" fontId="3" fillId="0" borderId="0" xfId="0" applyFont="1"/>
    <xf numFmtId="0" fontId="3" fillId="0" borderId="1" xfId="0" applyFont="1" applyBorder="1"/>
    <xf numFmtId="3" fontId="3" fillId="0" borderId="1" xfId="0" applyNumberFormat="1" applyFont="1" applyBorder="1"/>
    <xf numFmtId="0" fontId="23" fillId="0" borderId="0" xfId="0" applyFont="1"/>
    <xf numFmtId="0" fontId="3" fillId="0" borderId="1" xfId="0" applyFont="1" applyFill="1" applyBorder="1"/>
    <xf numFmtId="0" fontId="9" fillId="18" borderId="1" xfId="1" applyFont="1" applyFill="1" applyBorder="1" applyAlignment="1">
      <alignment horizontal="center"/>
    </xf>
    <xf numFmtId="0" fontId="3" fillId="0" borderId="0" xfId="0" applyFont="1" applyFill="1" applyBorder="1"/>
    <xf numFmtId="169" fontId="3" fillId="0" borderId="0" xfId="16" applyNumberFormat="1" applyFont="1" applyFill="1" applyBorder="1"/>
    <xf numFmtId="0" fontId="14" fillId="0" borderId="1" xfId="0" applyFont="1" applyBorder="1"/>
    <xf numFmtId="170" fontId="3" fillId="0" borderId="0" xfId="16" applyNumberFormat="1" applyFont="1" applyFill="1" applyBorder="1"/>
    <xf numFmtId="169" fontId="3" fillId="0" borderId="0" xfId="16" applyNumberFormat="1" applyFont="1" applyBorder="1"/>
    <xf numFmtId="170" fontId="3" fillId="0" borderId="0" xfId="16" applyNumberFormat="1" applyFont="1" applyBorder="1"/>
    <xf numFmtId="169" fontId="3" fillId="0" borderId="1" xfId="16" applyNumberFormat="1" applyFont="1" applyBorder="1"/>
    <xf numFmtId="169" fontId="3" fillId="0" borderId="1" xfId="16" applyNumberFormat="1" applyFont="1" applyFill="1" applyBorder="1"/>
    <xf numFmtId="169" fontId="3" fillId="0" borderId="0" xfId="0" applyNumberFormat="1" applyFont="1"/>
    <xf numFmtId="170" fontId="3" fillId="0" borderId="0" xfId="0" applyNumberFormat="1" applyFont="1"/>
    <xf numFmtId="0" fontId="9" fillId="18" borderId="1" xfId="13" applyFont="1" applyFill="1" applyBorder="1" applyAlignment="1">
      <alignment horizontal="center"/>
    </xf>
    <xf numFmtId="0" fontId="3" fillId="0" borderId="0" xfId="13" applyFont="1"/>
    <xf numFmtId="3" fontId="3" fillId="0" borderId="1" xfId="13" applyNumberFormat="1" applyFont="1" applyBorder="1"/>
    <xf numFmtId="0" fontId="3" fillId="0" borderId="1" xfId="13" applyFont="1" applyBorder="1" applyAlignment="1">
      <alignment horizontal="center"/>
    </xf>
    <xf numFmtId="165" fontId="12" fillId="4" borderId="1" xfId="4" applyNumberFormat="1" applyFont="1" applyFill="1" applyBorder="1" applyAlignment="1">
      <alignment vertical="center"/>
    </xf>
    <xf numFmtId="165" fontId="11" fillId="4" borderId="1" xfId="4" applyNumberFormat="1" applyFont="1" applyFill="1" applyBorder="1" applyAlignment="1">
      <alignment horizontal="center" vertical="center"/>
    </xf>
    <xf numFmtId="165" fontId="11" fillId="4" borderId="1" xfId="4" applyNumberFormat="1" applyFont="1" applyFill="1" applyBorder="1" applyAlignment="1">
      <alignment vertical="center"/>
    </xf>
    <xf numFmtId="0" fontId="9" fillId="18" borderId="0" xfId="0" applyFont="1" applyFill="1" applyAlignment="1">
      <alignment horizontal="center"/>
    </xf>
    <xf numFmtId="0" fontId="18" fillId="0" borderId="0" xfId="0" applyFont="1"/>
    <xf numFmtId="0" fontId="25" fillId="5" borderId="1" xfId="0" applyFont="1" applyFill="1" applyBorder="1" applyAlignment="1">
      <alignment horizontal="center" vertical="center" readingOrder="2"/>
    </xf>
    <xf numFmtId="0" fontId="12" fillId="0" borderId="1" xfId="0" applyFont="1" applyBorder="1" applyAlignment="1">
      <alignment horizontal="right" vertical="center" wrapText="1" readingOrder="2"/>
    </xf>
    <xf numFmtId="0" fontId="11" fillId="0" borderId="1" xfId="0" applyFont="1" applyBorder="1" applyAlignment="1">
      <alignment horizontal="right" vertical="center" wrapText="1" readingOrder="2"/>
    </xf>
    <xf numFmtId="169" fontId="9" fillId="0" borderId="0" xfId="18" applyNumberFormat="1" applyFont="1"/>
    <xf numFmtId="0" fontId="11" fillId="3" borderId="1" xfId="0" applyFont="1" applyFill="1" applyBorder="1" applyAlignment="1">
      <alignment horizontal="right" vertical="center" wrapText="1" readingOrder="2"/>
    </xf>
    <xf numFmtId="10" fontId="3" fillId="0" borderId="0" xfId="19" applyNumberFormat="1" applyFont="1"/>
    <xf numFmtId="0" fontId="3" fillId="0" borderId="1" xfId="13" applyFont="1" applyBorder="1"/>
    <xf numFmtId="0" fontId="24" fillId="0" borderId="0" xfId="13" applyFont="1"/>
    <xf numFmtId="0" fontId="3" fillId="0" borderId="0" xfId="13" applyFont="1" applyFill="1" applyBorder="1"/>
    <xf numFmtId="0" fontId="19" fillId="0" borderId="1" xfId="13" applyFont="1" applyFill="1" applyBorder="1" applyAlignment="1">
      <alignment horizontal="center"/>
    </xf>
    <xf numFmtId="3" fontId="3" fillId="0" borderId="1" xfId="13" applyNumberFormat="1" applyFont="1" applyBorder="1" applyAlignment="1">
      <alignment horizontal="center"/>
    </xf>
    <xf numFmtId="1" fontId="3" fillId="0" borderId="1" xfId="13" applyNumberFormat="1" applyFont="1" applyBorder="1" applyAlignment="1">
      <alignment horizontal="center"/>
    </xf>
    <xf numFmtId="2" fontId="3" fillId="0" borderId="1" xfId="13" applyNumberFormat="1" applyFont="1" applyBorder="1" applyAlignment="1">
      <alignment horizontal="center"/>
    </xf>
    <xf numFmtId="0" fontId="9" fillId="3" borderId="1" xfId="13" applyFont="1" applyFill="1" applyBorder="1" applyAlignment="1">
      <alignment horizontal="center"/>
    </xf>
    <xf numFmtId="167" fontId="9" fillId="3" borderId="1" xfId="12" applyNumberFormat="1" applyFont="1" applyFill="1" applyBorder="1" applyAlignment="1">
      <alignment horizontal="center"/>
    </xf>
    <xf numFmtId="0" fontId="9" fillId="0" borderId="0" xfId="8" applyFont="1"/>
    <xf numFmtId="0" fontId="3" fillId="0" borderId="0" xfId="8" applyFont="1"/>
    <xf numFmtId="0" fontId="3" fillId="0" borderId="1" xfId="8" applyFont="1" applyBorder="1" applyAlignment="1">
      <alignment horizontal="center"/>
    </xf>
    <xf numFmtId="168" fontId="3" fillId="0" borderId="1" xfId="8" applyNumberFormat="1" applyFont="1" applyBorder="1" applyAlignment="1">
      <alignment horizontal="center"/>
    </xf>
    <xf numFmtId="9" fontId="3" fillId="0" borderId="1" xfId="12" applyFont="1" applyBorder="1" applyAlignment="1">
      <alignment horizontal="center"/>
    </xf>
    <xf numFmtId="0" fontId="3" fillId="0" borderId="0" xfId="8" applyFont="1" applyFill="1"/>
    <xf numFmtId="0" fontId="9" fillId="18" borderId="1" xfId="8" applyFont="1" applyFill="1" applyBorder="1" applyAlignment="1">
      <alignment horizontal="center"/>
    </xf>
    <xf numFmtId="0" fontId="3" fillId="0" borderId="0" xfId="15" applyFont="1"/>
    <xf numFmtId="0" fontId="3" fillId="0" borderId="1" xfId="0" applyFont="1" applyBorder="1" applyAlignment="1">
      <alignment horizontal="center"/>
    </xf>
    <xf numFmtId="0" fontId="9" fillId="22" borderId="1" xfId="1" applyFont="1" applyFill="1" applyBorder="1" applyAlignment="1">
      <alignment horizontal="center"/>
    </xf>
    <xf numFmtId="0" fontId="9" fillId="18" borderId="1" xfId="15" applyFont="1" applyFill="1" applyBorder="1" applyAlignment="1">
      <alignment horizontal="center"/>
    </xf>
    <xf numFmtId="0" fontId="12" fillId="0" borderId="0" xfId="8" applyFont="1" applyFill="1" applyBorder="1"/>
    <xf numFmtId="0" fontId="3" fillId="0" borderId="1" xfId="13" applyFont="1" applyFill="1" applyBorder="1"/>
    <xf numFmtId="3" fontId="12" fillId="0" borderId="1" xfId="16" applyNumberFormat="1" applyFont="1" applyFill="1" applyBorder="1" applyAlignment="1">
      <alignment horizontal="center"/>
    </xf>
    <xf numFmtId="3" fontId="3" fillId="0" borderId="1" xfId="8" applyNumberFormat="1" applyFont="1" applyFill="1" applyBorder="1"/>
    <xf numFmtId="0" fontId="12" fillId="0" borderId="1" xfId="13" applyFont="1" applyFill="1" applyBorder="1"/>
    <xf numFmtId="0" fontId="11" fillId="0" borderId="0" xfId="8" applyFont="1" applyFill="1" applyBorder="1"/>
    <xf numFmtId="10" fontId="12" fillId="0" borderId="1" xfId="17" applyNumberFormat="1" applyFont="1" applyFill="1" applyBorder="1" applyAlignment="1">
      <alignment horizontal="center"/>
    </xf>
    <xf numFmtId="0" fontId="11" fillId="9" borderId="1" xfId="13" applyFont="1" applyFill="1" applyBorder="1"/>
    <xf numFmtId="10" fontId="9" fillId="3" borderId="1" xfId="12" applyNumberFormat="1" applyFont="1" applyFill="1" applyBorder="1" applyAlignment="1">
      <alignment horizontal="center"/>
    </xf>
    <xf numFmtId="0" fontId="9" fillId="22" borderId="1" xfId="13" applyFont="1" applyFill="1" applyBorder="1" applyAlignment="1">
      <alignment horizontal="center"/>
    </xf>
    <xf numFmtId="0" fontId="26" fillId="0" borderId="0" xfId="0" applyFont="1"/>
    <xf numFmtId="0" fontId="26" fillId="0" borderId="0" xfId="14" applyFont="1"/>
    <xf numFmtId="169" fontId="3" fillId="0" borderId="1" xfId="18" applyNumberFormat="1" applyFont="1" applyBorder="1"/>
    <xf numFmtId="169" fontId="3" fillId="0" borderId="4" xfId="0" applyNumberFormat="1" applyFont="1" applyFill="1" applyBorder="1" applyAlignment="1">
      <alignment horizontal="center"/>
    </xf>
    <xf numFmtId="169" fontId="3" fillId="0" borderId="1" xfId="18" applyNumberFormat="1" applyFont="1" applyBorder="1" applyAlignment="1">
      <alignment horizontal="center" vertical="top"/>
    </xf>
    <xf numFmtId="0" fontId="3" fillId="0" borderId="5" xfId="0" applyFont="1" applyFill="1" applyBorder="1" applyAlignment="1">
      <alignment horizontal="center"/>
    </xf>
    <xf numFmtId="169" fontId="3" fillId="0" borderId="1" xfId="18" applyNumberFormat="1" applyFont="1" applyBorder="1" applyAlignment="1">
      <alignment vertical="center"/>
    </xf>
    <xf numFmtId="169" fontId="3" fillId="3" borderId="4" xfId="0" applyNumberFormat="1" applyFont="1" applyFill="1" applyBorder="1" applyAlignment="1">
      <alignment horizontal="center"/>
    </xf>
    <xf numFmtId="0" fontId="9" fillId="18" borderId="1" xfId="0" applyFont="1" applyFill="1" applyBorder="1" applyAlignment="1">
      <alignment horizontal="center"/>
    </xf>
    <xf numFmtId="0" fontId="3" fillId="0" borderId="0" xfId="11" applyFont="1"/>
    <xf numFmtId="0" fontId="28" fillId="0" borderId="0" xfId="11" applyFont="1" applyFill="1" applyBorder="1"/>
    <xf numFmtId="0" fontId="12" fillId="0" borderId="0" xfId="11" applyFont="1" applyFill="1" applyBorder="1" applyAlignment="1">
      <alignment horizontal="center"/>
    </xf>
    <xf numFmtId="0" fontId="12" fillId="0" borderId="0" xfId="11" applyFont="1" applyFill="1" applyBorder="1"/>
    <xf numFmtId="3" fontId="3" fillId="0" borderId="1" xfId="11" applyNumberFormat="1" applyFont="1" applyFill="1" applyBorder="1" applyAlignment="1">
      <alignment horizontal="center"/>
    </xf>
    <xf numFmtId="0" fontId="3" fillId="0" borderId="1" xfId="11" applyFont="1" applyBorder="1"/>
    <xf numFmtId="3" fontId="11" fillId="9" borderId="1" xfId="11" applyNumberFormat="1" applyFont="1" applyFill="1" applyBorder="1" applyAlignment="1">
      <alignment horizontal="center"/>
    </xf>
    <xf numFmtId="0" fontId="3" fillId="3" borderId="1" xfId="11" applyFont="1" applyFill="1" applyBorder="1"/>
    <xf numFmtId="0" fontId="14" fillId="0" borderId="0" xfId="11" applyFont="1" applyFill="1" applyBorder="1"/>
    <xf numFmtId="0" fontId="20" fillId="0" borderId="0" xfId="11" applyFont="1" applyFill="1" applyBorder="1"/>
    <xf numFmtId="3" fontId="3" fillId="0" borderId="1" xfId="11" applyNumberFormat="1" applyFont="1" applyBorder="1"/>
    <xf numFmtId="3" fontId="3" fillId="3" borderId="1" xfId="11" applyNumberFormat="1" applyFont="1" applyFill="1" applyBorder="1"/>
    <xf numFmtId="0" fontId="18" fillId="0" borderId="0" xfId="11" applyFont="1" applyFill="1" applyBorder="1"/>
    <xf numFmtId="3" fontId="12" fillId="8" borderId="1" xfId="11" applyNumberFormat="1" applyFont="1" applyFill="1" applyBorder="1" applyAlignment="1">
      <alignment horizontal="center" vertical="top" wrapText="1"/>
    </xf>
    <xf numFmtId="4" fontId="9" fillId="22" borderId="1" xfId="1" applyNumberFormat="1" applyFont="1" applyFill="1" applyBorder="1" applyAlignment="1">
      <alignment horizontal="center"/>
    </xf>
    <xf numFmtId="0" fontId="3" fillId="0" borderId="0" xfId="11" applyFont="1" applyAlignment="1">
      <alignment horizontal="center"/>
    </xf>
    <xf numFmtId="0" fontId="9" fillId="0" borderId="0" xfId="0" applyFont="1" applyFill="1" applyBorder="1" applyAlignment="1">
      <alignment horizontal="center"/>
    </xf>
    <xf numFmtId="3" fontId="11" fillId="0" borderId="0" xfId="11" applyNumberFormat="1" applyFont="1" applyFill="1" applyBorder="1" applyAlignment="1">
      <alignment horizontal="center"/>
    </xf>
    <xf numFmtId="3" fontId="3" fillId="0" borderId="0" xfId="11" applyNumberFormat="1" applyFont="1" applyFill="1" applyBorder="1"/>
    <xf numFmtId="0" fontId="9" fillId="18" borderId="5" xfId="0" applyFont="1" applyFill="1" applyBorder="1" applyAlignment="1">
      <alignment horizontal="center"/>
    </xf>
    <xf numFmtId="38" fontId="3" fillId="3" borderId="5" xfId="18" applyNumberFormat="1" applyFont="1" applyFill="1" applyBorder="1"/>
    <xf numFmtId="0" fontId="3" fillId="0" borderId="5" xfId="0" applyFont="1" applyBorder="1"/>
    <xf numFmtId="169" fontId="3" fillId="0" borderId="1" xfId="0" applyNumberFormat="1" applyFont="1" applyFill="1" applyBorder="1" applyAlignment="1">
      <alignment horizontal="right" vertical="top"/>
    </xf>
    <xf numFmtId="10" fontId="3" fillId="3" borderId="1" xfId="18" applyNumberFormat="1" applyFont="1" applyFill="1" applyBorder="1"/>
    <xf numFmtId="0" fontId="3" fillId="3" borderId="5" xfId="0" applyFont="1" applyFill="1" applyBorder="1"/>
    <xf numFmtId="0" fontId="14" fillId="0" borderId="0" xfId="0" applyFont="1"/>
    <xf numFmtId="0" fontId="25" fillId="5" borderId="1" xfId="0" applyFont="1" applyFill="1" applyBorder="1" applyAlignment="1">
      <alignment horizontal="center" readingOrder="2"/>
    </xf>
    <xf numFmtId="165" fontId="27" fillId="2" borderId="1" xfId="4" applyNumberFormat="1" applyFont="1" applyFill="1" applyBorder="1" applyAlignment="1">
      <alignment horizontal="center"/>
    </xf>
    <xf numFmtId="165" fontId="27" fillId="2" borderId="1" xfId="4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69" fontId="3" fillId="0" borderId="0" xfId="18" applyNumberFormat="1" applyFont="1" applyAlignment="1">
      <alignment horizontal="center"/>
    </xf>
    <xf numFmtId="0" fontId="9" fillId="18" borderId="1" xfId="13" applyFont="1" applyFill="1" applyBorder="1" applyAlignment="1">
      <alignment wrapText="1"/>
    </xf>
    <xf numFmtId="0" fontId="12" fillId="0" borderId="1" xfId="13" applyFont="1" applyBorder="1" applyAlignment="1">
      <alignment vertical="center" wrapText="1" readingOrder="2"/>
    </xf>
    <xf numFmtId="0" fontId="9" fillId="10" borderId="1" xfId="13" applyFont="1" applyFill="1" applyBorder="1" applyAlignment="1">
      <alignment wrapText="1"/>
    </xf>
    <xf numFmtId="0" fontId="3" fillId="0" borderId="1" xfId="13" applyFont="1" applyBorder="1" applyAlignment="1">
      <alignment wrapText="1"/>
    </xf>
    <xf numFmtId="0" fontId="3" fillId="0" borderId="0" xfId="13" applyFont="1" applyAlignment="1">
      <alignment wrapText="1"/>
    </xf>
    <xf numFmtId="0" fontId="11" fillId="6" borderId="1" xfId="13" applyFont="1" applyFill="1" applyBorder="1" applyAlignment="1">
      <alignment vertical="center" wrapText="1" readingOrder="2"/>
    </xf>
    <xf numFmtId="0" fontId="14" fillId="0" borderId="0" xfId="0" applyFont="1" applyFill="1" applyBorder="1"/>
    <xf numFmtId="169" fontId="18" fillId="0" borderId="0" xfId="0" applyNumberFormat="1" applyFont="1" applyFill="1" applyBorder="1"/>
    <xf numFmtId="0" fontId="18" fillId="0" borderId="0" xfId="0" applyFont="1" applyFill="1" applyBorder="1"/>
    <xf numFmtId="0" fontId="3" fillId="0" borderId="1" xfId="0" applyFont="1" applyFill="1" applyBorder="1" applyAlignment="1">
      <alignment wrapText="1"/>
    </xf>
    <xf numFmtId="4" fontId="3" fillId="22" borderId="1" xfId="1" applyNumberFormat="1" applyFont="1" applyFill="1" applyBorder="1" applyAlignment="1">
      <alignment horizontal="center"/>
    </xf>
    <xf numFmtId="0" fontId="29" fillId="0" borderId="0" xfId="11" applyFont="1"/>
    <xf numFmtId="0" fontId="11" fillId="6" borderId="1" xfId="13" applyFont="1" applyFill="1" applyBorder="1" applyAlignment="1">
      <alignment horizontal="center" vertical="center" wrapText="1" readingOrder="2"/>
    </xf>
    <xf numFmtId="9" fontId="9" fillId="10" borderId="1" xfId="13" applyNumberFormat="1" applyFont="1" applyFill="1" applyBorder="1" applyAlignment="1">
      <alignment vertical="center"/>
    </xf>
    <xf numFmtId="0" fontId="3" fillId="0" borderId="0" xfId="13" applyFont="1" applyAlignment="1">
      <alignment horizontal="right" readingOrder="2"/>
    </xf>
    <xf numFmtId="9" fontId="9" fillId="3" borderId="1" xfId="19" applyFont="1" applyFill="1" applyBorder="1" applyAlignment="1">
      <alignment horizontal="center"/>
    </xf>
    <xf numFmtId="9" fontId="3" fillId="0" borderId="1" xfId="19" applyFont="1" applyBorder="1" applyAlignment="1">
      <alignment horizontal="center"/>
    </xf>
    <xf numFmtId="0" fontId="20" fillId="4" borderId="2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4" fontId="9" fillId="22" borderId="8" xfId="1" applyNumberFormat="1" applyFont="1" applyFill="1" applyBorder="1" applyAlignment="1">
      <alignment horizontal="center" vertical="center"/>
    </xf>
    <xf numFmtId="4" fontId="9" fillId="22" borderId="9" xfId="1" applyNumberFormat="1" applyFont="1" applyFill="1" applyBorder="1" applyAlignment="1">
      <alignment horizontal="center" vertical="center"/>
    </xf>
    <xf numFmtId="4" fontId="9" fillId="22" borderId="10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" fontId="3" fillId="19" borderId="1" xfId="0" applyNumberFormat="1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17" fontId="3" fillId="20" borderId="1" xfId="0" applyNumberFormat="1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17" fontId="3" fillId="21" borderId="1" xfId="0" applyNumberFormat="1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7" fontId="3" fillId="12" borderId="1" xfId="0" applyNumberFormat="1" applyFont="1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17" fontId="3" fillId="13" borderId="1" xfId="0" applyNumberFormat="1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17" fontId="3" fillId="14" borderId="1" xfId="0" applyNumberFormat="1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17" fontId="3" fillId="15" borderId="1" xfId="0" applyNumberFormat="1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17" fontId="3" fillId="16" borderId="1" xfId="0" applyNumberFormat="1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24">
    <cellStyle name="Comma" xfId="18" builtinId="3"/>
    <cellStyle name="Comma 2" xfId="3" xr:uid="{00000000-0005-0000-0000-000001000000}"/>
    <cellStyle name="Comma 2 2" xfId="20" xr:uid="{00000000-0005-0000-0000-000002000000}"/>
    <cellStyle name="Comma 3" xfId="4" xr:uid="{00000000-0005-0000-0000-000003000000}"/>
    <cellStyle name="Comma 3 2" xfId="5" xr:uid="{00000000-0005-0000-0000-000004000000}"/>
    <cellStyle name="Comma 3 3" xfId="21" xr:uid="{00000000-0005-0000-0000-000005000000}"/>
    <cellStyle name="Comma 4" xfId="16" xr:uid="{00000000-0005-0000-0000-000006000000}"/>
    <cellStyle name="Normal" xfId="0" builtinId="0"/>
    <cellStyle name="Normal 2" xfId="2" xr:uid="{00000000-0005-0000-0000-000008000000}"/>
    <cellStyle name="Normal 2 2" xfId="8" xr:uid="{00000000-0005-0000-0000-000009000000}"/>
    <cellStyle name="Normal 3" xfId="6" xr:uid="{00000000-0005-0000-0000-00000A000000}"/>
    <cellStyle name="Normal 3 2" xfId="13" xr:uid="{00000000-0005-0000-0000-00000B000000}"/>
    <cellStyle name="Normal 3 3" xfId="15" xr:uid="{00000000-0005-0000-0000-00000C000000}"/>
    <cellStyle name="Normal 4" xfId="10" xr:uid="{00000000-0005-0000-0000-00000D000000}"/>
    <cellStyle name="Normal 4 2" xfId="11" xr:uid="{00000000-0005-0000-0000-00000E000000}"/>
    <cellStyle name="Normal 5" xfId="14" xr:uid="{00000000-0005-0000-0000-00000F000000}"/>
    <cellStyle name="Normal 5 2" xfId="22" xr:uid="{00000000-0005-0000-0000-000010000000}"/>
    <cellStyle name="Normal_tsemer5" xfId="1" xr:uid="{00000000-0005-0000-0000-000011000000}"/>
    <cellStyle name="Percent" xfId="19" builtinId="5"/>
    <cellStyle name="Percent 2" xfId="7" xr:uid="{00000000-0005-0000-0000-000013000000}"/>
    <cellStyle name="Percent 2 2" xfId="9" xr:uid="{00000000-0005-0000-0000-000014000000}"/>
    <cellStyle name="Percent 2 3" xfId="12" xr:uid="{00000000-0005-0000-0000-000015000000}"/>
    <cellStyle name="Percent 3" xfId="17" xr:uid="{00000000-0005-0000-0000-000016000000}"/>
    <cellStyle name="Percent 3 2" xfId="23" xr:uid="{00000000-0005-0000-0000-000017000000}"/>
  </cellStyles>
  <dxfs count="0"/>
  <tableStyles count="0" defaultTableStyle="TableStyleMedium2" defaultPivotStyle="PivotStyleLight16"/>
  <colors>
    <mruColors>
      <color rgb="FFFFFFC5"/>
      <color rgb="FFDDE9F7"/>
      <color rgb="FF83E8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500;&#1500;&#1511;&#1493;&#1495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n-fs01\gn\Users\mhner\Downloads\&#1504;&#1514;&#1493;&#1504;&#1497;&#1501;%20&#1506;&#1505;&#1511;&#1497;&#1497;&#1501;%20&#1489;&#1514;&#1495;&#1493;&#1501;%20&#1502;&#1493;&#1510;&#1512;&#1497;%20&#1492;&#1514;&#1500;&#1493;&#1504;&#149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n-fs01\gn\Users\mhner\Downloads\&#1506;&#1493;&#1514;&#1511;%20&#1513;&#1500;%20&#1504;&#1514;&#1493;&#1504;&#1497;&#1501;%20&#1506;&#1505;&#1511;&#1497;&#1497;&#1501;%20&#1489;&#1514;&#1495;&#1493;&#1501;%20&#1502;&#1493;&#1510;&#1512;&#1497;%20&#1492;&#1514;&#1500;&#1493;&#1504;&#14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ללקוח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2XY5X16   "/>
      <sheetName val="ריכוז דוח רווה&quot;פ  שנתיים-  מדגם"/>
      <sheetName val="N2XY5X10  "/>
      <sheetName val="N2XY5X6  "/>
      <sheetName val="N2XY 3X2.5 "/>
      <sheetName val="N2XY 3X1.5"/>
      <sheetName val="NYA2.5"/>
      <sheetName val="NYA1.5"/>
    </sheetNames>
    <sheetDataSet>
      <sheetData sheetId="0" refreshError="1">
        <row r="5">
          <cell r="C5" t="str">
            <v>N2XY 5X16</v>
          </cell>
        </row>
      </sheetData>
      <sheetData sheetId="1" refreshError="1"/>
      <sheetData sheetId="2" refreshError="1">
        <row r="6">
          <cell r="C6" t="str">
            <v>N2XY 5X10</v>
          </cell>
        </row>
      </sheetData>
      <sheetData sheetId="3" refreshError="1">
        <row r="5">
          <cell r="C5" t="str">
            <v>N2XY 5X6</v>
          </cell>
        </row>
      </sheetData>
      <sheetData sheetId="4" refreshError="1">
        <row r="5">
          <cell r="C5" t="str">
            <v>N2XY 3X2.5</v>
          </cell>
        </row>
      </sheetData>
      <sheetData sheetId="5" refreshError="1">
        <row r="5">
          <cell r="C5" t="str">
            <v>N2XY 3X1.5</v>
          </cell>
        </row>
      </sheetData>
      <sheetData sheetId="6" refreshError="1">
        <row r="5">
          <cell r="C5" t="str">
            <v>NYA-1*2.5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2XY5X16   "/>
      <sheetName val="ריכוז דוח רווה&quot;פ  שנתיים-  מדגם"/>
      <sheetName val="N2XY5X10  "/>
      <sheetName val="N2XY5X6  "/>
      <sheetName val="N2XY 3X2.5 "/>
      <sheetName val="N2XY 3X1.5"/>
      <sheetName val="NYA2.5"/>
      <sheetName val="NYA1.5"/>
      <sheetName val="לבדיקה"/>
    </sheetNames>
    <sheetDataSet>
      <sheetData sheetId="0"/>
      <sheetData sheetId="1">
        <row r="18">
          <cell r="L18">
            <v>3214152</v>
          </cell>
          <cell r="M18">
            <v>2985378</v>
          </cell>
          <cell r="N18">
            <v>162560</v>
          </cell>
          <cell r="O18">
            <v>3214978</v>
          </cell>
          <cell r="AA18">
            <v>4567034</v>
          </cell>
          <cell r="AC18">
            <v>232664</v>
          </cell>
          <cell r="AD18">
            <v>4698932</v>
          </cell>
          <cell r="AP18">
            <v>5505852</v>
          </cell>
          <cell r="AS18">
            <v>5352881</v>
          </cell>
        </row>
        <row r="35">
          <cell r="L35">
            <v>3491178</v>
          </cell>
          <cell r="M35">
            <v>3353482</v>
          </cell>
          <cell r="N35">
            <v>206925</v>
          </cell>
          <cell r="O35">
            <v>3633832</v>
          </cell>
          <cell r="AA35">
            <v>6247482</v>
          </cell>
          <cell r="AC35">
            <v>373550</v>
          </cell>
          <cell r="AD35">
            <v>6684874</v>
          </cell>
          <cell r="AP35">
            <v>7883874</v>
          </cell>
          <cell r="AS35">
            <v>7935525</v>
          </cell>
          <cell r="AT35">
            <v>161789</v>
          </cell>
        </row>
        <row r="51">
          <cell r="L51">
            <v>1153485</v>
          </cell>
          <cell r="M51">
            <v>1028874</v>
          </cell>
          <cell r="N51">
            <v>69600</v>
          </cell>
          <cell r="O51">
            <v>1139124</v>
          </cell>
          <cell r="AA51">
            <v>1204866</v>
          </cell>
          <cell r="AC51">
            <v>71920</v>
          </cell>
          <cell r="AD51">
            <v>1214054</v>
          </cell>
          <cell r="AP51">
            <v>2825922</v>
          </cell>
          <cell r="AS51">
            <v>2681155</v>
          </cell>
          <cell r="AT51">
            <v>76953</v>
          </cell>
        </row>
        <row r="67">
          <cell r="L67">
            <v>3901336</v>
          </cell>
          <cell r="M67">
            <v>3303471</v>
          </cell>
          <cell r="N67">
            <v>163090</v>
          </cell>
          <cell r="O67">
            <v>3544636</v>
          </cell>
          <cell r="AA67">
            <v>4705932</v>
          </cell>
          <cell r="AC67">
            <v>202421</v>
          </cell>
          <cell r="AD67">
            <v>4369369</v>
          </cell>
          <cell r="AE67">
            <v>124120</v>
          </cell>
          <cell r="AP67">
            <v>9427129</v>
          </cell>
          <cell r="AS67">
            <v>8640975</v>
          </cell>
          <cell r="AT67">
            <v>180488</v>
          </cell>
        </row>
        <row r="83">
          <cell r="L83">
            <v>3774742</v>
          </cell>
          <cell r="M83">
            <v>3279954</v>
          </cell>
          <cell r="N83">
            <v>213022</v>
          </cell>
          <cell r="O83">
            <v>3594533</v>
          </cell>
          <cell r="P83">
            <v>81741</v>
          </cell>
          <cell r="AA83">
            <v>4258844</v>
          </cell>
          <cell r="AC83">
            <v>245960</v>
          </cell>
          <cell r="AD83">
            <v>4141622</v>
          </cell>
          <cell r="AE83">
            <v>91520</v>
          </cell>
          <cell r="AP83">
            <v>8917932</v>
          </cell>
          <cell r="AS83">
            <v>8608587</v>
          </cell>
          <cell r="AT83">
            <v>161035</v>
          </cell>
        </row>
        <row r="100">
          <cell r="L100">
            <v>6606375</v>
          </cell>
          <cell r="M100">
            <v>5819012</v>
          </cell>
          <cell r="N100">
            <v>258170</v>
          </cell>
          <cell r="O100">
            <v>6288412</v>
          </cell>
          <cell r="AA100">
            <v>11098689</v>
          </cell>
          <cell r="AC100">
            <v>441342</v>
          </cell>
          <cell r="AD100">
            <v>11006153</v>
          </cell>
          <cell r="AP100">
            <v>18212958</v>
          </cell>
          <cell r="AS100">
            <v>17531374</v>
          </cell>
          <cell r="AT100">
            <v>452314</v>
          </cell>
        </row>
        <row r="116">
          <cell r="L116">
            <v>4860586</v>
          </cell>
          <cell r="M116">
            <v>4143314</v>
          </cell>
          <cell r="N116">
            <v>258429</v>
          </cell>
          <cell r="O116">
            <v>4552641</v>
          </cell>
          <cell r="AA116">
            <v>8581559</v>
          </cell>
          <cell r="AC116">
            <v>449094</v>
          </cell>
          <cell r="AD116">
            <v>8347810</v>
          </cell>
          <cell r="AP116">
            <v>13538327</v>
          </cell>
          <cell r="AS116">
            <v>12950565</v>
          </cell>
          <cell r="AT116">
            <v>309199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W77"/>
  <sheetViews>
    <sheetView rightToLeft="1" topLeftCell="A7" workbookViewId="0">
      <selection activeCell="A28" sqref="A28"/>
    </sheetView>
  </sheetViews>
  <sheetFormatPr defaultColWidth="8.75" defaultRowHeight="14.25" x14ac:dyDescent="0.2"/>
  <cols>
    <col min="1" max="1" width="40.875" style="1" customWidth="1"/>
    <col min="2" max="2" width="19.125" style="1" customWidth="1"/>
    <col min="3" max="3" width="19.125" style="1" bestFit="1" customWidth="1"/>
    <col min="4" max="7" width="18.625" style="1" customWidth="1"/>
    <col min="8" max="9" width="16.75" style="1" customWidth="1"/>
    <col min="10" max="10" width="8.75" style="1"/>
    <col min="11" max="11" width="29.75" style="1" customWidth="1"/>
    <col min="12" max="12" width="14.875" style="1" customWidth="1"/>
    <col min="13" max="14" width="18" style="1" customWidth="1"/>
    <col min="15" max="15" width="15.75" style="1" customWidth="1"/>
    <col min="16" max="21" width="8.75" style="1"/>
    <col min="22" max="22" width="10.375" style="1" bestFit="1" customWidth="1"/>
    <col min="23" max="23" width="11.125" style="33" bestFit="1" customWidth="1"/>
    <col min="24" max="16384" width="8.75" style="1"/>
  </cols>
  <sheetData>
    <row r="1" spans="1:23" ht="15" x14ac:dyDescent="0.25">
      <c r="A1" s="14" t="s">
        <v>25</v>
      </c>
      <c r="B1" s="29" t="s">
        <v>78</v>
      </c>
    </row>
    <row r="2" spans="1:23" ht="15" x14ac:dyDescent="0.25">
      <c r="A2" s="16" t="s">
        <v>49</v>
      </c>
      <c r="K2" s="4" t="s">
        <v>48</v>
      </c>
    </row>
    <row r="3" spans="1:23" ht="15" x14ac:dyDescent="0.25">
      <c r="A3" s="10" t="s">
        <v>11</v>
      </c>
      <c r="B3" s="10">
        <v>2019</v>
      </c>
      <c r="K3" s="10" t="s">
        <v>11</v>
      </c>
      <c r="L3" s="10">
        <v>2019</v>
      </c>
    </row>
    <row r="4" spans="1:23" ht="15" x14ac:dyDescent="0.2">
      <c r="A4" s="13" t="s">
        <v>13</v>
      </c>
      <c r="B4" s="22" t="str">
        <f>+'[2]N2XY5X16   '!$C$5</f>
        <v>N2XY 5X16</v>
      </c>
      <c r="C4" s="11" t="str">
        <f>+'[2]N2XY5X10  '!$C$6</f>
        <v>N2XY 5X10</v>
      </c>
      <c r="D4" s="11" t="str">
        <f>+'[2]N2XY5X6  '!$C$5</f>
        <v>N2XY 5X6</v>
      </c>
      <c r="E4" s="11" t="str">
        <f>+'[2]N2XY 3X2.5 '!$C$5</f>
        <v>N2XY 3X2.5</v>
      </c>
      <c r="F4" s="11" t="str">
        <f>+'[2]N2XY 3X1.5'!$C$5</f>
        <v>N2XY 3X1.5</v>
      </c>
      <c r="G4" s="11" t="str">
        <f>+'[2]NYA2.5'!$C$5</f>
        <v>NYA-1*2.5</v>
      </c>
      <c r="H4" s="11" t="str">
        <f>+'[2]NYA2.5'!$C$5</f>
        <v>NYA-1*2.5</v>
      </c>
      <c r="I4" s="23" t="s">
        <v>29</v>
      </c>
      <c r="K4" s="13" t="s">
        <v>13</v>
      </c>
      <c r="L4" s="11" t="s">
        <v>44</v>
      </c>
      <c r="M4" s="11" t="s">
        <v>45</v>
      </c>
      <c r="N4" s="11" t="s">
        <v>46</v>
      </c>
      <c r="O4" s="11" t="s">
        <v>47</v>
      </c>
    </row>
    <row r="5" spans="1:23" ht="15" x14ac:dyDescent="0.2">
      <c r="A5" s="34" t="s">
        <v>70</v>
      </c>
      <c r="B5" s="5">
        <f>'[3]ריכוז דוח רווה"פ  שנתיים-  מדגם'!$L$18/1000</f>
        <v>3214.152</v>
      </c>
      <c r="C5" s="5">
        <f>'[3]ריכוז דוח רווה"פ  שנתיים-  מדגם'!$L$35/1000</f>
        <v>3491.1779999999999</v>
      </c>
      <c r="D5" s="5">
        <f>'[3]ריכוז דוח רווה"פ  שנתיים-  מדגם'!$L$51/1000</f>
        <v>1153.4849999999999</v>
      </c>
      <c r="E5" s="5">
        <f>'[3]ריכוז דוח רווה"פ  שנתיים-  מדגם'!$L$67/1000</f>
        <v>3901.3359999999998</v>
      </c>
      <c r="F5" s="5">
        <f>'[3]ריכוז דוח רווה"פ  שנתיים-  מדגם'!$L$83/1000</f>
        <v>3774.7420000000002</v>
      </c>
      <c r="G5" s="5">
        <f>'[3]ריכוז דוח רווה"פ  שנתיים-  מדגם'!$L$100/1000</f>
        <v>6606.375</v>
      </c>
      <c r="H5" s="5">
        <f>'[3]ריכוז דוח רווה"פ  שנתיים-  מדגם'!$L$116/1000</f>
        <v>4860.5860000000002</v>
      </c>
      <c r="I5" s="24">
        <f>SUM(B5:H5)</f>
        <v>27001.853999999999</v>
      </c>
      <c r="K5" s="34" t="s">
        <v>56</v>
      </c>
      <c r="L5" s="5"/>
      <c r="M5" s="5"/>
      <c r="N5" s="5"/>
      <c r="O5" s="5"/>
      <c r="U5" s="1" t="s">
        <v>82</v>
      </c>
      <c r="W5" s="33">
        <v>9167</v>
      </c>
    </row>
    <row r="6" spans="1:23" ht="15" x14ac:dyDescent="0.2">
      <c r="A6" s="34" t="s">
        <v>79</v>
      </c>
      <c r="B6" s="5">
        <f>('[3]ריכוז דוח רווה"פ  שנתיים-  מדגם'!$O$18/1000)-B7-B8</f>
        <v>67.039999999999907</v>
      </c>
      <c r="C6" s="5">
        <f>('[3]ריכוז דוח רווה"פ  שנתיים-  מדגם'!$O$35/1000)-C7-C8</f>
        <v>73.424999999999898</v>
      </c>
      <c r="D6" s="5">
        <f>('[3]ריכוז דוח רווה"פ  שנתיים-  מדגם'!$O$51/1000)-D7-D8</f>
        <v>40.650000000000006</v>
      </c>
      <c r="E6" s="5">
        <f>('[3]ריכוז דוח רווה"פ  שנתיים-  מדגם'!$O$67/1000)-E7-E8</f>
        <v>78.07499999999996</v>
      </c>
      <c r="F6" s="5">
        <f>('[3]ריכוז דוח רווה"פ  שנתיים-  מדגם'!$O$83/1000)-F7-F8</f>
        <v>101.55699999999973</v>
      </c>
      <c r="G6" s="5">
        <f>('[3]ריכוז דוח רווה"פ  שנתיים-  מדגם'!$O$100/1000)-G7-G8</f>
        <v>211.23000000000053</v>
      </c>
      <c r="H6" s="5">
        <f>('[3]ריכוז דוח רווה"פ  שנתיים-  מדגם'!$O$116/1000)-H7-H8</f>
        <v>150.89799999999934</v>
      </c>
      <c r="I6" s="24">
        <f t="shared" ref="I6:I15" si="0">SUM(B6:H6)</f>
        <v>722.87499999999943</v>
      </c>
      <c r="K6" s="34" t="s">
        <v>65</v>
      </c>
      <c r="L6" s="5"/>
      <c r="M6" s="5"/>
      <c r="N6" s="5"/>
      <c r="O6" s="5"/>
      <c r="V6" s="1" t="s">
        <v>83</v>
      </c>
      <c r="W6" s="33">
        <v>-1656</v>
      </c>
    </row>
    <row r="7" spans="1:23" ht="15" x14ac:dyDescent="0.2">
      <c r="A7" s="34" t="s">
        <v>80</v>
      </c>
      <c r="B7" s="5">
        <f>'[3]ריכוז דוח רווה"פ  שנתיים-  מדגם'!$M$18/1000</f>
        <v>2985.3780000000002</v>
      </c>
      <c r="C7" s="5">
        <f>'[3]ריכוז דוח רווה"פ  שנתיים-  מדגם'!$M$35/1000</f>
        <v>3353.482</v>
      </c>
      <c r="D7" s="5">
        <f>'[3]ריכוז דוח רווה"פ  שנתיים-  מדגם'!$M$51/1000</f>
        <v>1028.874</v>
      </c>
      <c r="E7" s="5">
        <f>'[3]ריכוז דוח רווה"פ  שנתיים-  מדגם'!$M$67/1000</f>
        <v>3303.471</v>
      </c>
      <c r="F7" s="5">
        <f>'[3]ריכוז דוח רווה"פ  שנתיים-  מדגם'!$M$83/1000</f>
        <v>3279.9540000000002</v>
      </c>
      <c r="G7" s="5">
        <f>'[3]ריכוז דוח רווה"פ  שנתיים-  מדגם'!$M$100/1000</f>
        <v>5819.0119999999997</v>
      </c>
      <c r="H7" s="5">
        <f>'[3]ריכוז דוח רווה"פ  שנתיים-  מדגם'!$M$116/1000</f>
        <v>4143.3140000000003</v>
      </c>
      <c r="I7" s="24">
        <f t="shared" si="0"/>
        <v>23913.485000000001</v>
      </c>
      <c r="K7" s="34" t="s">
        <v>57</v>
      </c>
      <c r="L7" s="5"/>
      <c r="M7" s="5"/>
      <c r="N7" s="5"/>
      <c r="O7" s="5"/>
      <c r="V7" s="1" t="s">
        <v>84</v>
      </c>
      <c r="W7" s="33">
        <v>-1755</v>
      </c>
    </row>
    <row r="8" spans="1:23" ht="15.75" thickBot="1" x14ac:dyDescent="0.25">
      <c r="A8" s="34" t="s">
        <v>81</v>
      </c>
      <c r="B8" s="5">
        <f>'[3]ריכוז דוח רווה"פ  שנתיים-  מדגם'!$N$18/1000</f>
        <v>162.56</v>
      </c>
      <c r="C8" s="5">
        <f>'[3]ריכוז דוח רווה"פ  שנתיים-  מדגם'!$N$35/1000</f>
        <v>206.92500000000001</v>
      </c>
      <c r="D8" s="5">
        <f>'[3]ריכוז דוח רווה"פ  שנתיים-  מדגם'!$N$51/1000</f>
        <v>69.599999999999994</v>
      </c>
      <c r="E8" s="5">
        <f>'[3]ריכוז דוח רווה"פ  שנתיים-  מדגם'!$N$67/1000</f>
        <v>163.09</v>
      </c>
      <c r="F8" s="5">
        <f>'[3]ריכוז דוח רווה"פ  שנתיים-  מדגם'!$N$83/1000</f>
        <v>213.02199999999999</v>
      </c>
      <c r="G8" s="5">
        <f>'[3]ריכוז דוח רווה"פ  שנתיים-  מדגם'!$N$100/1000</f>
        <v>258.17</v>
      </c>
      <c r="H8" s="5">
        <f>'[3]ריכוז דוח רווה"פ  שנתיים-  מדגם'!$N$116/1000</f>
        <v>258.42899999999997</v>
      </c>
      <c r="I8" s="24">
        <f t="shared" si="0"/>
        <v>1331.7960000000003</v>
      </c>
      <c r="K8" s="34" t="s">
        <v>58</v>
      </c>
      <c r="L8" s="5"/>
      <c r="M8" s="5"/>
      <c r="N8" s="5"/>
      <c r="O8" s="5"/>
      <c r="V8" s="31"/>
      <c r="W8" s="30">
        <f>SUM(W5:W7)</f>
        <v>5756</v>
      </c>
    </row>
    <row r="9" spans="1:23" s="2" customFormat="1" ht="15.75" thickTop="1" x14ac:dyDescent="0.25">
      <c r="A9" s="35" t="s">
        <v>71</v>
      </c>
      <c r="B9" s="6">
        <f t="shared" ref="B9:H9" si="1">+B5-B6-B7-B8</f>
        <v>-0.82600000000007867</v>
      </c>
      <c r="C9" s="6">
        <f t="shared" si="1"/>
        <v>-142.65399999999983</v>
      </c>
      <c r="D9" s="6">
        <f t="shared" si="1"/>
        <v>14.360999999999791</v>
      </c>
      <c r="E9" s="6">
        <f t="shared" si="1"/>
        <v>356.69999999999993</v>
      </c>
      <c r="F9" s="6">
        <f t="shared" si="1"/>
        <v>180.20900000000023</v>
      </c>
      <c r="G9" s="6">
        <f t="shared" si="1"/>
        <v>317.96299999999979</v>
      </c>
      <c r="H9" s="6">
        <f t="shared" si="1"/>
        <v>307.94500000000073</v>
      </c>
      <c r="I9" s="24">
        <f t="shared" si="0"/>
        <v>1033.6980000000008</v>
      </c>
      <c r="K9" s="35" t="s">
        <v>59</v>
      </c>
      <c r="L9" s="6"/>
      <c r="M9" s="6"/>
      <c r="N9" s="6"/>
      <c r="O9" s="6"/>
      <c r="W9" s="37"/>
    </row>
    <row r="10" spans="1:23" ht="15" x14ac:dyDescent="0.2">
      <c r="A10" s="34" t="s">
        <v>72</v>
      </c>
      <c r="B10" s="5">
        <v>77</v>
      </c>
      <c r="C10" s="5">
        <v>77</v>
      </c>
      <c r="D10" s="5">
        <v>38</v>
      </c>
      <c r="E10" s="5">
        <v>101</v>
      </c>
      <c r="F10" s="5">
        <f>'[3]ריכוז דוח רווה"פ  שנתיים-  מדגם'!$P$83/1000</f>
        <v>81.741</v>
      </c>
      <c r="G10" s="5">
        <v>194</v>
      </c>
      <c r="H10" s="5">
        <v>130</v>
      </c>
      <c r="I10" s="24">
        <f t="shared" si="0"/>
        <v>698.74099999999999</v>
      </c>
      <c r="K10" s="34" t="s">
        <v>60</v>
      </c>
      <c r="L10" s="5"/>
      <c r="M10" s="5"/>
      <c r="N10" s="5"/>
      <c r="O10" s="5"/>
      <c r="U10" s="1" t="s">
        <v>85</v>
      </c>
      <c r="W10" s="38">
        <v>323226</v>
      </c>
    </row>
    <row r="11" spans="1:23" ht="15" x14ac:dyDescent="0.2">
      <c r="A11" s="34" t="s">
        <v>74</v>
      </c>
      <c r="B11" s="5"/>
      <c r="C11" s="5"/>
      <c r="D11" s="5"/>
      <c r="E11" s="5"/>
      <c r="F11" s="5"/>
      <c r="G11" s="5"/>
      <c r="H11" s="5"/>
      <c r="I11" s="24">
        <f t="shared" si="0"/>
        <v>0</v>
      </c>
      <c r="K11" s="34" t="s">
        <v>61</v>
      </c>
      <c r="L11" s="5"/>
      <c r="M11" s="5"/>
      <c r="N11" s="5"/>
      <c r="O11" s="5"/>
    </row>
    <row r="12" spans="1:23" s="2" customFormat="1" ht="15" x14ac:dyDescent="0.25">
      <c r="A12" s="35" t="s">
        <v>73</v>
      </c>
      <c r="B12" s="7">
        <f t="shared" ref="B12:H12" si="2">+B9-B10</f>
        <v>-77.826000000000079</v>
      </c>
      <c r="C12" s="7">
        <f t="shared" si="2"/>
        <v>-219.65399999999983</v>
      </c>
      <c r="D12" s="7">
        <f t="shared" si="2"/>
        <v>-23.639000000000209</v>
      </c>
      <c r="E12" s="7">
        <f t="shared" si="2"/>
        <v>255.69999999999993</v>
      </c>
      <c r="F12" s="7">
        <f t="shared" si="2"/>
        <v>98.468000000000231</v>
      </c>
      <c r="G12" s="7">
        <f t="shared" si="2"/>
        <v>123.96299999999979</v>
      </c>
      <c r="H12" s="7">
        <f t="shared" si="2"/>
        <v>177.94500000000073</v>
      </c>
      <c r="I12" s="24">
        <f t="shared" si="0"/>
        <v>334.95700000000056</v>
      </c>
      <c r="K12" s="35" t="s">
        <v>62</v>
      </c>
      <c r="L12" s="7"/>
      <c r="M12" s="7"/>
      <c r="N12" s="7"/>
      <c r="O12" s="7"/>
      <c r="U12" s="2" t="s">
        <v>86</v>
      </c>
      <c r="W12" s="37">
        <v>102000</v>
      </c>
    </row>
    <row r="13" spans="1:23" ht="15" x14ac:dyDescent="0.2">
      <c r="A13" s="34" t="s">
        <v>75</v>
      </c>
      <c r="B13" s="5"/>
      <c r="C13" s="5"/>
      <c r="D13" s="5"/>
      <c r="E13" s="5"/>
      <c r="F13" s="5"/>
      <c r="G13" s="5"/>
      <c r="H13" s="5"/>
      <c r="I13" s="24">
        <f t="shared" si="0"/>
        <v>0</v>
      </c>
      <c r="K13" s="34" t="s">
        <v>63</v>
      </c>
      <c r="L13" s="5"/>
      <c r="M13" s="5"/>
      <c r="N13" s="5"/>
      <c r="O13" s="5"/>
    </row>
    <row r="14" spans="1:23" ht="15" x14ac:dyDescent="0.2">
      <c r="A14" s="34" t="s">
        <v>76</v>
      </c>
      <c r="B14" s="5"/>
      <c r="C14" s="5"/>
      <c r="D14" s="5"/>
      <c r="E14" s="5"/>
      <c r="F14" s="5"/>
      <c r="G14" s="5"/>
      <c r="H14" s="5"/>
      <c r="I14" s="24">
        <f t="shared" si="0"/>
        <v>0</v>
      </c>
      <c r="K14" s="34" t="s">
        <v>64</v>
      </c>
      <c r="L14" s="5"/>
      <c r="M14" s="5"/>
      <c r="N14" s="5"/>
      <c r="O14" s="5"/>
      <c r="U14" s="1" t="s">
        <v>87</v>
      </c>
      <c r="W14" s="33">
        <f>W12/W10*W8</f>
        <v>1816.41328358486</v>
      </c>
    </row>
    <row r="15" spans="1:23" ht="15" x14ac:dyDescent="0.2">
      <c r="A15" s="36" t="s">
        <v>77</v>
      </c>
      <c r="B15" s="25">
        <f>B12-B13-B14</f>
        <v>-77.826000000000079</v>
      </c>
      <c r="C15" s="25">
        <f t="shared" ref="C15:H15" si="3">C12-C13-C14</f>
        <v>-219.65399999999983</v>
      </c>
      <c r="D15" s="25">
        <f t="shared" si="3"/>
        <v>-23.639000000000209</v>
      </c>
      <c r="E15" s="25">
        <f t="shared" si="3"/>
        <v>255.69999999999993</v>
      </c>
      <c r="F15" s="25">
        <f t="shared" si="3"/>
        <v>98.468000000000231</v>
      </c>
      <c r="G15" s="25">
        <f t="shared" si="3"/>
        <v>123.96299999999979</v>
      </c>
      <c r="H15" s="25">
        <f t="shared" si="3"/>
        <v>177.94500000000073</v>
      </c>
      <c r="I15" s="24">
        <f t="shared" si="0"/>
        <v>334.95700000000056</v>
      </c>
      <c r="J15" s="32">
        <v>248</v>
      </c>
      <c r="K15" s="36" t="s">
        <v>66</v>
      </c>
      <c r="L15" s="8"/>
      <c r="M15" s="8"/>
      <c r="N15" s="8"/>
      <c r="O15" s="8"/>
    </row>
    <row r="16" spans="1:23" x14ac:dyDescent="0.2">
      <c r="V16" s="39"/>
      <c r="W16" s="40">
        <f>W14/W12</f>
        <v>1.7807973368479019E-2</v>
      </c>
    </row>
    <row r="18" spans="1:15" ht="15" x14ac:dyDescent="0.25">
      <c r="A18" s="14" t="s">
        <v>25</v>
      </c>
      <c r="B18" s="29" t="s">
        <v>78</v>
      </c>
      <c r="K18" s="4" t="s">
        <v>48</v>
      </c>
    </row>
    <row r="19" spans="1:15" ht="15" x14ac:dyDescent="0.25">
      <c r="A19" s="10" t="s">
        <v>11</v>
      </c>
      <c r="B19" s="10">
        <v>2020</v>
      </c>
      <c r="K19" s="10" t="s">
        <v>11</v>
      </c>
      <c r="L19" s="10">
        <v>2020</v>
      </c>
    </row>
    <row r="20" spans="1:15" ht="15" x14ac:dyDescent="0.2">
      <c r="A20" s="13" t="s">
        <v>13</v>
      </c>
      <c r="B20" s="22" t="str">
        <f>+'[2]N2XY5X16   '!$C$5</f>
        <v>N2XY 5X16</v>
      </c>
      <c r="C20" s="11" t="str">
        <f>+'[2]N2XY5X10  '!$C$6</f>
        <v>N2XY 5X10</v>
      </c>
      <c r="D20" s="11" t="str">
        <f>+'[2]N2XY5X6  '!$C$5</f>
        <v>N2XY 5X6</v>
      </c>
      <c r="E20" s="11" t="str">
        <f>+'[2]N2XY 3X2.5 '!$C$5</f>
        <v>N2XY 3X2.5</v>
      </c>
      <c r="F20" s="11" t="str">
        <f>+'[2]N2XY 3X1.5'!$C$5</f>
        <v>N2XY 3X1.5</v>
      </c>
      <c r="G20" s="11" t="str">
        <f>+'[2]NYA2.5'!$C$5</f>
        <v>NYA-1*2.5</v>
      </c>
      <c r="H20" s="11" t="str">
        <f>+'[2]NYA2.5'!$C$5</f>
        <v>NYA-1*2.5</v>
      </c>
      <c r="I20" s="23" t="s">
        <v>29</v>
      </c>
      <c r="K20" s="13" t="s">
        <v>13</v>
      </c>
      <c r="L20" s="11" t="s">
        <v>44</v>
      </c>
      <c r="M20" s="11" t="s">
        <v>45</v>
      </c>
      <c r="N20" s="11" t="s">
        <v>46</v>
      </c>
      <c r="O20" s="11" t="s">
        <v>47</v>
      </c>
    </row>
    <row r="21" spans="1:15" ht="15" x14ac:dyDescent="0.2">
      <c r="A21" s="34" t="s">
        <v>70</v>
      </c>
      <c r="B21" s="5">
        <f>'[3]ריכוז דוח רווה"פ  שנתיים-  מדגם'!$AA$18/1000</f>
        <v>4567.0339999999997</v>
      </c>
      <c r="C21" s="5">
        <f>'[3]ריכוז דוח רווה"פ  שנתיים-  מדגם'!$AA$35/1000</f>
        <v>6247.482</v>
      </c>
      <c r="D21" s="5">
        <f>'[3]ריכוז דוח רווה"פ  שנתיים-  מדגם'!$AA$51/1000</f>
        <v>1204.866</v>
      </c>
      <c r="E21" s="5">
        <f>'[3]ריכוז דוח רווה"פ  שנתיים-  מדגם'!$AA$67/1000</f>
        <v>4705.9319999999998</v>
      </c>
      <c r="F21" s="5">
        <f>'[3]ריכוז דוח רווה"פ  שנתיים-  מדגם'!$AA$83/1000</f>
        <v>4258.8440000000001</v>
      </c>
      <c r="G21" s="5">
        <f>'[3]ריכוז דוח רווה"פ  שנתיים-  מדגם'!$AA$100/1000</f>
        <v>11098.689</v>
      </c>
      <c r="H21" s="5">
        <f>'[3]ריכוז דוח רווה"פ  שנתיים-  מדגם'!$AA$116/1000</f>
        <v>8581.5589999999993</v>
      </c>
      <c r="I21" s="24">
        <f>SUM(B21:H21)</f>
        <v>40664.406000000003</v>
      </c>
      <c r="K21" s="34" t="s">
        <v>56</v>
      </c>
      <c r="L21" s="5"/>
      <c r="M21" s="5"/>
      <c r="N21" s="5"/>
      <c r="O21" s="5"/>
    </row>
    <row r="22" spans="1:15" ht="15" x14ac:dyDescent="0.2">
      <c r="A22" s="34" t="s">
        <v>79</v>
      </c>
      <c r="B22" s="5">
        <f>('[3]ריכוז דוח רווה"פ  שנתיים-  מדגם'!$AD$18/1000)-B23-B24</f>
        <v>-232.66399999999976</v>
      </c>
      <c r="C22" s="5">
        <f>('[3]ריכוז דוח רווה"פ  שנתיים-  מדגם'!$AD$35/1000)-C23-C24</f>
        <v>-373.55000000000018</v>
      </c>
      <c r="D22" s="5">
        <f>('[3]ריכוז דוח רווה"פ  שנתיים-  מדגם'!$AD$51/1000)-D23-D24</f>
        <v>-71.920000000000073</v>
      </c>
      <c r="E22" s="5">
        <f>('[3]ריכוז דוח רווה"פ  שנתיים-  מדגם'!$AD$67/1000)-E23-E24</f>
        <v>-202.42100000000028</v>
      </c>
      <c r="F22" s="5">
        <f>('[3]ריכוז דוח רווה"פ  שנתיים-  מדגם'!$AD$83/1000)-F23-F24</f>
        <v>-245.96000000000004</v>
      </c>
      <c r="G22" s="5">
        <f>('[3]ריכוז דוח רווה"פ  שנתיים-  מדגם'!$AD$100/1000)-G23-G24</f>
        <v>-441.34200000000055</v>
      </c>
      <c r="H22" s="5">
        <f>('[3]ריכוז דוח רווה"פ  שנתיים-  מדגם'!$AD$116/1000)-H23-H24</f>
        <v>-449.09400000000005</v>
      </c>
      <c r="I22" s="24">
        <f t="shared" ref="I22:I31" si="4">SUM(B22:H22)</f>
        <v>-2016.9510000000009</v>
      </c>
      <c r="K22" s="34" t="s">
        <v>65</v>
      </c>
      <c r="L22" s="5"/>
      <c r="M22" s="5"/>
      <c r="N22" s="5"/>
      <c r="O22" s="5"/>
    </row>
    <row r="23" spans="1:15" ht="15" x14ac:dyDescent="0.2">
      <c r="A23" s="34" t="s">
        <v>80</v>
      </c>
      <c r="B23" s="5">
        <f>'[3]ריכוז דוח רווה"פ  שנתיים-  מדגם'!$AC$18/1000</f>
        <v>232.66399999999999</v>
      </c>
      <c r="C23" s="5">
        <f>'[3]ריכוז דוח רווה"פ  שנתיים-  מדגם'!$AC$35/1000</f>
        <v>373.55</v>
      </c>
      <c r="D23" s="5">
        <f>'[3]ריכוז דוח רווה"פ  שנתיים-  מדגם'!$AC$51/1000</f>
        <v>71.92</v>
      </c>
      <c r="E23" s="5">
        <f>'[3]ריכוז דוח רווה"פ  שנתיים-  מדגם'!$AC$67/1000</f>
        <v>202.42099999999999</v>
      </c>
      <c r="F23" s="5">
        <f>'[3]ריכוז דוח רווה"פ  שנתיים-  מדגם'!$AC$83/1000</f>
        <v>245.96</v>
      </c>
      <c r="G23" s="5">
        <f>'[3]ריכוז דוח רווה"פ  שנתיים-  מדגם'!$AC$100/1000</f>
        <v>441.34199999999998</v>
      </c>
      <c r="H23" s="5">
        <f>'[3]ריכוז דוח רווה"פ  שנתיים-  מדגם'!$AC$116/1000</f>
        <v>449.09399999999999</v>
      </c>
      <c r="I23" s="24">
        <f t="shared" si="4"/>
        <v>2016.951</v>
      </c>
      <c r="K23" s="34" t="s">
        <v>57</v>
      </c>
      <c r="L23" s="5"/>
      <c r="M23" s="5"/>
      <c r="N23" s="5"/>
      <c r="O23" s="5"/>
    </row>
    <row r="24" spans="1:15" ht="15" x14ac:dyDescent="0.2">
      <c r="A24" s="34" t="s">
        <v>81</v>
      </c>
      <c r="B24" s="5">
        <f>'[3]ריכוז דוח רווה"פ  שנתיים-  מדגם'!$AD$18/1000</f>
        <v>4698.9319999999998</v>
      </c>
      <c r="C24" s="5">
        <f>'[3]ריכוז דוח רווה"פ  שנתיים-  מדגם'!$AD$35/1000</f>
        <v>6684.8739999999998</v>
      </c>
      <c r="D24" s="5">
        <f>'[3]ריכוז דוח רווה"פ  שנתיים-  מדגם'!$AD$51/1000</f>
        <v>1214.0540000000001</v>
      </c>
      <c r="E24" s="5">
        <f>'[3]ריכוז דוח רווה"פ  שנתיים-  מדגם'!$AD$67/1000</f>
        <v>4369.3689999999997</v>
      </c>
      <c r="F24" s="5">
        <f>'[3]ריכוז דוח רווה"פ  שנתיים-  מדגם'!$AD$83/1000</f>
        <v>4141.6220000000003</v>
      </c>
      <c r="G24" s="5">
        <f>'[3]ריכוז דוח רווה"פ  שנתיים-  מדגם'!$AD$100/1000</f>
        <v>11006.153</v>
      </c>
      <c r="H24" s="5">
        <f>'[3]ריכוז דוח רווה"פ  שנתיים-  מדגם'!$AD$116/1000</f>
        <v>8347.81</v>
      </c>
      <c r="I24" s="24">
        <f t="shared" si="4"/>
        <v>40462.813999999998</v>
      </c>
      <c r="K24" s="34" t="s">
        <v>58</v>
      </c>
      <c r="L24" s="5"/>
      <c r="M24" s="5"/>
      <c r="N24" s="5"/>
      <c r="O24" s="5"/>
    </row>
    <row r="25" spans="1:15" ht="15" x14ac:dyDescent="0.25">
      <c r="A25" s="35" t="s">
        <v>71</v>
      </c>
      <c r="B25" s="6">
        <f t="shared" ref="B25:H25" si="5">+B21-B22-B23-B24</f>
        <v>-131.89800000000014</v>
      </c>
      <c r="C25" s="6">
        <f t="shared" si="5"/>
        <v>-437.39199999999983</v>
      </c>
      <c r="D25" s="6">
        <f t="shared" si="5"/>
        <v>-9.1880000000001019</v>
      </c>
      <c r="E25" s="6">
        <f t="shared" si="5"/>
        <v>336.5630000000001</v>
      </c>
      <c r="F25" s="6">
        <f t="shared" si="5"/>
        <v>117.22199999999975</v>
      </c>
      <c r="G25" s="6">
        <f t="shared" si="5"/>
        <v>92.536000000000058</v>
      </c>
      <c r="H25" s="6">
        <f t="shared" si="5"/>
        <v>233.7489999999998</v>
      </c>
      <c r="I25" s="24">
        <f t="shared" si="4"/>
        <v>201.59199999999964</v>
      </c>
      <c r="J25" s="2"/>
      <c r="K25" s="35" t="s">
        <v>59</v>
      </c>
      <c r="L25" s="6"/>
      <c r="M25" s="6"/>
      <c r="N25" s="6"/>
      <c r="O25" s="6"/>
    </row>
    <row r="26" spans="1:15" ht="15" x14ac:dyDescent="0.2">
      <c r="A26" s="34" t="s">
        <v>72</v>
      </c>
      <c r="B26" s="5">
        <v>106</v>
      </c>
      <c r="C26" s="5">
        <v>133</v>
      </c>
      <c r="D26" s="5">
        <v>38</v>
      </c>
      <c r="E26" s="5">
        <f>'[3]ריכוז דוח רווה"פ  שנתיים-  מדגם'!$AE$67/1000</f>
        <v>124.12</v>
      </c>
      <c r="F26" s="5">
        <f>'[3]ריכוז דוח רווה"פ  שנתיים-  מדגם'!$AE$83/1000</f>
        <v>91.52</v>
      </c>
      <c r="G26" s="5">
        <v>330</v>
      </c>
      <c r="H26" s="5">
        <v>227</v>
      </c>
      <c r="I26" s="24">
        <f t="shared" si="4"/>
        <v>1049.6399999999999</v>
      </c>
      <c r="K26" s="34" t="s">
        <v>60</v>
      </c>
      <c r="L26" s="5"/>
      <c r="M26" s="5"/>
      <c r="N26" s="5"/>
      <c r="O26" s="5"/>
    </row>
    <row r="27" spans="1:15" ht="15" x14ac:dyDescent="0.2">
      <c r="A27" s="34" t="s">
        <v>74</v>
      </c>
      <c r="B27" s="5"/>
      <c r="C27" s="5"/>
      <c r="D27" s="5"/>
      <c r="E27" s="5"/>
      <c r="F27" s="5"/>
      <c r="G27" s="5"/>
      <c r="H27" s="5"/>
      <c r="I27" s="24">
        <f t="shared" si="4"/>
        <v>0</v>
      </c>
      <c r="K27" s="34" t="s">
        <v>61</v>
      </c>
      <c r="L27" s="5"/>
      <c r="M27" s="5"/>
      <c r="N27" s="5"/>
      <c r="O27" s="5"/>
    </row>
    <row r="28" spans="1:15" ht="15" x14ac:dyDescent="0.25">
      <c r="A28" s="35" t="s">
        <v>73</v>
      </c>
      <c r="B28" s="7">
        <f t="shared" ref="B28:H28" si="6">+B25-B26</f>
        <v>-237.89800000000014</v>
      </c>
      <c r="C28" s="7">
        <f t="shared" si="6"/>
        <v>-570.39199999999983</v>
      </c>
      <c r="D28" s="7">
        <f t="shared" si="6"/>
        <v>-47.188000000000102</v>
      </c>
      <c r="E28" s="7">
        <f t="shared" si="6"/>
        <v>212.4430000000001</v>
      </c>
      <c r="F28" s="7">
        <f t="shared" si="6"/>
        <v>25.701999999999757</v>
      </c>
      <c r="G28" s="7">
        <f t="shared" si="6"/>
        <v>-237.46399999999994</v>
      </c>
      <c r="H28" s="7">
        <f t="shared" si="6"/>
        <v>6.7489999999997963</v>
      </c>
      <c r="I28" s="24">
        <f t="shared" si="4"/>
        <v>-848.04800000000034</v>
      </c>
      <c r="J28" s="2"/>
      <c r="K28" s="35" t="s">
        <v>62</v>
      </c>
      <c r="L28" s="7"/>
      <c r="M28" s="7"/>
      <c r="N28" s="7"/>
      <c r="O28" s="7"/>
    </row>
    <row r="29" spans="1:15" ht="15" x14ac:dyDescent="0.2">
      <c r="A29" s="34" t="s">
        <v>75</v>
      </c>
      <c r="B29" s="5"/>
      <c r="C29" s="5"/>
      <c r="D29" s="5"/>
      <c r="E29" s="5"/>
      <c r="F29" s="5"/>
      <c r="G29" s="5"/>
      <c r="H29" s="5"/>
      <c r="I29" s="24">
        <f t="shared" si="4"/>
        <v>0</v>
      </c>
      <c r="K29" s="34" t="s">
        <v>63</v>
      </c>
      <c r="L29" s="5"/>
      <c r="M29" s="5"/>
      <c r="N29" s="5"/>
      <c r="O29" s="5"/>
    </row>
    <row r="30" spans="1:15" ht="15" x14ac:dyDescent="0.2">
      <c r="A30" s="34" t="s">
        <v>76</v>
      </c>
      <c r="B30" s="5"/>
      <c r="C30" s="5"/>
      <c r="D30" s="5"/>
      <c r="E30" s="5"/>
      <c r="F30" s="5"/>
      <c r="G30" s="5"/>
      <c r="H30" s="5"/>
      <c r="I30" s="24">
        <f t="shared" si="4"/>
        <v>0</v>
      </c>
      <c r="K30" s="34" t="s">
        <v>64</v>
      </c>
      <c r="L30" s="5"/>
      <c r="M30" s="5"/>
      <c r="N30" s="5"/>
      <c r="O30" s="5"/>
    </row>
    <row r="31" spans="1:15" ht="15" x14ac:dyDescent="0.2">
      <c r="A31" s="36" t="s">
        <v>77</v>
      </c>
      <c r="B31" s="25">
        <f>B28-B29-B30</f>
        <v>-237.89800000000014</v>
      </c>
      <c r="C31" s="25">
        <f t="shared" ref="C31:H31" si="7">C28-C29-C30</f>
        <v>-570.39199999999983</v>
      </c>
      <c r="D31" s="25">
        <f t="shared" si="7"/>
        <v>-47.188000000000102</v>
      </c>
      <c r="E31" s="25">
        <f t="shared" si="7"/>
        <v>212.4430000000001</v>
      </c>
      <c r="F31" s="25">
        <f t="shared" si="7"/>
        <v>25.701999999999757</v>
      </c>
      <c r="G31" s="25">
        <f t="shared" si="7"/>
        <v>-237.46399999999994</v>
      </c>
      <c r="H31" s="25">
        <f t="shared" si="7"/>
        <v>6.7489999999997963</v>
      </c>
      <c r="I31" s="24">
        <f t="shared" si="4"/>
        <v>-848.04800000000034</v>
      </c>
      <c r="J31" s="1">
        <v>-995</v>
      </c>
      <c r="K31" s="36" t="s">
        <v>66</v>
      </c>
      <c r="L31" s="8"/>
      <c r="M31" s="8"/>
      <c r="N31" s="8"/>
      <c r="O31" s="8"/>
    </row>
    <row r="34" spans="1:15" ht="15" x14ac:dyDescent="0.25">
      <c r="A34" s="14" t="s">
        <v>25</v>
      </c>
      <c r="B34" s="29" t="s">
        <v>78</v>
      </c>
      <c r="K34" s="4" t="s">
        <v>48</v>
      </c>
    </row>
    <row r="35" spans="1:15" ht="15" x14ac:dyDescent="0.25">
      <c r="A35" s="10" t="s">
        <v>11</v>
      </c>
      <c r="B35" s="10">
        <v>2021</v>
      </c>
      <c r="K35" s="10" t="s">
        <v>11</v>
      </c>
      <c r="L35" s="10">
        <v>2021</v>
      </c>
    </row>
    <row r="36" spans="1:15" ht="15" x14ac:dyDescent="0.2">
      <c r="A36" s="13" t="s">
        <v>13</v>
      </c>
      <c r="B36" s="22" t="str">
        <f>+'[2]N2XY5X16   '!$C$5</f>
        <v>N2XY 5X16</v>
      </c>
      <c r="C36" s="11" t="str">
        <f>+'[2]N2XY5X10  '!$C$6</f>
        <v>N2XY 5X10</v>
      </c>
      <c r="D36" s="11" t="str">
        <f>+'[2]N2XY5X6  '!$C$5</f>
        <v>N2XY 5X6</v>
      </c>
      <c r="E36" s="11" t="str">
        <f>+'[2]N2XY 3X2.5 '!$C$5</f>
        <v>N2XY 3X2.5</v>
      </c>
      <c r="F36" s="11" t="str">
        <f>+'[2]N2XY 3X1.5'!$C$5</f>
        <v>N2XY 3X1.5</v>
      </c>
      <c r="G36" s="11" t="str">
        <f>+'[2]NYA2.5'!$C$5</f>
        <v>NYA-1*2.5</v>
      </c>
      <c r="H36" s="11" t="str">
        <f>+'[2]NYA2.5'!$C$5</f>
        <v>NYA-1*2.5</v>
      </c>
      <c r="I36" s="23" t="s">
        <v>29</v>
      </c>
      <c r="K36" s="13" t="s">
        <v>13</v>
      </c>
      <c r="L36" s="11" t="s">
        <v>44</v>
      </c>
      <c r="M36" s="11" t="s">
        <v>45</v>
      </c>
      <c r="N36" s="11" t="s">
        <v>46</v>
      </c>
      <c r="O36" s="11" t="s">
        <v>47</v>
      </c>
    </row>
    <row r="37" spans="1:15" ht="15" x14ac:dyDescent="0.2">
      <c r="A37" s="34" t="s">
        <v>70</v>
      </c>
      <c r="B37" s="5">
        <f>'[3]ריכוז דוח רווה"פ  שנתיים-  מדגם'!$AP$18/1000</f>
        <v>5505.8519999999999</v>
      </c>
      <c r="C37" s="5">
        <f>'[3]ריכוז דוח רווה"פ  שנתיים-  מדגם'!$AP$35/1000</f>
        <v>7883.8739999999998</v>
      </c>
      <c r="D37" s="5">
        <f>'[3]ריכוז דוח רווה"פ  שנתיים-  מדגם'!$AP$51/1000</f>
        <v>2825.922</v>
      </c>
      <c r="E37" s="5">
        <f>'[3]ריכוז דוח רווה"פ  שנתיים-  מדגם'!$AP$67/1000</f>
        <v>9427.1290000000008</v>
      </c>
      <c r="F37" s="5">
        <f>'[3]ריכוז דוח רווה"פ  שנתיים-  מדגם'!$AP$83/1000</f>
        <v>8917.9320000000007</v>
      </c>
      <c r="G37" s="5">
        <f>'[3]ריכוז דוח רווה"פ  שנתיים-  מדגם'!$AP$100/1000</f>
        <v>18212.957999999999</v>
      </c>
      <c r="H37" s="5">
        <f>'[3]ריכוז דוח רווה"פ  שנתיים-  מדגם'!$AP$116/1000</f>
        <v>13538.326999999999</v>
      </c>
      <c r="I37" s="24">
        <f>SUM(B37:H37)</f>
        <v>66311.994000000006</v>
      </c>
      <c r="K37" s="34" t="s">
        <v>56</v>
      </c>
      <c r="L37" s="5"/>
      <c r="M37" s="5"/>
      <c r="N37" s="5"/>
      <c r="O37" s="5"/>
    </row>
    <row r="38" spans="1:15" ht="15" x14ac:dyDescent="0.2">
      <c r="A38" s="34" t="s">
        <v>79</v>
      </c>
      <c r="B38" s="5">
        <f>('[3]ריכוז דוח רווה"פ  שנתיים-  מדגם'!$AS$18/1000)-B39-B40</f>
        <v>-86</v>
      </c>
      <c r="C38" s="5">
        <f>('[3]ריכוז דוח רווה"פ  שנתיים-  מדגם'!$AS$35/1000)-C39-C40</f>
        <v>7420.7359999999999</v>
      </c>
      <c r="D38" s="5">
        <f>('[3]ריכוז דוח רווה"פ  שנתיים-  מדגם'!$AS$51/1000)-D39-D40</f>
        <v>2479.2020000000002</v>
      </c>
      <c r="E38" s="5">
        <f>('[3]ריכוז דוח רווה"פ  שנתיים-  מדגם'!$AS$67/1000)-E39-E40</f>
        <v>8157.4870000000001</v>
      </c>
      <c r="F38" s="5">
        <f>('[3]ריכוז דוח רווה"פ  שנתיים-  מדגם'!$AS$83/1000)-F39-F40</f>
        <v>8051.5519999999997</v>
      </c>
      <c r="G38" s="5">
        <f>('[3]ריכוז דוח רווה"פ  שנתיים-  מדגם'!$AS$100/1000)-G39-G40</f>
        <v>16555.060000000001</v>
      </c>
      <c r="H38" s="5">
        <f>('[3]ריכוז דוח רווה"פ  שנתיים-  מדגם'!$AS$116/1000)-H39-H40</f>
        <v>12107.366</v>
      </c>
      <c r="I38" s="24">
        <f t="shared" ref="I38:I47" si="8">SUM(B38:H38)</f>
        <v>54685.402999999998</v>
      </c>
      <c r="K38" s="34" t="s">
        <v>65</v>
      </c>
      <c r="L38" s="5"/>
      <c r="M38" s="5"/>
      <c r="N38" s="5"/>
      <c r="O38" s="5"/>
    </row>
    <row r="39" spans="1:15" ht="15" x14ac:dyDescent="0.2">
      <c r="A39" s="34" t="s">
        <v>80</v>
      </c>
      <c r="B39" s="5">
        <f>'[3]ריכוז דוח רווה"פ  שנתיים-  מדגם'!$AS$18/1000</f>
        <v>5352.8810000000003</v>
      </c>
      <c r="C39" s="5">
        <v>353</v>
      </c>
      <c r="D39" s="5">
        <v>125</v>
      </c>
      <c r="E39" s="5">
        <v>303</v>
      </c>
      <c r="F39" s="5">
        <v>396</v>
      </c>
      <c r="G39" s="5">
        <v>524</v>
      </c>
      <c r="H39" s="5">
        <v>534</v>
      </c>
      <c r="I39" s="24">
        <f t="shared" si="8"/>
        <v>7587.8810000000003</v>
      </c>
      <c r="K39" s="34" t="s">
        <v>57</v>
      </c>
      <c r="L39" s="5"/>
      <c r="M39" s="5"/>
      <c r="N39" s="5"/>
      <c r="O39" s="5"/>
    </row>
    <row r="40" spans="1:15" ht="15" x14ac:dyDescent="0.2">
      <c r="A40" s="34" t="s">
        <v>81</v>
      </c>
      <c r="B40" s="5">
        <v>86</v>
      </c>
      <c r="C40" s="5">
        <f>'[3]ריכוז דוח רווה"פ  שנתיים-  מדגם'!$AT$35/1000</f>
        <v>161.78899999999999</v>
      </c>
      <c r="D40" s="5">
        <f>'[3]ריכוז דוח רווה"פ  שנתיים-  מדגם'!$AT$51/1000</f>
        <v>76.953000000000003</v>
      </c>
      <c r="E40" s="5">
        <f>'[3]ריכוז דוח רווה"פ  שנתיים-  מדגם'!$AT$67/1000</f>
        <v>180.488</v>
      </c>
      <c r="F40" s="5">
        <f>'[3]ריכוז דוח רווה"פ  שנתיים-  מדגם'!$AT$83/1000</f>
        <v>161.035</v>
      </c>
      <c r="G40" s="5">
        <f>'[3]ריכוז דוח רווה"פ  שנתיים-  מדגם'!$AT$100/1000</f>
        <v>452.31400000000002</v>
      </c>
      <c r="H40" s="5">
        <f>'[3]ריכוז דוח רווה"פ  שנתיים-  מדגם'!$AT$116/1000</f>
        <v>309.19900000000001</v>
      </c>
      <c r="I40" s="24">
        <f t="shared" si="8"/>
        <v>1427.778</v>
      </c>
      <c r="K40" s="34" t="s">
        <v>58</v>
      </c>
      <c r="L40" s="5"/>
      <c r="M40" s="5"/>
      <c r="N40" s="5"/>
      <c r="O40" s="5"/>
    </row>
    <row r="41" spans="1:15" ht="15" x14ac:dyDescent="0.25">
      <c r="A41" s="35" t="s">
        <v>71</v>
      </c>
      <c r="B41" s="6">
        <f t="shared" ref="B41:H41" si="9">+B37-B38-B39-B40</f>
        <v>152.97099999999955</v>
      </c>
      <c r="C41" s="6">
        <f t="shared" si="9"/>
        <v>-51.651000000000067</v>
      </c>
      <c r="D41" s="6">
        <f t="shared" si="9"/>
        <v>144.7669999999998</v>
      </c>
      <c r="E41" s="6">
        <f t="shared" si="9"/>
        <v>786.15400000000068</v>
      </c>
      <c r="F41" s="6">
        <f t="shared" si="9"/>
        <v>309.34500000000105</v>
      </c>
      <c r="G41" s="6">
        <f t="shared" si="9"/>
        <v>681.58399999999733</v>
      </c>
      <c r="H41" s="6">
        <f t="shared" si="9"/>
        <v>587.76199999999926</v>
      </c>
      <c r="I41" s="24">
        <f t="shared" si="8"/>
        <v>2610.931999999998</v>
      </c>
      <c r="J41" s="2"/>
      <c r="K41" s="35" t="s">
        <v>59</v>
      </c>
      <c r="L41" s="6"/>
      <c r="M41" s="6"/>
      <c r="N41" s="6"/>
      <c r="O41" s="6"/>
    </row>
    <row r="42" spans="1:15" ht="15" x14ac:dyDescent="0.2">
      <c r="A42" s="34" t="s">
        <v>72</v>
      </c>
      <c r="B42" s="5">
        <v>88</v>
      </c>
      <c r="C42" s="5">
        <v>125</v>
      </c>
      <c r="D42" s="5">
        <v>65</v>
      </c>
      <c r="E42" s="5">
        <f>'[3]ריכוז דוח רווה"פ  שנתיים-  מדגם'!$AT$67/1000</f>
        <v>180.488</v>
      </c>
      <c r="F42" s="5">
        <f>'[3]ריכוז דוח רווה"פ  שנתיים-  מדגם'!$AT$83/1000</f>
        <v>161.035</v>
      </c>
      <c r="G42" s="5">
        <v>369</v>
      </c>
      <c r="H42" s="5">
        <v>249</v>
      </c>
      <c r="I42" s="24">
        <f t="shared" si="8"/>
        <v>1237.5230000000001</v>
      </c>
      <c r="K42" s="34" t="s">
        <v>60</v>
      </c>
      <c r="L42" s="5"/>
      <c r="M42" s="5"/>
      <c r="N42" s="5"/>
      <c r="O42" s="5"/>
    </row>
    <row r="43" spans="1:15" ht="15" x14ac:dyDescent="0.2">
      <c r="A43" s="34" t="s">
        <v>74</v>
      </c>
      <c r="B43" s="5"/>
      <c r="C43" s="5"/>
      <c r="D43" s="5"/>
      <c r="E43" s="5"/>
      <c r="F43" s="5"/>
      <c r="G43" s="5"/>
      <c r="H43" s="5"/>
      <c r="I43" s="24">
        <f t="shared" si="8"/>
        <v>0</v>
      </c>
      <c r="K43" s="34" t="s">
        <v>61</v>
      </c>
      <c r="L43" s="5"/>
      <c r="M43" s="5"/>
      <c r="N43" s="5"/>
      <c r="O43" s="5"/>
    </row>
    <row r="44" spans="1:15" ht="15" x14ac:dyDescent="0.25">
      <c r="A44" s="35" t="s">
        <v>73</v>
      </c>
      <c r="B44" s="7">
        <f t="shared" ref="B44:H44" si="10">+B41-B42</f>
        <v>64.970999999999549</v>
      </c>
      <c r="C44" s="7">
        <f t="shared" si="10"/>
        <v>-176.65100000000007</v>
      </c>
      <c r="D44" s="7">
        <f t="shared" si="10"/>
        <v>79.766999999999797</v>
      </c>
      <c r="E44" s="7">
        <f t="shared" si="10"/>
        <v>605.66600000000062</v>
      </c>
      <c r="F44" s="7">
        <f t="shared" si="10"/>
        <v>148.31000000000105</v>
      </c>
      <c r="G44" s="7">
        <f t="shared" si="10"/>
        <v>312.58399999999733</v>
      </c>
      <c r="H44" s="7">
        <f t="shared" si="10"/>
        <v>338.76199999999926</v>
      </c>
      <c r="I44" s="24">
        <f t="shared" si="8"/>
        <v>1373.4089999999976</v>
      </c>
      <c r="J44" s="2"/>
      <c r="K44" s="35" t="s">
        <v>62</v>
      </c>
      <c r="L44" s="7"/>
      <c r="M44" s="7"/>
      <c r="N44" s="7"/>
      <c r="O44" s="7"/>
    </row>
    <row r="45" spans="1:15" ht="15" x14ac:dyDescent="0.2">
      <c r="A45" s="34" t="s">
        <v>75</v>
      </c>
      <c r="B45" s="5"/>
      <c r="C45" s="5"/>
      <c r="D45" s="5"/>
      <c r="E45" s="5"/>
      <c r="F45" s="5"/>
      <c r="G45" s="5"/>
      <c r="H45" s="5"/>
      <c r="I45" s="24">
        <f t="shared" si="8"/>
        <v>0</v>
      </c>
      <c r="K45" s="34" t="s">
        <v>63</v>
      </c>
      <c r="L45" s="5"/>
      <c r="M45" s="5"/>
      <c r="N45" s="5"/>
      <c r="O45" s="5"/>
    </row>
    <row r="46" spans="1:15" ht="15" x14ac:dyDescent="0.2">
      <c r="A46" s="34" t="s">
        <v>76</v>
      </c>
      <c r="B46" s="5"/>
      <c r="C46" s="5"/>
      <c r="D46" s="5"/>
      <c r="E46" s="5"/>
      <c r="F46" s="5"/>
      <c r="G46" s="5"/>
      <c r="H46" s="5"/>
      <c r="I46" s="24">
        <f t="shared" si="8"/>
        <v>0</v>
      </c>
      <c r="K46" s="34" t="s">
        <v>64</v>
      </c>
      <c r="L46" s="5"/>
      <c r="M46" s="5"/>
      <c r="N46" s="5"/>
      <c r="O46" s="5"/>
    </row>
    <row r="47" spans="1:15" ht="15" x14ac:dyDescent="0.2">
      <c r="A47" s="36" t="s">
        <v>77</v>
      </c>
      <c r="B47" s="25">
        <f>B44-B45-B46</f>
        <v>64.970999999999549</v>
      </c>
      <c r="C47" s="25">
        <f t="shared" ref="C47:H47" si="11">C44-C45-C46</f>
        <v>-176.65100000000007</v>
      </c>
      <c r="D47" s="25">
        <f t="shared" si="11"/>
        <v>79.766999999999797</v>
      </c>
      <c r="E47" s="25">
        <f t="shared" si="11"/>
        <v>605.66600000000062</v>
      </c>
      <c r="F47" s="25">
        <f t="shared" si="11"/>
        <v>148.31000000000105</v>
      </c>
      <c r="G47" s="25">
        <f t="shared" si="11"/>
        <v>312.58399999999733</v>
      </c>
      <c r="H47" s="25">
        <f t="shared" si="11"/>
        <v>338.76199999999926</v>
      </c>
      <c r="I47" s="24">
        <f t="shared" si="8"/>
        <v>1373.4089999999976</v>
      </c>
      <c r="J47" s="1">
        <v>1156</v>
      </c>
      <c r="K47" s="36" t="s">
        <v>66</v>
      </c>
      <c r="L47" s="8"/>
      <c r="M47" s="8"/>
      <c r="N47" s="8"/>
      <c r="O47" s="8"/>
    </row>
    <row r="50" spans="1:15" ht="15" x14ac:dyDescent="0.25">
      <c r="A50" s="14" t="s">
        <v>25</v>
      </c>
      <c r="K50" s="4" t="s">
        <v>48</v>
      </c>
    </row>
    <row r="51" spans="1:15" ht="15" x14ac:dyDescent="0.25">
      <c r="A51" s="10" t="s">
        <v>11</v>
      </c>
      <c r="B51" s="10" t="s">
        <v>35</v>
      </c>
      <c r="K51" s="10" t="s">
        <v>11</v>
      </c>
      <c r="L51" s="10" t="s">
        <v>35</v>
      </c>
    </row>
    <row r="52" spans="1:15" ht="15" x14ac:dyDescent="0.2">
      <c r="A52" s="13" t="s">
        <v>13</v>
      </c>
      <c r="B52" s="11" t="s">
        <v>44</v>
      </c>
      <c r="C52" s="11" t="s">
        <v>45</v>
      </c>
      <c r="D52" s="11" t="s">
        <v>46</v>
      </c>
      <c r="E52" s="11"/>
      <c r="F52" s="11"/>
      <c r="G52" s="11"/>
      <c r="H52" s="11" t="s">
        <v>47</v>
      </c>
      <c r="I52" s="11" t="s">
        <v>47</v>
      </c>
      <c r="K52" s="13" t="s">
        <v>13</v>
      </c>
      <c r="L52" s="11" t="s">
        <v>44</v>
      </c>
      <c r="M52" s="11" t="s">
        <v>45</v>
      </c>
      <c r="N52" s="11" t="s">
        <v>46</v>
      </c>
      <c r="O52" s="11" t="s">
        <v>47</v>
      </c>
    </row>
    <row r="53" spans="1:15" ht="15" x14ac:dyDescent="0.2">
      <c r="A53" s="34" t="s">
        <v>56</v>
      </c>
      <c r="B53" s="5"/>
      <c r="C53" s="5"/>
      <c r="D53" s="5"/>
      <c r="E53" s="5"/>
      <c r="F53" s="5"/>
      <c r="G53" s="5"/>
      <c r="H53" s="5"/>
      <c r="I53" s="5"/>
      <c r="K53" s="34" t="s">
        <v>56</v>
      </c>
      <c r="L53" s="5"/>
      <c r="M53" s="5"/>
      <c r="N53" s="5"/>
      <c r="O53" s="5"/>
    </row>
    <row r="54" spans="1:15" ht="15" x14ac:dyDescent="0.2">
      <c r="A54" s="34" t="s">
        <v>65</v>
      </c>
      <c r="B54" s="5"/>
      <c r="C54" s="5"/>
      <c r="D54" s="5"/>
      <c r="E54" s="5"/>
      <c r="F54" s="5"/>
      <c r="G54" s="5"/>
      <c r="H54" s="5"/>
      <c r="I54" s="5"/>
      <c r="K54" s="34" t="s">
        <v>65</v>
      </c>
      <c r="L54" s="5"/>
      <c r="M54" s="5"/>
      <c r="N54" s="5"/>
      <c r="O54" s="5"/>
    </row>
    <row r="55" spans="1:15" ht="15" x14ac:dyDescent="0.2">
      <c r="A55" s="34" t="s">
        <v>57</v>
      </c>
      <c r="B55" s="5"/>
      <c r="C55" s="5"/>
      <c r="D55" s="5"/>
      <c r="E55" s="5"/>
      <c r="F55" s="5"/>
      <c r="G55" s="5"/>
      <c r="H55" s="5"/>
      <c r="I55" s="5"/>
      <c r="K55" s="34" t="s">
        <v>57</v>
      </c>
      <c r="L55" s="5"/>
      <c r="M55" s="5"/>
      <c r="N55" s="5"/>
      <c r="O55" s="5"/>
    </row>
    <row r="56" spans="1:15" ht="15" x14ac:dyDescent="0.2">
      <c r="A56" s="34" t="s">
        <v>58</v>
      </c>
      <c r="B56" s="5"/>
      <c r="C56" s="5"/>
      <c r="D56" s="5"/>
      <c r="E56" s="5"/>
      <c r="F56" s="5"/>
      <c r="G56" s="5"/>
      <c r="H56" s="5"/>
      <c r="I56" s="5"/>
      <c r="K56" s="34" t="s">
        <v>58</v>
      </c>
      <c r="L56" s="5"/>
      <c r="M56" s="5"/>
      <c r="N56" s="5"/>
      <c r="O56" s="5"/>
    </row>
    <row r="57" spans="1:15" ht="15" x14ac:dyDescent="0.25">
      <c r="A57" s="35" t="s">
        <v>59</v>
      </c>
      <c r="B57" s="6"/>
      <c r="C57" s="6"/>
      <c r="D57" s="6"/>
      <c r="E57" s="6"/>
      <c r="F57" s="6"/>
      <c r="G57" s="6"/>
      <c r="H57" s="6"/>
      <c r="I57" s="6"/>
      <c r="J57" s="2"/>
      <c r="K57" s="35" t="s">
        <v>59</v>
      </c>
      <c r="L57" s="6"/>
      <c r="M57" s="6"/>
      <c r="N57" s="6"/>
      <c r="O57" s="6"/>
    </row>
    <row r="58" spans="1:15" ht="15" x14ac:dyDescent="0.2">
      <c r="A58" s="34" t="s">
        <v>60</v>
      </c>
      <c r="B58" s="5"/>
      <c r="C58" s="5"/>
      <c r="D58" s="5"/>
      <c r="E58" s="5"/>
      <c r="F58" s="5"/>
      <c r="G58" s="5"/>
      <c r="H58" s="5"/>
      <c r="I58" s="5"/>
      <c r="K58" s="34" t="s">
        <v>60</v>
      </c>
      <c r="L58" s="5"/>
      <c r="M58" s="5"/>
      <c r="N58" s="5"/>
      <c r="O58" s="5"/>
    </row>
    <row r="59" spans="1:15" ht="15" x14ac:dyDescent="0.2">
      <c r="A59" s="34" t="s">
        <v>61</v>
      </c>
      <c r="B59" s="5"/>
      <c r="C59" s="5"/>
      <c r="D59" s="5"/>
      <c r="E59" s="5"/>
      <c r="F59" s="5"/>
      <c r="G59" s="5"/>
      <c r="H59" s="5"/>
      <c r="I59" s="5"/>
      <c r="K59" s="34" t="s">
        <v>61</v>
      </c>
      <c r="L59" s="5"/>
      <c r="M59" s="5"/>
      <c r="N59" s="5"/>
      <c r="O59" s="5"/>
    </row>
    <row r="60" spans="1:15" ht="15" x14ac:dyDescent="0.25">
      <c r="A60" s="35" t="s">
        <v>62</v>
      </c>
      <c r="B60" s="7"/>
      <c r="C60" s="7"/>
      <c r="D60" s="7"/>
      <c r="E60" s="7"/>
      <c r="F60" s="7"/>
      <c r="G60" s="7"/>
      <c r="H60" s="7"/>
      <c r="I60" s="7"/>
      <c r="J60" s="2"/>
      <c r="K60" s="35" t="s">
        <v>62</v>
      </c>
      <c r="L60" s="7"/>
      <c r="M60" s="7"/>
      <c r="N60" s="7"/>
      <c r="O60" s="7"/>
    </row>
    <row r="61" spans="1:15" ht="15" x14ac:dyDescent="0.2">
      <c r="A61" s="34" t="s">
        <v>63</v>
      </c>
      <c r="B61" s="5"/>
      <c r="C61" s="5"/>
      <c r="D61" s="5"/>
      <c r="E61" s="5"/>
      <c r="F61" s="5"/>
      <c r="G61" s="5"/>
      <c r="H61" s="5"/>
      <c r="I61" s="5"/>
      <c r="K61" s="34" t="s">
        <v>63</v>
      </c>
      <c r="L61" s="5"/>
      <c r="M61" s="5"/>
      <c r="N61" s="5"/>
      <c r="O61" s="5"/>
    </row>
    <row r="62" spans="1:15" ht="15" x14ac:dyDescent="0.2">
      <c r="A62" s="34" t="s">
        <v>64</v>
      </c>
      <c r="B62" s="5"/>
      <c r="C62" s="5"/>
      <c r="D62" s="5"/>
      <c r="E62" s="5"/>
      <c r="F62" s="5"/>
      <c r="G62" s="5"/>
      <c r="H62" s="5"/>
      <c r="I62" s="5"/>
      <c r="K62" s="34" t="s">
        <v>64</v>
      </c>
      <c r="L62" s="5"/>
      <c r="M62" s="5"/>
      <c r="N62" s="5"/>
      <c r="O62" s="5"/>
    </row>
    <row r="63" spans="1:15" ht="15" x14ac:dyDescent="0.2">
      <c r="A63" s="36" t="s">
        <v>66</v>
      </c>
      <c r="B63" s="8"/>
      <c r="C63" s="8"/>
      <c r="D63" s="8"/>
      <c r="E63" s="8"/>
      <c r="F63" s="8"/>
      <c r="G63" s="8"/>
      <c r="H63" s="8"/>
      <c r="I63" s="8"/>
      <c r="K63" s="36" t="s">
        <v>66</v>
      </c>
      <c r="L63" s="8"/>
      <c r="M63" s="8"/>
      <c r="N63" s="8"/>
      <c r="O63" s="8"/>
    </row>
    <row r="67" spans="1:1" ht="15" x14ac:dyDescent="0.2">
      <c r="A67" s="34" t="s">
        <v>56</v>
      </c>
    </row>
    <row r="68" spans="1:1" ht="15" x14ac:dyDescent="0.2">
      <c r="A68" s="34" t="s">
        <v>65</v>
      </c>
    </row>
    <row r="69" spans="1:1" ht="15" x14ac:dyDescent="0.2">
      <c r="A69" s="34" t="s">
        <v>57</v>
      </c>
    </row>
    <row r="70" spans="1:1" ht="15" x14ac:dyDescent="0.2">
      <c r="A70" s="34" t="s">
        <v>58</v>
      </c>
    </row>
    <row r="71" spans="1:1" ht="15" x14ac:dyDescent="0.2">
      <c r="A71" s="35" t="s">
        <v>59</v>
      </c>
    </row>
    <row r="72" spans="1:1" ht="15" x14ac:dyDescent="0.2">
      <c r="A72" s="34" t="s">
        <v>60</v>
      </c>
    </row>
    <row r="73" spans="1:1" ht="15" x14ac:dyDescent="0.2">
      <c r="A73" s="34" t="s">
        <v>61</v>
      </c>
    </row>
    <row r="74" spans="1:1" ht="15" x14ac:dyDescent="0.2">
      <c r="A74" s="35" t="s">
        <v>62</v>
      </c>
    </row>
    <row r="75" spans="1:1" ht="15" x14ac:dyDescent="0.2">
      <c r="A75" s="34" t="s">
        <v>63</v>
      </c>
    </row>
    <row r="76" spans="1:1" ht="15" x14ac:dyDescent="0.2">
      <c r="A76" s="34" t="s">
        <v>64</v>
      </c>
    </row>
    <row r="77" spans="1:1" ht="15" x14ac:dyDescent="0.2">
      <c r="A77" s="36" t="s">
        <v>66</v>
      </c>
    </row>
  </sheetData>
  <pageMargins left="0" right="0" top="0.74803149606299213" bottom="0.74803149606299213" header="0.31496062992125984" footer="0.31496062992125984"/>
  <pageSetup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83E8ED"/>
    <pageSetUpPr fitToPage="1"/>
  </sheetPr>
  <dimension ref="A1:M68"/>
  <sheetViews>
    <sheetView rightToLeft="1" topLeftCell="A61" workbookViewId="0">
      <selection activeCell="E5" sqref="E5"/>
    </sheetView>
  </sheetViews>
  <sheetFormatPr defaultColWidth="9" defaultRowHeight="14.25" x14ac:dyDescent="0.2"/>
  <cols>
    <col min="1" max="1" width="15" style="47" bestFit="1" customWidth="1"/>
    <col min="2" max="2" width="10.75" style="47" bestFit="1" customWidth="1"/>
    <col min="3" max="3" width="12.125" style="47" bestFit="1" customWidth="1"/>
    <col min="4" max="4" width="11.125" style="47" bestFit="1" customWidth="1"/>
    <col min="5" max="5" width="11.375" style="47" bestFit="1" customWidth="1"/>
    <col min="6" max="6" width="18" style="47" bestFit="1" customWidth="1"/>
    <col min="7" max="7" width="10.75" style="47" bestFit="1" customWidth="1"/>
    <col min="8" max="8" width="14" style="47" bestFit="1" customWidth="1"/>
    <col min="9" max="9" width="17.625" style="47" bestFit="1" customWidth="1"/>
    <col min="10" max="10" width="11.625" style="47" bestFit="1" customWidth="1"/>
    <col min="11" max="11" width="18" style="47" bestFit="1" customWidth="1"/>
    <col min="12" max="13" width="10.75" style="47" bestFit="1" customWidth="1"/>
    <col min="14" max="16384" width="9" style="47"/>
  </cols>
  <sheetData>
    <row r="1" spans="1:13" ht="15" x14ac:dyDescent="0.25">
      <c r="A1" s="165" t="s">
        <v>134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13" ht="15" x14ac:dyDescent="0.25">
      <c r="A2" s="116" t="s">
        <v>0</v>
      </c>
      <c r="B2" s="116" t="s">
        <v>1</v>
      </c>
      <c r="C2" s="116" t="s">
        <v>2</v>
      </c>
      <c r="D2" s="116" t="s">
        <v>3</v>
      </c>
      <c r="E2" s="116" t="s">
        <v>4</v>
      </c>
      <c r="F2" s="116" t="s">
        <v>5</v>
      </c>
      <c r="G2" s="136" t="s">
        <v>10</v>
      </c>
      <c r="H2" s="116" t="s">
        <v>6</v>
      </c>
      <c r="I2" s="116" t="s">
        <v>155</v>
      </c>
      <c r="J2" s="116" t="s">
        <v>7</v>
      </c>
      <c r="K2" s="116" t="s">
        <v>174</v>
      </c>
      <c r="L2" s="116" t="s">
        <v>8</v>
      </c>
      <c r="M2" s="116" t="s">
        <v>9</v>
      </c>
    </row>
    <row r="3" spans="1:13" x14ac:dyDescent="0.2">
      <c r="A3" s="95" t="s">
        <v>15</v>
      </c>
      <c r="B3" s="110"/>
      <c r="C3" s="45"/>
      <c r="D3" s="110"/>
      <c r="E3" s="110"/>
      <c r="F3" s="139"/>
      <c r="G3" s="111"/>
      <c r="H3" s="112"/>
      <c r="I3" s="110"/>
      <c r="J3" s="110"/>
      <c r="K3" s="110"/>
      <c r="L3" s="110"/>
      <c r="M3" s="110"/>
    </row>
    <row r="4" spans="1:13" x14ac:dyDescent="0.2">
      <c r="A4" s="95" t="s">
        <v>16</v>
      </c>
      <c r="B4" s="110"/>
      <c r="C4" s="45"/>
      <c r="D4" s="110"/>
      <c r="E4" s="110"/>
      <c r="F4" s="139"/>
      <c r="G4" s="111"/>
      <c r="H4" s="112"/>
      <c r="I4" s="110"/>
      <c r="J4" s="110"/>
      <c r="K4" s="110"/>
      <c r="L4" s="110"/>
      <c r="M4" s="110"/>
    </row>
    <row r="5" spans="1:13" x14ac:dyDescent="0.2">
      <c r="A5" s="95" t="s">
        <v>17</v>
      </c>
      <c r="B5" s="110"/>
      <c r="C5" s="45"/>
      <c r="D5" s="110"/>
      <c r="E5" s="110"/>
      <c r="F5" s="139"/>
      <c r="G5" s="111"/>
      <c r="H5" s="112"/>
      <c r="I5" s="110"/>
      <c r="J5" s="110"/>
      <c r="K5" s="110"/>
      <c r="L5" s="110"/>
      <c r="M5" s="110"/>
    </row>
    <row r="6" spans="1:13" x14ac:dyDescent="0.2">
      <c r="A6" s="95" t="s">
        <v>18</v>
      </c>
      <c r="B6" s="110"/>
      <c r="C6" s="45"/>
      <c r="D6" s="110"/>
      <c r="E6" s="110"/>
      <c r="F6" s="139"/>
      <c r="G6" s="111"/>
      <c r="H6" s="112"/>
      <c r="I6" s="110"/>
      <c r="J6" s="110"/>
      <c r="K6" s="110"/>
      <c r="L6" s="110"/>
      <c r="M6" s="110"/>
    </row>
    <row r="7" spans="1:13" ht="15" x14ac:dyDescent="0.25">
      <c r="A7" s="3" t="s">
        <v>19</v>
      </c>
      <c r="B7" s="28"/>
      <c r="C7" s="28"/>
      <c r="D7" s="28"/>
      <c r="E7" s="28"/>
      <c r="F7" s="42"/>
      <c r="G7" s="137"/>
      <c r="H7" s="42"/>
      <c r="I7" s="28"/>
      <c r="J7" s="28"/>
      <c r="K7" s="28"/>
      <c r="L7" s="140"/>
      <c r="M7" s="28"/>
    </row>
    <row r="8" spans="1:13" x14ac:dyDescent="0.2">
      <c r="A8" s="95" t="s">
        <v>30</v>
      </c>
      <c r="B8" s="110"/>
      <c r="C8" s="45"/>
      <c r="D8" s="110"/>
      <c r="E8" s="110"/>
      <c r="F8" s="139"/>
      <c r="G8" s="111"/>
      <c r="H8" s="112"/>
      <c r="I8" s="110"/>
      <c r="J8" s="110"/>
      <c r="K8" s="110"/>
      <c r="L8" s="110"/>
      <c r="M8" s="110"/>
    </row>
    <row r="9" spans="1:13" x14ac:dyDescent="0.2">
      <c r="A9" s="95" t="s">
        <v>31</v>
      </c>
      <c r="B9" s="110"/>
      <c r="C9" s="45"/>
      <c r="D9" s="110"/>
      <c r="E9" s="110"/>
      <c r="F9" s="139"/>
      <c r="G9" s="111"/>
      <c r="H9" s="112"/>
      <c r="I9" s="110"/>
      <c r="J9" s="110"/>
      <c r="K9" s="110"/>
      <c r="L9" s="110"/>
      <c r="M9" s="110"/>
    </row>
    <row r="10" spans="1:13" x14ac:dyDescent="0.2">
      <c r="A10" s="95" t="s">
        <v>32</v>
      </c>
      <c r="B10" s="110"/>
      <c r="C10" s="45"/>
      <c r="D10" s="110"/>
      <c r="E10" s="110"/>
      <c r="F10" s="139"/>
      <c r="G10" s="111"/>
      <c r="H10" s="112"/>
      <c r="I10" s="110"/>
      <c r="J10" s="110"/>
      <c r="K10" s="110"/>
      <c r="L10" s="110"/>
      <c r="M10" s="110"/>
    </row>
    <row r="11" spans="1:13" x14ac:dyDescent="0.2">
      <c r="A11" s="95" t="s">
        <v>33</v>
      </c>
      <c r="B11" s="110"/>
      <c r="C11" s="45"/>
      <c r="D11" s="110"/>
      <c r="E11" s="110"/>
      <c r="F11" s="139"/>
      <c r="G11" s="111"/>
      <c r="H11" s="112"/>
      <c r="I11" s="110"/>
      <c r="J11" s="110"/>
      <c r="K11" s="110"/>
      <c r="L11" s="110"/>
      <c r="M11" s="110"/>
    </row>
    <row r="12" spans="1:13" ht="15" x14ac:dyDescent="0.25">
      <c r="A12" s="3" t="s">
        <v>34</v>
      </c>
      <c r="B12" s="28"/>
      <c r="C12" s="28"/>
      <c r="D12" s="28"/>
      <c r="E12" s="28"/>
      <c r="F12" s="42"/>
      <c r="G12" s="137"/>
      <c r="H12" s="42"/>
      <c r="I12" s="28"/>
      <c r="J12" s="28"/>
      <c r="K12" s="28"/>
      <c r="L12" s="140"/>
      <c r="M12" s="28"/>
    </row>
    <row r="13" spans="1:13" x14ac:dyDescent="0.2">
      <c r="A13" s="95" t="s">
        <v>35</v>
      </c>
      <c r="B13" s="110"/>
      <c r="C13" s="110"/>
      <c r="D13" s="110"/>
      <c r="E13" s="110"/>
      <c r="F13" s="139"/>
      <c r="G13" s="111"/>
      <c r="H13" s="112"/>
      <c r="I13" s="110"/>
      <c r="J13" s="110"/>
      <c r="K13" s="110"/>
      <c r="L13" s="110"/>
      <c r="M13" s="110"/>
    </row>
    <row r="14" spans="1:13" x14ac:dyDescent="0.2">
      <c r="A14" s="95" t="s">
        <v>123</v>
      </c>
      <c r="B14" s="110"/>
      <c r="C14" s="110"/>
      <c r="D14" s="110"/>
      <c r="E14" s="110"/>
      <c r="F14" s="139"/>
      <c r="G14" s="111"/>
      <c r="H14" s="112"/>
      <c r="I14" s="110"/>
      <c r="J14" s="110"/>
      <c r="K14" s="110"/>
      <c r="L14" s="110"/>
      <c r="M14" s="110"/>
    </row>
    <row r="15" spans="1:13" x14ac:dyDescent="0.2">
      <c r="A15" s="95" t="s">
        <v>114</v>
      </c>
      <c r="B15" s="110"/>
      <c r="C15" s="110"/>
      <c r="D15" s="110"/>
      <c r="E15" s="110"/>
      <c r="F15" s="139"/>
      <c r="G15" s="111"/>
      <c r="H15" s="112"/>
      <c r="I15" s="110"/>
      <c r="J15" s="110"/>
      <c r="K15" s="110"/>
      <c r="L15" s="110"/>
      <c r="M15" s="110"/>
    </row>
    <row r="16" spans="1:13" x14ac:dyDescent="0.2">
      <c r="A16" s="132" t="s">
        <v>115</v>
      </c>
      <c r="B16" s="110"/>
      <c r="C16" s="110"/>
      <c r="D16" s="110"/>
      <c r="E16" s="110"/>
      <c r="F16" s="139"/>
      <c r="G16" s="111"/>
      <c r="H16" s="112"/>
      <c r="I16" s="110"/>
      <c r="J16" s="110"/>
      <c r="K16" s="110"/>
      <c r="L16" s="110"/>
      <c r="M16" s="110"/>
    </row>
    <row r="17" spans="1:13" ht="15" x14ac:dyDescent="0.25">
      <c r="A17" s="3" t="s">
        <v>112</v>
      </c>
      <c r="B17" s="28"/>
      <c r="C17" s="28"/>
      <c r="D17" s="28"/>
      <c r="E17" s="28"/>
      <c r="F17" s="42"/>
      <c r="G17" s="137"/>
      <c r="H17" s="42"/>
      <c r="I17" s="28"/>
      <c r="J17" s="28"/>
      <c r="K17" s="28"/>
      <c r="L17" s="28"/>
      <c r="M17" s="28"/>
    </row>
    <row r="18" spans="1:13" x14ac:dyDescent="0.2">
      <c r="A18" s="95" t="s">
        <v>116</v>
      </c>
      <c r="B18" s="48"/>
      <c r="C18" s="48"/>
      <c r="D18" s="48"/>
      <c r="E18" s="48"/>
      <c r="F18" s="48"/>
      <c r="G18" s="138"/>
      <c r="H18" s="48"/>
      <c r="I18" s="48"/>
      <c r="J18" s="48"/>
      <c r="K18" s="48"/>
      <c r="L18" s="48"/>
      <c r="M18" s="48"/>
    </row>
    <row r="19" spans="1:13" x14ac:dyDescent="0.2">
      <c r="A19" s="95" t="s">
        <v>117</v>
      </c>
      <c r="B19" s="48"/>
      <c r="C19" s="48"/>
      <c r="D19" s="48"/>
      <c r="E19" s="48"/>
      <c r="F19" s="48"/>
      <c r="G19" s="138"/>
      <c r="H19" s="48"/>
      <c r="I19" s="48"/>
      <c r="J19" s="48"/>
      <c r="K19" s="48"/>
      <c r="L19" s="48"/>
      <c r="M19" s="48"/>
    </row>
    <row r="20" spans="1:13" x14ac:dyDescent="0.2">
      <c r="A20" s="95" t="s">
        <v>152</v>
      </c>
      <c r="B20" s="48"/>
      <c r="C20" s="48"/>
      <c r="D20" s="48"/>
      <c r="E20" s="48"/>
      <c r="F20" s="48"/>
      <c r="G20" s="138"/>
      <c r="H20" s="48"/>
      <c r="I20" s="48"/>
      <c r="J20" s="48"/>
      <c r="K20" s="48"/>
      <c r="L20" s="48"/>
      <c r="M20" s="48"/>
    </row>
    <row r="21" spans="1:13" x14ac:dyDescent="0.2">
      <c r="A21" s="95" t="s">
        <v>153</v>
      </c>
      <c r="B21" s="48"/>
      <c r="C21" s="48"/>
      <c r="D21" s="48"/>
      <c r="E21" s="48"/>
      <c r="F21" s="48"/>
      <c r="G21" s="138"/>
      <c r="H21" s="48"/>
      <c r="I21" s="48"/>
      <c r="J21" s="48"/>
      <c r="K21" s="48"/>
      <c r="L21" s="48"/>
      <c r="M21" s="48"/>
    </row>
    <row r="22" spans="1:13" ht="15" x14ac:dyDescent="0.25">
      <c r="A22" s="3" t="s">
        <v>124</v>
      </c>
      <c r="B22" s="12"/>
      <c r="C22" s="12"/>
      <c r="D22" s="12"/>
      <c r="E22" s="12"/>
      <c r="F22" s="12"/>
      <c r="G22" s="141"/>
      <c r="H22" s="12"/>
      <c r="I22" s="12"/>
      <c r="J22" s="12"/>
      <c r="K22" s="12"/>
      <c r="L22" s="12"/>
      <c r="M22" s="12"/>
    </row>
    <row r="24" spans="1:13" ht="15" x14ac:dyDescent="0.25">
      <c r="A24" s="165" t="s">
        <v>135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  <c r="L24" s="166"/>
      <c r="M24" s="166"/>
    </row>
    <row r="25" spans="1:13" ht="15" x14ac:dyDescent="0.25">
      <c r="A25" s="116" t="s">
        <v>0</v>
      </c>
      <c r="B25" s="116" t="s">
        <v>1</v>
      </c>
      <c r="C25" s="116" t="s">
        <v>2</v>
      </c>
      <c r="D25" s="116" t="s">
        <v>3</v>
      </c>
      <c r="E25" s="116" t="s">
        <v>4</v>
      </c>
      <c r="F25" s="116" t="s">
        <v>5</v>
      </c>
      <c r="G25" s="136" t="s">
        <v>10</v>
      </c>
      <c r="H25" s="116" t="s">
        <v>6</v>
      </c>
      <c r="I25" s="116" t="s">
        <v>155</v>
      </c>
      <c r="J25" s="116" t="s">
        <v>7</v>
      </c>
      <c r="K25" s="116" t="s">
        <v>174</v>
      </c>
      <c r="L25" s="116" t="s">
        <v>8</v>
      </c>
      <c r="M25" s="116" t="s">
        <v>9</v>
      </c>
    </row>
    <row r="26" spans="1:13" x14ac:dyDescent="0.2">
      <c r="A26" s="95" t="s">
        <v>15</v>
      </c>
      <c r="B26" s="110"/>
      <c r="C26" s="45"/>
      <c r="D26" s="110"/>
      <c r="E26" s="110"/>
      <c r="F26" s="139"/>
      <c r="G26" s="111"/>
      <c r="H26" s="112"/>
      <c r="I26" s="113"/>
      <c r="J26" s="110"/>
      <c r="K26" s="114"/>
      <c r="L26" s="110"/>
      <c r="M26" s="110"/>
    </row>
    <row r="27" spans="1:13" x14ac:dyDescent="0.2">
      <c r="A27" s="95" t="s">
        <v>16</v>
      </c>
      <c r="B27" s="110"/>
      <c r="C27" s="45"/>
      <c r="D27" s="110"/>
      <c r="E27" s="110"/>
      <c r="F27" s="139"/>
      <c r="G27" s="111"/>
      <c r="H27" s="112"/>
      <c r="I27" s="110"/>
      <c r="J27" s="110"/>
      <c r="K27" s="114"/>
      <c r="L27" s="110"/>
      <c r="M27" s="110"/>
    </row>
    <row r="28" spans="1:13" x14ac:dyDescent="0.2">
      <c r="A28" s="95" t="s">
        <v>17</v>
      </c>
      <c r="B28" s="110"/>
      <c r="C28" s="45"/>
      <c r="D28" s="110"/>
      <c r="E28" s="110"/>
      <c r="F28" s="139"/>
      <c r="G28" s="111"/>
      <c r="H28" s="112"/>
      <c r="I28" s="110"/>
      <c r="J28" s="110"/>
      <c r="K28" s="114"/>
      <c r="L28" s="110"/>
      <c r="M28" s="110"/>
    </row>
    <row r="29" spans="1:13" x14ac:dyDescent="0.2">
      <c r="A29" s="95" t="s">
        <v>18</v>
      </c>
      <c r="B29" s="110"/>
      <c r="C29" s="45"/>
      <c r="D29" s="110"/>
      <c r="E29" s="110"/>
      <c r="F29" s="139"/>
      <c r="G29" s="111"/>
      <c r="H29" s="112"/>
      <c r="I29" s="110"/>
      <c r="J29" s="110"/>
      <c r="K29" s="114"/>
      <c r="L29" s="110"/>
      <c r="M29" s="110"/>
    </row>
    <row r="30" spans="1:13" ht="15" x14ac:dyDescent="0.25">
      <c r="A30" s="3" t="s">
        <v>19</v>
      </c>
      <c r="B30" s="28"/>
      <c r="C30" s="46"/>
      <c r="D30" s="28"/>
      <c r="E30" s="28"/>
      <c r="F30" s="42"/>
      <c r="G30" s="115"/>
      <c r="H30" s="42"/>
      <c r="I30" s="28"/>
      <c r="J30" s="28"/>
      <c r="K30" s="44"/>
      <c r="L30" s="28"/>
      <c r="M30" s="28"/>
    </row>
    <row r="31" spans="1:13" x14ac:dyDescent="0.2">
      <c r="A31" s="95" t="s">
        <v>30</v>
      </c>
      <c r="B31" s="110"/>
      <c r="C31" s="45"/>
      <c r="D31" s="110"/>
      <c r="E31" s="110"/>
      <c r="F31" s="139"/>
      <c r="G31" s="111"/>
      <c r="H31" s="112"/>
      <c r="I31" s="110"/>
      <c r="J31" s="110"/>
      <c r="K31" s="110"/>
      <c r="L31" s="110"/>
      <c r="M31" s="110"/>
    </row>
    <row r="32" spans="1:13" x14ac:dyDescent="0.2">
      <c r="A32" s="95" t="s">
        <v>31</v>
      </c>
      <c r="B32" s="110"/>
      <c r="C32" s="45"/>
      <c r="D32" s="110"/>
      <c r="E32" s="110"/>
      <c r="F32" s="139"/>
      <c r="G32" s="111"/>
      <c r="H32" s="112"/>
      <c r="I32" s="110"/>
      <c r="J32" s="110"/>
      <c r="K32" s="110"/>
      <c r="L32" s="110"/>
      <c r="M32" s="110"/>
    </row>
    <row r="33" spans="1:13" x14ac:dyDescent="0.2">
      <c r="A33" s="95" t="s">
        <v>32</v>
      </c>
      <c r="B33" s="110"/>
      <c r="C33" s="45"/>
      <c r="D33" s="110"/>
      <c r="E33" s="110"/>
      <c r="F33" s="139"/>
      <c r="G33" s="111"/>
      <c r="H33" s="112"/>
      <c r="I33" s="110"/>
      <c r="J33" s="110"/>
      <c r="K33" s="110"/>
      <c r="L33" s="110"/>
      <c r="M33" s="110"/>
    </row>
    <row r="34" spans="1:13" x14ac:dyDescent="0.2">
      <c r="A34" s="95" t="s">
        <v>33</v>
      </c>
      <c r="B34" s="110"/>
      <c r="C34" s="45"/>
      <c r="D34" s="110"/>
      <c r="E34" s="110"/>
      <c r="F34" s="139"/>
      <c r="G34" s="111"/>
      <c r="H34" s="112"/>
      <c r="I34" s="110"/>
      <c r="J34" s="110"/>
      <c r="K34" s="110"/>
      <c r="L34" s="110"/>
      <c r="M34" s="110"/>
    </row>
    <row r="35" spans="1:13" ht="15" x14ac:dyDescent="0.25">
      <c r="A35" s="3" t="s">
        <v>34</v>
      </c>
      <c r="B35" s="28"/>
      <c r="C35" s="28"/>
      <c r="D35" s="28"/>
      <c r="E35" s="28"/>
      <c r="F35" s="42"/>
      <c r="G35" s="137"/>
      <c r="H35" s="42"/>
      <c r="I35" s="28"/>
      <c r="J35" s="28"/>
      <c r="K35" s="28"/>
      <c r="L35" s="140"/>
      <c r="M35" s="28"/>
    </row>
    <row r="36" spans="1:13" x14ac:dyDescent="0.2">
      <c r="A36" s="95" t="s">
        <v>35</v>
      </c>
      <c r="B36" s="110"/>
      <c r="C36" s="110"/>
      <c r="D36" s="110"/>
      <c r="E36" s="110"/>
      <c r="F36" s="139"/>
      <c r="G36" s="111"/>
      <c r="H36" s="112"/>
      <c r="I36" s="110"/>
      <c r="J36" s="110"/>
      <c r="K36" s="110"/>
      <c r="L36" s="110"/>
      <c r="M36" s="110"/>
    </row>
    <row r="37" spans="1:13" x14ac:dyDescent="0.2">
      <c r="A37" s="95" t="s">
        <v>123</v>
      </c>
      <c r="B37" s="110"/>
      <c r="C37" s="110"/>
      <c r="D37" s="110"/>
      <c r="E37" s="110"/>
      <c r="F37" s="139"/>
      <c r="G37" s="111"/>
      <c r="H37" s="112"/>
      <c r="I37" s="110"/>
      <c r="J37" s="110"/>
      <c r="K37" s="110"/>
      <c r="L37" s="110"/>
      <c r="M37" s="110"/>
    </row>
    <row r="38" spans="1:13" x14ac:dyDescent="0.2">
      <c r="A38" s="95" t="s">
        <v>114</v>
      </c>
      <c r="B38" s="110"/>
      <c r="C38" s="110"/>
      <c r="D38" s="110"/>
      <c r="E38" s="110"/>
      <c r="F38" s="139"/>
      <c r="G38" s="111"/>
      <c r="H38" s="112"/>
      <c r="I38" s="110"/>
      <c r="J38" s="110"/>
      <c r="K38" s="110"/>
      <c r="L38" s="110"/>
      <c r="M38" s="110"/>
    </row>
    <row r="39" spans="1:13" x14ac:dyDescent="0.2">
      <c r="A39" s="132" t="s">
        <v>115</v>
      </c>
      <c r="B39" s="110"/>
      <c r="C39" s="110"/>
      <c r="D39" s="110"/>
      <c r="E39" s="110"/>
      <c r="F39" s="139"/>
      <c r="G39" s="111"/>
      <c r="H39" s="112"/>
      <c r="I39" s="110"/>
      <c r="J39" s="110"/>
      <c r="K39" s="110"/>
      <c r="L39" s="110"/>
      <c r="M39" s="110"/>
    </row>
    <row r="40" spans="1:13" ht="15" x14ac:dyDescent="0.25">
      <c r="A40" s="3" t="s">
        <v>112</v>
      </c>
      <c r="B40" s="28"/>
      <c r="C40" s="28"/>
      <c r="D40" s="28"/>
      <c r="E40" s="28"/>
      <c r="F40" s="42"/>
      <c r="G40" s="137"/>
      <c r="H40" s="42"/>
      <c r="I40" s="28"/>
      <c r="J40" s="28"/>
      <c r="K40" s="28"/>
      <c r="L40" s="28"/>
      <c r="M40" s="28"/>
    </row>
    <row r="41" spans="1:13" x14ac:dyDescent="0.2">
      <c r="A41" s="95" t="s">
        <v>116</v>
      </c>
      <c r="B41" s="48"/>
      <c r="C41" s="48"/>
      <c r="D41" s="48"/>
      <c r="E41" s="48"/>
      <c r="F41" s="48"/>
      <c r="G41" s="138"/>
      <c r="H41" s="48"/>
      <c r="I41" s="48"/>
      <c r="J41" s="48"/>
      <c r="K41" s="48"/>
      <c r="L41" s="48"/>
      <c r="M41" s="48"/>
    </row>
    <row r="42" spans="1:13" x14ac:dyDescent="0.2">
      <c r="A42" s="95" t="s">
        <v>117</v>
      </c>
      <c r="B42" s="48"/>
      <c r="C42" s="48"/>
      <c r="D42" s="48"/>
      <c r="E42" s="48"/>
      <c r="F42" s="48"/>
      <c r="G42" s="138"/>
      <c r="H42" s="48"/>
      <c r="I42" s="48"/>
      <c r="J42" s="48"/>
      <c r="K42" s="48"/>
      <c r="L42" s="48"/>
      <c r="M42" s="48"/>
    </row>
    <row r="43" spans="1:13" x14ac:dyDescent="0.2">
      <c r="A43" s="95" t="s">
        <v>152</v>
      </c>
      <c r="B43" s="48"/>
      <c r="C43" s="48"/>
      <c r="D43" s="48"/>
      <c r="E43" s="48"/>
      <c r="F43" s="48"/>
      <c r="G43" s="138"/>
      <c r="H43" s="48"/>
      <c r="I43" s="48"/>
      <c r="J43" s="48"/>
      <c r="K43" s="48"/>
      <c r="L43" s="48"/>
      <c r="M43" s="48"/>
    </row>
    <row r="44" spans="1:13" x14ac:dyDescent="0.2">
      <c r="A44" s="95" t="s">
        <v>153</v>
      </c>
      <c r="B44" s="48"/>
      <c r="C44" s="48"/>
      <c r="D44" s="48"/>
      <c r="E44" s="48"/>
      <c r="F44" s="48"/>
      <c r="G44" s="138"/>
      <c r="H44" s="48"/>
      <c r="I44" s="48"/>
      <c r="J44" s="48"/>
      <c r="K44" s="48"/>
      <c r="L44" s="48"/>
      <c r="M44" s="48"/>
    </row>
    <row r="45" spans="1:13" ht="15" x14ac:dyDescent="0.25">
      <c r="A45" s="3" t="s">
        <v>124</v>
      </c>
      <c r="B45" s="12"/>
      <c r="C45" s="12"/>
      <c r="D45" s="12"/>
      <c r="E45" s="12"/>
      <c r="F45" s="12"/>
      <c r="G45" s="141"/>
      <c r="H45" s="12"/>
      <c r="I45" s="12"/>
      <c r="J45" s="12"/>
      <c r="K45" s="12"/>
      <c r="L45" s="12"/>
      <c r="M45" s="12"/>
    </row>
    <row r="47" spans="1:13" ht="15" x14ac:dyDescent="0.25">
      <c r="A47" s="167" t="s">
        <v>14</v>
      </c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</row>
    <row r="48" spans="1:13" ht="15" x14ac:dyDescent="0.25">
      <c r="A48" s="116" t="s">
        <v>0</v>
      </c>
      <c r="B48" s="116" t="s">
        <v>1</v>
      </c>
      <c r="C48" s="116" t="s">
        <v>2</v>
      </c>
      <c r="D48" s="116" t="s">
        <v>3</v>
      </c>
      <c r="E48" s="116" t="s">
        <v>4</v>
      </c>
      <c r="F48" s="116" t="s">
        <v>5</v>
      </c>
      <c r="G48" s="116" t="s">
        <v>10</v>
      </c>
      <c r="H48" s="116" t="s">
        <v>6</v>
      </c>
      <c r="I48" s="116" t="s">
        <v>155</v>
      </c>
      <c r="J48" s="116" t="s">
        <v>7</v>
      </c>
      <c r="K48" s="116" t="s">
        <v>174</v>
      </c>
      <c r="L48" s="116" t="s">
        <v>8</v>
      </c>
      <c r="M48" s="116" t="s">
        <v>9</v>
      </c>
    </row>
    <row r="49" spans="1:13" x14ac:dyDescent="0.2">
      <c r="A49" s="95" t="s">
        <v>15</v>
      </c>
      <c r="B49" s="110"/>
      <c r="C49" s="45"/>
      <c r="D49" s="110"/>
      <c r="E49" s="110"/>
      <c r="F49" s="139"/>
      <c r="G49" s="111"/>
      <c r="H49" s="112"/>
      <c r="I49" s="113"/>
      <c r="J49" s="110"/>
      <c r="K49" s="114"/>
      <c r="L49" s="110"/>
      <c r="M49" s="110"/>
    </row>
    <row r="50" spans="1:13" x14ac:dyDescent="0.2">
      <c r="A50" s="95" t="s">
        <v>16</v>
      </c>
      <c r="B50" s="110"/>
      <c r="C50" s="45"/>
      <c r="D50" s="110"/>
      <c r="E50" s="110"/>
      <c r="F50" s="139"/>
      <c r="G50" s="111"/>
      <c r="H50" s="112"/>
      <c r="I50" s="110"/>
      <c r="J50" s="110"/>
      <c r="K50" s="114"/>
      <c r="L50" s="110"/>
      <c r="M50" s="110"/>
    </row>
    <row r="51" spans="1:13" x14ac:dyDescent="0.2">
      <c r="A51" s="95" t="s">
        <v>17</v>
      </c>
      <c r="B51" s="110"/>
      <c r="C51" s="45"/>
      <c r="D51" s="110"/>
      <c r="E51" s="110"/>
      <c r="F51" s="139"/>
      <c r="G51" s="111"/>
      <c r="H51" s="112"/>
      <c r="I51" s="110"/>
      <c r="J51" s="110"/>
      <c r="K51" s="114"/>
      <c r="L51" s="110"/>
      <c r="M51" s="110"/>
    </row>
    <row r="52" spans="1:13" x14ac:dyDescent="0.2">
      <c r="A52" s="95" t="s">
        <v>18</v>
      </c>
      <c r="B52" s="110"/>
      <c r="C52" s="45"/>
      <c r="D52" s="110"/>
      <c r="E52" s="110"/>
      <c r="F52" s="139"/>
      <c r="G52" s="111"/>
      <c r="H52" s="112"/>
      <c r="I52" s="110"/>
      <c r="J52" s="110"/>
      <c r="K52" s="114"/>
      <c r="L52" s="110"/>
      <c r="M52" s="110"/>
    </row>
    <row r="53" spans="1:13" ht="15" x14ac:dyDescent="0.25">
      <c r="A53" s="3" t="s">
        <v>19</v>
      </c>
      <c r="B53" s="28"/>
      <c r="C53" s="46"/>
      <c r="D53" s="28"/>
      <c r="E53" s="28"/>
      <c r="F53" s="42"/>
      <c r="G53" s="115"/>
      <c r="H53" s="42"/>
      <c r="I53" s="28"/>
      <c r="J53" s="28"/>
      <c r="K53" s="44"/>
      <c r="L53" s="28"/>
      <c r="M53" s="28"/>
    </row>
    <row r="54" spans="1:13" x14ac:dyDescent="0.2">
      <c r="A54" s="95" t="s">
        <v>30</v>
      </c>
      <c r="B54" s="110"/>
      <c r="C54" s="45"/>
      <c r="D54" s="110"/>
      <c r="E54" s="110"/>
      <c r="F54" s="139"/>
      <c r="G54" s="111"/>
      <c r="H54" s="112"/>
      <c r="I54" s="110"/>
      <c r="J54" s="110"/>
      <c r="K54" s="110"/>
      <c r="L54" s="110"/>
      <c r="M54" s="110"/>
    </row>
    <row r="55" spans="1:13" x14ac:dyDescent="0.2">
      <c r="A55" s="95" t="s">
        <v>31</v>
      </c>
      <c r="B55" s="110"/>
      <c r="C55" s="45"/>
      <c r="D55" s="110"/>
      <c r="E55" s="110"/>
      <c r="F55" s="139"/>
      <c r="G55" s="111"/>
      <c r="H55" s="112"/>
      <c r="I55" s="110"/>
      <c r="J55" s="110"/>
      <c r="K55" s="110"/>
      <c r="L55" s="110"/>
      <c r="M55" s="110"/>
    </row>
    <row r="56" spans="1:13" x14ac:dyDescent="0.2">
      <c r="A56" s="95" t="s">
        <v>32</v>
      </c>
      <c r="B56" s="110"/>
      <c r="C56" s="45"/>
      <c r="D56" s="110"/>
      <c r="E56" s="110"/>
      <c r="F56" s="139"/>
      <c r="G56" s="111"/>
      <c r="H56" s="112"/>
      <c r="I56" s="110"/>
      <c r="J56" s="110"/>
      <c r="K56" s="110"/>
      <c r="L56" s="110"/>
      <c r="M56" s="110"/>
    </row>
    <row r="57" spans="1:13" x14ac:dyDescent="0.2">
      <c r="A57" s="95" t="s">
        <v>33</v>
      </c>
      <c r="B57" s="110"/>
      <c r="C57" s="45"/>
      <c r="D57" s="110"/>
      <c r="E57" s="110"/>
      <c r="F57" s="139"/>
      <c r="G57" s="111"/>
      <c r="H57" s="112"/>
      <c r="I57" s="110"/>
      <c r="J57" s="110"/>
      <c r="K57" s="110"/>
      <c r="L57" s="110"/>
      <c r="M57" s="110"/>
    </row>
    <row r="58" spans="1:13" ht="15" x14ac:dyDescent="0.25">
      <c r="A58" s="3" t="s">
        <v>34</v>
      </c>
      <c r="B58" s="28"/>
      <c r="C58" s="28"/>
      <c r="D58" s="28"/>
      <c r="E58" s="28"/>
      <c r="F58" s="42"/>
      <c r="G58" s="137"/>
      <c r="H58" s="42"/>
      <c r="I58" s="28"/>
      <c r="J58" s="28"/>
      <c r="K58" s="28"/>
      <c r="L58" s="140"/>
      <c r="M58" s="28"/>
    </row>
    <row r="59" spans="1:13" x14ac:dyDescent="0.2">
      <c r="A59" s="95" t="s">
        <v>35</v>
      </c>
      <c r="B59" s="110"/>
      <c r="C59" s="110"/>
      <c r="D59" s="110"/>
      <c r="E59" s="110"/>
      <c r="F59" s="139"/>
      <c r="G59" s="111"/>
      <c r="H59" s="112"/>
      <c r="I59" s="110"/>
      <c r="J59" s="110"/>
      <c r="K59" s="110"/>
      <c r="L59" s="110"/>
      <c r="M59" s="110"/>
    </row>
    <row r="60" spans="1:13" x14ac:dyDescent="0.2">
      <c r="A60" s="95" t="s">
        <v>123</v>
      </c>
      <c r="B60" s="110"/>
      <c r="C60" s="110"/>
      <c r="D60" s="110"/>
      <c r="E60" s="110"/>
      <c r="F60" s="139"/>
      <c r="G60" s="111"/>
      <c r="H60" s="112"/>
      <c r="I60" s="110"/>
      <c r="J60" s="110"/>
      <c r="K60" s="110"/>
      <c r="L60" s="110"/>
      <c r="M60" s="110"/>
    </row>
    <row r="61" spans="1:13" x14ac:dyDescent="0.2">
      <c r="A61" s="95" t="s">
        <v>114</v>
      </c>
      <c r="B61" s="110"/>
      <c r="C61" s="110"/>
      <c r="D61" s="110"/>
      <c r="E61" s="110"/>
      <c r="F61" s="139"/>
      <c r="G61" s="111"/>
      <c r="H61" s="112"/>
      <c r="I61" s="110"/>
      <c r="J61" s="110"/>
      <c r="K61" s="110"/>
      <c r="L61" s="110"/>
      <c r="M61" s="110"/>
    </row>
    <row r="62" spans="1:13" x14ac:dyDescent="0.2">
      <c r="A62" s="132" t="s">
        <v>115</v>
      </c>
      <c r="B62" s="110"/>
      <c r="C62" s="110"/>
      <c r="D62" s="110"/>
      <c r="E62" s="110"/>
      <c r="F62" s="139"/>
      <c r="G62" s="111"/>
      <c r="H62" s="112"/>
      <c r="I62" s="110"/>
      <c r="J62" s="110"/>
      <c r="K62" s="110"/>
      <c r="L62" s="110"/>
      <c r="M62" s="110"/>
    </row>
    <row r="63" spans="1:13" ht="15" x14ac:dyDescent="0.25">
      <c r="A63" s="3" t="s">
        <v>112</v>
      </c>
      <c r="B63" s="28"/>
      <c r="C63" s="28"/>
      <c r="D63" s="28"/>
      <c r="E63" s="28"/>
      <c r="F63" s="42"/>
      <c r="G63" s="137"/>
      <c r="H63" s="42"/>
      <c r="I63" s="28"/>
      <c r="J63" s="28"/>
      <c r="K63" s="28"/>
      <c r="L63" s="28"/>
      <c r="M63" s="28"/>
    </row>
    <row r="64" spans="1:13" x14ac:dyDescent="0.2">
      <c r="A64" s="95" t="s">
        <v>116</v>
      </c>
      <c r="B64" s="48"/>
      <c r="C64" s="48"/>
      <c r="D64" s="48"/>
      <c r="E64" s="48"/>
      <c r="F64" s="48"/>
      <c r="G64" s="138"/>
      <c r="H64" s="48"/>
      <c r="I64" s="48"/>
      <c r="J64" s="48"/>
      <c r="K64" s="48"/>
      <c r="L64" s="48"/>
      <c r="M64" s="48"/>
    </row>
    <row r="65" spans="1:13" x14ac:dyDescent="0.2">
      <c r="A65" s="95" t="s">
        <v>117</v>
      </c>
      <c r="B65" s="48"/>
      <c r="C65" s="48"/>
      <c r="D65" s="48"/>
      <c r="E65" s="48"/>
      <c r="F65" s="48"/>
      <c r="G65" s="138"/>
      <c r="H65" s="48"/>
      <c r="I65" s="48"/>
      <c r="J65" s="48"/>
      <c r="K65" s="48"/>
      <c r="L65" s="48"/>
      <c r="M65" s="48"/>
    </row>
    <row r="66" spans="1:13" x14ac:dyDescent="0.2">
      <c r="A66" s="95" t="s">
        <v>152</v>
      </c>
      <c r="B66" s="48"/>
      <c r="C66" s="48"/>
      <c r="D66" s="48"/>
      <c r="E66" s="48"/>
      <c r="F66" s="48"/>
      <c r="G66" s="138"/>
      <c r="H66" s="48"/>
      <c r="I66" s="48"/>
      <c r="J66" s="48"/>
      <c r="K66" s="48"/>
      <c r="L66" s="48"/>
      <c r="M66" s="48"/>
    </row>
    <row r="67" spans="1:13" x14ac:dyDescent="0.2">
      <c r="A67" s="95" t="s">
        <v>153</v>
      </c>
      <c r="B67" s="48"/>
      <c r="C67" s="48"/>
      <c r="D67" s="48"/>
      <c r="E67" s="48"/>
      <c r="F67" s="48"/>
      <c r="G67" s="138"/>
      <c r="H67" s="48"/>
      <c r="I67" s="48"/>
      <c r="J67" s="48"/>
      <c r="K67" s="48"/>
      <c r="L67" s="48"/>
      <c r="M67" s="48"/>
    </row>
    <row r="68" spans="1:13" ht="15" x14ac:dyDescent="0.25">
      <c r="A68" s="3" t="s">
        <v>124</v>
      </c>
      <c r="B68" s="12"/>
      <c r="C68" s="12"/>
      <c r="D68" s="12"/>
      <c r="E68" s="12"/>
      <c r="F68" s="12"/>
      <c r="G68" s="141"/>
      <c r="H68" s="12"/>
      <c r="I68" s="12"/>
      <c r="J68" s="12"/>
      <c r="K68" s="12"/>
      <c r="L68" s="12"/>
      <c r="M68" s="12"/>
    </row>
  </sheetData>
  <mergeCells count="3">
    <mergeCell ref="A1:M1"/>
    <mergeCell ref="A47:M47"/>
    <mergeCell ref="A24:M24"/>
  </mergeCells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83E8ED"/>
  </sheetPr>
  <dimension ref="A1:J84"/>
  <sheetViews>
    <sheetView rightToLeft="1" workbookViewId="0">
      <selection activeCell="C92" sqref="C92"/>
    </sheetView>
  </sheetViews>
  <sheetFormatPr defaultColWidth="8.75" defaultRowHeight="14.25" x14ac:dyDescent="0.2"/>
  <cols>
    <col min="1" max="1" width="13.625" style="117" customWidth="1"/>
    <col min="2" max="2" width="18.375" style="117" customWidth="1"/>
    <col min="3" max="3" width="18.875" style="117" customWidth="1"/>
    <col min="4" max="4" width="17.625" style="117" customWidth="1"/>
    <col min="5" max="5" width="19.875" style="117" customWidth="1"/>
    <col min="6" max="6" width="17.125" style="117" customWidth="1"/>
    <col min="7" max="7" width="17.75" style="117" customWidth="1"/>
    <col min="8" max="9" width="17.375" style="117" customWidth="1"/>
    <col min="10" max="10" width="14.875" style="117" customWidth="1"/>
    <col min="11" max="20" width="8.75" style="117"/>
    <col min="21" max="25" width="8.75" style="117" bestFit="1" customWidth="1"/>
    <col min="26" max="26" width="9.75" style="117" bestFit="1" customWidth="1"/>
    <col min="27" max="29" width="8.75" style="117" bestFit="1" customWidth="1"/>
    <col min="30" max="16384" width="8.75" style="117"/>
  </cols>
  <sheetData>
    <row r="1" spans="1:10" ht="20.25" x14ac:dyDescent="0.3">
      <c r="A1" s="159" t="s">
        <v>179</v>
      </c>
    </row>
    <row r="2" spans="1:10" ht="15" x14ac:dyDescent="0.25">
      <c r="A2" s="16"/>
    </row>
    <row r="3" spans="1:10" ht="15" x14ac:dyDescent="0.25">
      <c r="A3" s="118" t="s">
        <v>121</v>
      </c>
      <c r="B3" s="119"/>
      <c r="C3" s="119"/>
      <c r="D3" s="120"/>
      <c r="E3" s="119"/>
      <c r="F3" s="119"/>
      <c r="G3" s="119"/>
      <c r="H3" s="119"/>
      <c r="I3" s="119"/>
    </row>
    <row r="4" spans="1:10" ht="15" x14ac:dyDescent="0.25">
      <c r="A4" s="168" t="s">
        <v>0</v>
      </c>
      <c r="B4" s="131" t="s">
        <v>90</v>
      </c>
      <c r="C4" s="131" t="s">
        <v>91</v>
      </c>
      <c r="D4" s="131" t="s">
        <v>92</v>
      </c>
      <c r="E4" s="131" t="s">
        <v>103</v>
      </c>
      <c r="F4" s="131" t="s">
        <v>104</v>
      </c>
      <c r="G4" s="131" t="s">
        <v>105</v>
      </c>
      <c r="H4" s="131" t="s">
        <v>106</v>
      </c>
      <c r="I4" s="131" t="s">
        <v>107</v>
      </c>
      <c r="J4" s="168" t="s">
        <v>29</v>
      </c>
    </row>
    <row r="5" spans="1:10" ht="14.25" customHeight="1" x14ac:dyDescent="0.2">
      <c r="A5" s="169"/>
      <c r="B5" s="158" t="s">
        <v>186</v>
      </c>
      <c r="C5" s="158" t="s">
        <v>186</v>
      </c>
      <c r="D5" s="158" t="s">
        <v>186</v>
      </c>
      <c r="E5" s="158" t="s">
        <v>186</v>
      </c>
      <c r="F5" s="158" t="s">
        <v>186</v>
      </c>
      <c r="G5" s="158" t="s">
        <v>186</v>
      </c>
      <c r="H5" s="158" t="s">
        <v>186</v>
      </c>
      <c r="I5" s="158" t="s">
        <v>186</v>
      </c>
      <c r="J5" s="169"/>
    </row>
    <row r="6" spans="1:10" ht="14.25" customHeight="1" x14ac:dyDescent="0.2">
      <c r="A6" s="170"/>
      <c r="B6" s="158" t="s">
        <v>187</v>
      </c>
      <c r="C6" s="158" t="s">
        <v>187</v>
      </c>
      <c r="D6" s="158" t="s">
        <v>187</v>
      </c>
      <c r="E6" s="158" t="s">
        <v>187</v>
      </c>
      <c r="F6" s="158" t="s">
        <v>187</v>
      </c>
      <c r="G6" s="158" t="s">
        <v>187</v>
      </c>
      <c r="H6" s="158" t="s">
        <v>187</v>
      </c>
      <c r="I6" s="158" t="s">
        <v>187</v>
      </c>
      <c r="J6" s="170"/>
    </row>
    <row r="7" spans="1:10" x14ac:dyDescent="0.2">
      <c r="A7" s="95" t="s">
        <v>15</v>
      </c>
      <c r="B7" s="121"/>
      <c r="C7" s="130"/>
      <c r="D7" s="130"/>
      <c r="E7" s="130"/>
      <c r="F7" s="130"/>
      <c r="G7" s="130"/>
      <c r="H7" s="130"/>
      <c r="I7" s="130"/>
      <c r="J7" s="122"/>
    </row>
    <row r="8" spans="1:10" x14ac:dyDescent="0.2">
      <c r="A8" s="95" t="s">
        <v>16</v>
      </c>
      <c r="B8" s="121"/>
      <c r="C8" s="130"/>
      <c r="D8" s="130"/>
      <c r="E8" s="130"/>
      <c r="F8" s="130"/>
      <c r="G8" s="130"/>
      <c r="H8" s="130"/>
      <c r="I8" s="130"/>
      <c r="J8" s="122"/>
    </row>
    <row r="9" spans="1:10" x14ac:dyDescent="0.2">
      <c r="A9" s="95" t="s">
        <v>17</v>
      </c>
      <c r="B9" s="121"/>
      <c r="C9" s="130"/>
      <c r="D9" s="130"/>
      <c r="E9" s="130"/>
      <c r="F9" s="130"/>
      <c r="G9" s="130"/>
      <c r="H9" s="130"/>
      <c r="I9" s="130"/>
      <c r="J9" s="122"/>
    </row>
    <row r="10" spans="1:10" x14ac:dyDescent="0.2">
      <c r="A10" s="95" t="s">
        <v>18</v>
      </c>
      <c r="B10" s="121"/>
      <c r="C10" s="130"/>
      <c r="D10" s="130"/>
      <c r="E10" s="130"/>
      <c r="F10" s="130"/>
      <c r="G10" s="130"/>
      <c r="H10" s="130"/>
      <c r="I10" s="130"/>
      <c r="J10" s="122"/>
    </row>
    <row r="11" spans="1:10" ht="15" x14ac:dyDescent="0.25">
      <c r="A11" s="3" t="s">
        <v>19</v>
      </c>
      <c r="B11" s="123"/>
      <c r="C11" s="123"/>
      <c r="D11" s="123"/>
      <c r="E11" s="123"/>
      <c r="F11" s="123"/>
      <c r="G11" s="123"/>
      <c r="H11" s="123"/>
      <c r="I11" s="123"/>
      <c r="J11" s="124"/>
    </row>
    <row r="12" spans="1:10" x14ac:dyDescent="0.2">
      <c r="A12" s="95" t="s">
        <v>30</v>
      </c>
      <c r="B12" s="121"/>
      <c r="C12" s="130"/>
      <c r="D12" s="130"/>
      <c r="E12" s="130"/>
      <c r="F12" s="130"/>
      <c r="G12" s="130"/>
      <c r="H12" s="130"/>
      <c r="I12" s="130"/>
      <c r="J12" s="122"/>
    </row>
    <row r="13" spans="1:10" x14ac:dyDescent="0.2">
      <c r="A13" s="95" t="s">
        <v>31</v>
      </c>
      <c r="B13" s="121"/>
      <c r="C13" s="130"/>
      <c r="D13" s="130"/>
      <c r="E13" s="130"/>
      <c r="F13" s="130"/>
      <c r="G13" s="130"/>
      <c r="H13" s="130"/>
      <c r="I13" s="130"/>
      <c r="J13" s="122"/>
    </row>
    <row r="14" spans="1:10" x14ac:dyDescent="0.2">
      <c r="A14" s="95" t="s">
        <v>32</v>
      </c>
      <c r="B14" s="121"/>
      <c r="C14" s="130"/>
      <c r="D14" s="130"/>
      <c r="E14" s="130"/>
      <c r="F14" s="130"/>
      <c r="G14" s="130"/>
      <c r="H14" s="130"/>
      <c r="I14" s="130"/>
      <c r="J14" s="122"/>
    </row>
    <row r="15" spans="1:10" x14ac:dyDescent="0.2">
      <c r="A15" s="95" t="s">
        <v>33</v>
      </c>
      <c r="B15" s="121"/>
      <c r="C15" s="130"/>
      <c r="D15" s="130"/>
      <c r="E15" s="130"/>
      <c r="F15" s="130"/>
      <c r="G15" s="130"/>
      <c r="H15" s="130"/>
      <c r="I15" s="130"/>
      <c r="J15" s="122"/>
    </row>
    <row r="16" spans="1:10" ht="15" x14ac:dyDescent="0.25">
      <c r="A16" s="3" t="s">
        <v>34</v>
      </c>
      <c r="B16" s="123"/>
      <c r="C16" s="123"/>
      <c r="D16" s="123"/>
      <c r="E16" s="123"/>
      <c r="F16" s="123"/>
      <c r="G16" s="123"/>
      <c r="H16" s="123"/>
      <c r="I16" s="123"/>
      <c r="J16" s="124"/>
    </row>
    <row r="17" spans="1:10" x14ac:dyDescent="0.2">
      <c r="A17" s="95" t="s">
        <v>35</v>
      </c>
      <c r="B17" s="121"/>
      <c r="C17" s="130"/>
      <c r="D17" s="130"/>
      <c r="E17" s="130"/>
      <c r="F17" s="130"/>
      <c r="G17" s="130"/>
      <c r="H17" s="130"/>
      <c r="I17" s="130"/>
      <c r="J17" s="127"/>
    </row>
    <row r="18" spans="1:10" x14ac:dyDescent="0.2">
      <c r="A18" s="95" t="s">
        <v>123</v>
      </c>
      <c r="B18" s="121"/>
      <c r="C18" s="130"/>
      <c r="D18" s="130"/>
      <c r="E18" s="130"/>
      <c r="F18" s="130"/>
      <c r="G18" s="130"/>
      <c r="H18" s="130"/>
      <c r="I18" s="130"/>
      <c r="J18" s="127"/>
    </row>
    <row r="19" spans="1:10" x14ac:dyDescent="0.2">
      <c r="A19" s="95" t="s">
        <v>114</v>
      </c>
      <c r="B19" s="121"/>
      <c r="C19" s="130"/>
      <c r="D19" s="130"/>
      <c r="E19" s="130"/>
      <c r="F19" s="130"/>
      <c r="G19" s="130"/>
      <c r="H19" s="130"/>
      <c r="I19" s="130"/>
      <c r="J19" s="127"/>
    </row>
    <row r="20" spans="1:10" x14ac:dyDescent="0.2">
      <c r="A20" s="132" t="s">
        <v>115</v>
      </c>
      <c r="B20" s="121"/>
      <c r="C20" s="130"/>
      <c r="D20" s="130"/>
      <c r="E20" s="130"/>
      <c r="F20" s="130"/>
      <c r="G20" s="130"/>
      <c r="H20" s="130"/>
      <c r="I20" s="130"/>
      <c r="J20" s="127"/>
    </row>
    <row r="21" spans="1:10" ht="15" x14ac:dyDescent="0.25">
      <c r="A21" s="3" t="s">
        <v>112</v>
      </c>
      <c r="B21" s="123"/>
      <c r="C21" s="123"/>
      <c r="D21" s="123"/>
      <c r="E21" s="123"/>
      <c r="F21" s="123"/>
      <c r="G21" s="123"/>
      <c r="H21" s="123"/>
      <c r="I21" s="123"/>
      <c r="J21" s="128"/>
    </row>
    <row r="22" spans="1:10" x14ac:dyDescent="0.2">
      <c r="A22" s="95" t="s">
        <v>116</v>
      </c>
      <c r="B22" s="121"/>
      <c r="C22" s="130"/>
      <c r="D22" s="130"/>
      <c r="E22" s="130"/>
      <c r="F22" s="130"/>
      <c r="G22" s="130"/>
      <c r="H22" s="130"/>
      <c r="I22" s="130"/>
      <c r="J22" s="127"/>
    </row>
    <row r="23" spans="1:10" x14ac:dyDescent="0.2">
      <c r="A23" s="95" t="s">
        <v>117</v>
      </c>
      <c r="B23" s="121"/>
      <c r="C23" s="130"/>
      <c r="D23" s="130"/>
      <c r="E23" s="130"/>
      <c r="F23" s="130"/>
      <c r="G23" s="130"/>
      <c r="H23" s="130"/>
      <c r="I23" s="130"/>
      <c r="J23" s="127"/>
    </row>
    <row r="24" spans="1:10" x14ac:dyDescent="0.2">
      <c r="A24" s="95" t="s">
        <v>152</v>
      </c>
      <c r="B24" s="121"/>
      <c r="C24" s="130"/>
      <c r="D24" s="130"/>
      <c r="E24" s="130"/>
      <c r="F24" s="130"/>
      <c r="G24" s="130"/>
      <c r="H24" s="130"/>
      <c r="I24" s="130"/>
      <c r="J24" s="127"/>
    </row>
    <row r="25" spans="1:10" x14ac:dyDescent="0.2">
      <c r="A25" s="95" t="s">
        <v>154</v>
      </c>
      <c r="B25" s="121"/>
      <c r="C25" s="130"/>
      <c r="D25" s="130"/>
      <c r="E25" s="130"/>
      <c r="F25" s="130"/>
      <c r="G25" s="130"/>
      <c r="H25" s="130"/>
      <c r="I25" s="130"/>
      <c r="J25" s="127"/>
    </row>
    <row r="26" spans="1:10" ht="15" x14ac:dyDescent="0.25">
      <c r="A26" s="3" t="s">
        <v>124</v>
      </c>
      <c r="B26" s="123"/>
      <c r="C26" s="123"/>
      <c r="D26" s="123"/>
      <c r="E26" s="123"/>
      <c r="F26" s="123"/>
      <c r="G26" s="123"/>
      <c r="H26" s="123"/>
      <c r="I26" s="123"/>
      <c r="J26" s="128"/>
    </row>
    <row r="27" spans="1:10" ht="15" x14ac:dyDescent="0.25">
      <c r="A27" s="133"/>
      <c r="B27" s="134"/>
      <c r="C27" s="134"/>
      <c r="D27" s="134"/>
      <c r="E27" s="134"/>
      <c r="F27" s="134"/>
      <c r="G27" s="134"/>
      <c r="H27" s="134"/>
      <c r="I27" s="134"/>
      <c r="J27" s="135"/>
    </row>
    <row r="28" spans="1:10" ht="15" x14ac:dyDescent="0.25">
      <c r="A28" s="125"/>
      <c r="B28" s="119"/>
      <c r="C28" s="119"/>
      <c r="D28" s="119"/>
      <c r="E28" s="119"/>
      <c r="F28" s="119"/>
      <c r="G28" s="119"/>
      <c r="H28" s="119"/>
      <c r="I28" s="119"/>
    </row>
    <row r="29" spans="1:10" ht="15" x14ac:dyDescent="0.25">
      <c r="A29" s="126" t="s">
        <v>122</v>
      </c>
      <c r="B29" s="120"/>
      <c r="C29" s="120"/>
      <c r="D29" s="120"/>
      <c r="E29" s="120"/>
      <c r="F29" s="120"/>
      <c r="G29" s="120"/>
      <c r="H29" s="120"/>
      <c r="I29" s="120"/>
    </row>
    <row r="30" spans="1:10" ht="15" x14ac:dyDescent="0.25">
      <c r="A30" s="168" t="s">
        <v>0</v>
      </c>
      <c r="B30" s="131" t="s">
        <v>90</v>
      </c>
      <c r="C30" s="131" t="s">
        <v>91</v>
      </c>
      <c r="D30" s="131" t="s">
        <v>92</v>
      </c>
      <c r="E30" s="131" t="s">
        <v>103</v>
      </c>
      <c r="F30" s="131" t="s">
        <v>104</v>
      </c>
      <c r="G30" s="131" t="s">
        <v>105</v>
      </c>
      <c r="H30" s="131" t="s">
        <v>106</v>
      </c>
      <c r="I30" s="131" t="s">
        <v>107</v>
      </c>
      <c r="J30" s="168" t="s">
        <v>29</v>
      </c>
    </row>
    <row r="31" spans="1:10" ht="14.25" customHeight="1" x14ac:dyDescent="0.2">
      <c r="A31" s="169"/>
      <c r="B31" s="158" t="s">
        <v>186</v>
      </c>
      <c r="C31" s="158" t="s">
        <v>186</v>
      </c>
      <c r="D31" s="158" t="s">
        <v>186</v>
      </c>
      <c r="E31" s="158" t="s">
        <v>186</v>
      </c>
      <c r="F31" s="158" t="s">
        <v>186</v>
      </c>
      <c r="G31" s="158" t="s">
        <v>186</v>
      </c>
      <c r="H31" s="158" t="s">
        <v>186</v>
      </c>
      <c r="I31" s="158" t="s">
        <v>186</v>
      </c>
      <c r="J31" s="169"/>
    </row>
    <row r="32" spans="1:10" ht="14.25" customHeight="1" x14ac:dyDescent="0.2">
      <c r="A32" s="170"/>
      <c r="B32" s="158" t="s">
        <v>187</v>
      </c>
      <c r="C32" s="158" t="s">
        <v>187</v>
      </c>
      <c r="D32" s="158" t="s">
        <v>187</v>
      </c>
      <c r="E32" s="158" t="s">
        <v>187</v>
      </c>
      <c r="F32" s="158" t="s">
        <v>187</v>
      </c>
      <c r="G32" s="158" t="s">
        <v>187</v>
      </c>
      <c r="H32" s="158" t="s">
        <v>187</v>
      </c>
      <c r="I32" s="158" t="s">
        <v>187</v>
      </c>
      <c r="J32" s="170"/>
    </row>
    <row r="33" spans="1:10" x14ac:dyDescent="0.2">
      <c r="A33" s="95" t="s">
        <v>15</v>
      </c>
      <c r="B33" s="121"/>
      <c r="C33" s="130"/>
      <c r="D33" s="130"/>
      <c r="E33" s="130"/>
      <c r="F33" s="130"/>
      <c r="G33" s="130"/>
      <c r="H33" s="130"/>
      <c r="I33" s="130"/>
      <c r="J33" s="122"/>
    </row>
    <row r="34" spans="1:10" x14ac:dyDescent="0.2">
      <c r="A34" s="95" t="s">
        <v>16</v>
      </c>
      <c r="B34" s="121"/>
      <c r="C34" s="130"/>
      <c r="D34" s="130"/>
      <c r="E34" s="130"/>
      <c r="F34" s="130"/>
      <c r="G34" s="130"/>
      <c r="H34" s="130"/>
      <c r="I34" s="130"/>
      <c r="J34" s="122"/>
    </row>
    <row r="35" spans="1:10" x14ac:dyDescent="0.2">
      <c r="A35" s="95" t="s">
        <v>17</v>
      </c>
      <c r="B35" s="121"/>
      <c r="C35" s="130"/>
      <c r="D35" s="130"/>
      <c r="E35" s="130"/>
      <c r="F35" s="130"/>
      <c r="G35" s="130"/>
      <c r="H35" s="130"/>
      <c r="I35" s="130"/>
      <c r="J35" s="122"/>
    </row>
    <row r="36" spans="1:10" x14ac:dyDescent="0.2">
      <c r="A36" s="95" t="s">
        <v>18</v>
      </c>
      <c r="B36" s="121"/>
      <c r="C36" s="130"/>
      <c r="D36" s="130"/>
      <c r="E36" s="130"/>
      <c r="F36" s="130"/>
      <c r="G36" s="130"/>
      <c r="H36" s="130"/>
      <c r="I36" s="130"/>
      <c r="J36" s="122"/>
    </row>
    <row r="37" spans="1:10" ht="15" x14ac:dyDescent="0.25">
      <c r="A37" s="3" t="s">
        <v>19</v>
      </c>
      <c r="B37" s="123"/>
      <c r="C37" s="123"/>
      <c r="D37" s="123"/>
      <c r="E37" s="123"/>
      <c r="F37" s="123"/>
      <c r="G37" s="123"/>
      <c r="H37" s="123"/>
      <c r="I37" s="123"/>
      <c r="J37" s="124"/>
    </row>
    <row r="38" spans="1:10" x14ac:dyDescent="0.2">
      <c r="A38" s="95" t="s">
        <v>30</v>
      </c>
      <c r="B38" s="121"/>
      <c r="C38" s="130"/>
      <c r="D38" s="130"/>
      <c r="E38" s="130"/>
      <c r="F38" s="130"/>
      <c r="G38" s="130"/>
      <c r="H38" s="130"/>
      <c r="I38" s="130"/>
      <c r="J38" s="122"/>
    </row>
    <row r="39" spans="1:10" x14ac:dyDescent="0.2">
      <c r="A39" s="95" t="s">
        <v>31</v>
      </c>
      <c r="B39" s="121"/>
      <c r="C39" s="130"/>
      <c r="D39" s="130"/>
      <c r="E39" s="130"/>
      <c r="F39" s="130"/>
      <c r="G39" s="130"/>
      <c r="H39" s="130"/>
      <c r="I39" s="130"/>
      <c r="J39" s="122"/>
    </row>
    <row r="40" spans="1:10" x14ac:dyDescent="0.2">
      <c r="A40" s="95" t="s">
        <v>32</v>
      </c>
      <c r="B40" s="121"/>
      <c r="C40" s="130"/>
      <c r="D40" s="130"/>
      <c r="E40" s="130"/>
      <c r="F40" s="130"/>
      <c r="G40" s="130"/>
      <c r="H40" s="130"/>
      <c r="I40" s="130"/>
      <c r="J40" s="122"/>
    </row>
    <row r="41" spans="1:10" x14ac:dyDescent="0.2">
      <c r="A41" s="95" t="s">
        <v>33</v>
      </c>
      <c r="B41" s="121"/>
      <c r="C41" s="130"/>
      <c r="D41" s="130"/>
      <c r="E41" s="130"/>
      <c r="F41" s="130"/>
      <c r="G41" s="130"/>
      <c r="H41" s="130"/>
      <c r="I41" s="130"/>
      <c r="J41" s="122"/>
    </row>
    <row r="42" spans="1:10" ht="15" x14ac:dyDescent="0.25">
      <c r="A42" s="3" t="s">
        <v>34</v>
      </c>
      <c r="B42" s="123"/>
      <c r="C42" s="123"/>
      <c r="D42" s="123"/>
      <c r="E42" s="123"/>
      <c r="F42" s="123"/>
      <c r="G42" s="123"/>
      <c r="H42" s="123"/>
      <c r="I42" s="123"/>
      <c r="J42" s="124"/>
    </row>
    <row r="43" spans="1:10" x14ac:dyDescent="0.2">
      <c r="A43" s="95" t="s">
        <v>35</v>
      </c>
      <c r="B43" s="121"/>
      <c r="C43" s="130"/>
      <c r="D43" s="130"/>
      <c r="E43" s="130"/>
      <c r="F43" s="130"/>
      <c r="G43" s="130"/>
      <c r="H43" s="130"/>
      <c r="I43" s="130"/>
      <c r="J43" s="127"/>
    </row>
    <row r="44" spans="1:10" x14ac:dyDescent="0.2">
      <c r="A44" s="95" t="s">
        <v>123</v>
      </c>
      <c r="B44" s="121"/>
      <c r="C44" s="130"/>
      <c r="D44" s="130"/>
      <c r="E44" s="130"/>
      <c r="F44" s="130"/>
      <c r="G44" s="130"/>
      <c r="H44" s="130"/>
      <c r="I44" s="130"/>
      <c r="J44" s="127"/>
    </row>
    <row r="45" spans="1:10" x14ac:dyDescent="0.2">
      <c r="A45" s="95" t="s">
        <v>114</v>
      </c>
      <c r="B45" s="121"/>
      <c r="C45" s="130"/>
      <c r="D45" s="130"/>
      <c r="E45" s="130"/>
      <c r="F45" s="130"/>
      <c r="G45" s="130"/>
      <c r="H45" s="130"/>
      <c r="I45" s="130"/>
      <c r="J45" s="127"/>
    </row>
    <row r="46" spans="1:10" x14ac:dyDescent="0.2">
      <c r="A46" s="132" t="s">
        <v>115</v>
      </c>
      <c r="B46" s="121"/>
      <c r="C46" s="130"/>
      <c r="D46" s="130"/>
      <c r="E46" s="130"/>
      <c r="F46" s="130"/>
      <c r="G46" s="130"/>
      <c r="H46" s="130"/>
      <c r="I46" s="130"/>
      <c r="J46" s="127"/>
    </row>
    <row r="47" spans="1:10" ht="15" x14ac:dyDescent="0.25">
      <c r="A47" s="3" t="s">
        <v>112</v>
      </c>
      <c r="B47" s="123"/>
      <c r="C47" s="123"/>
      <c r="D47" s="123"/>
      <c r="E47" s="123"/>
      <c r="F47" s="123"/>
      <c r="G47" s="123"/>
      <c r="H47" s="123"/>
      <c r="I47" s="123"/>
      <c r="J47" s="128"/>
    </row>
    <row r="48" spans="1:10" x14ac:dyDescent="0.2">
      <c r="A48" s="95" t="s">
        <v>116</v>
      </c>
      <c r="B48" s="121"/>
      <c r="C48" s="130"/>
      <c r="D48" s="130"/>
      <c r="E48" s="130"/>
      <c r="F48" s="130"/>
      <c r="G48" s="130"/>
      <c r="H48" s="130"/>
      <c r="I48" s="130"/>
      <c r="J48" s="127"/>
    </row>
    <row r="49" spans="1:10" x14ac:dyDescent="0.2">
      <c r="A49" s="95" t="s">
        <v>117</v>
      </c>
      <c r="B49" s="121"/>
      <c r="C49" s="130"/>
      <c r="D49" s="130"/>
      <c r="E49" s="130"/>
      <c r="F49" s="130"/>
      <c r="G49" s="130"/>
      <c r="H49" s="130"/>
      <c r="I49" s="130"/>
      <c r="J49" s="127"/>
    </row>
    <row r="50" spans="1:10" x14ac:dyDescent="0.2">
      <c r="A50" s="95" t="s">
        <v>152</v>
      </c>
      <c r="B50" s="121"/>
      <c r="C50" s="130"/>
      <c r="D50" s="130"/>
      <c r="E50" s="130"/>
      <c r="F50" s="130"/>
      <c r="G50" s="130"/>
      <c r="H50" s="130"/>
      <c r="I50" s="130"/>
      <c r="J50" s="127"/>
    </row>
    <row r="51" spans="1:10" x14ac:dyDescent="0.2">
      <c r="A51" s="95" t="s">
        <v>154</v>
      </c>
      <c r="B51" s="121"/>
      <c r="C51" s="130"/>
      <c r="D51" s="130"/>
      <c r="E51" s="130"/>
      <c r="F51" s="130"/>
      <c r="G51" s="130"/>
      <c r="H51" s="130"/>
      <c r="I51" s="130"/>
      <c r="J51" s="127"/>
    </row>
    <row r="52" spans="1:10" ht="15" x14ac:dyDescent="0.25">
      <c r="A52" s="3" t="s">
        <v>124</v>
      </c>
      <c r="B52" s="123"/>
      <c r="C52" s="123"/>
      <c r="D52" s="123"/>
      <c r="E52" s="123"/>
      <c r="F52" s="123"/>
      <c r="G52" s="123"/>
      <c r="H52" s="123"/>
      <c r="I52" s="123"/>
      <c r="J52" s="128"/>
    </row>
    <row r="55" spans="1:10" ht="15" x14ac:dyDescent="0.25">
      <c r="A55" s="126" t="s">
        <v>156</v>
      </c>
      <c r="B55" s="120"/>
      <c r="C55" s="129"/>
      <c r="D55" s="120"/>
      <c r="E55" s="120"/>
      <c r="F55" s="120"/>
      <c r="G55" s="120"/>
      <c r="H55" s="120"/>
      <c r="I55" s="120"/>
    </row>
    <row r="56" spans="1:10" ht="15" x14ac:dyDescent="0.25">
      <c r="A56" s="168" t="s">
        <v>0</v>
      </c>
      <c r="B56" s="131" t="s">
        <v>90</v>
      </c>
      <c r="C56" s="131" t="s">
        <v>91</v>
      </c>
      <c r="D56" s="131" t="s">
        <v>92</v>
      </c>
      <c r="E56" s="131" t="s">
        <v>103</v>
      </c>
      <c r="F56" s="131" t="s">
        <v>104</v>
      </c>
      <c r="G56" s="131" t="s">
        <v>105</v>
      </c>
      <c r="H56" s="131" t="s">
        <v>106</v>
      </c>
      <c r="I56" s="131" t="s">
        <v>107</v>
      </c>
      <c r="J56" s="168" t="s">
        <v>29</v>
      </c>
    </row>
    <row r="57" spans="1:10" ht="14.25" customHeight="1" x14ac:dyDescent="0.2">
      <c r="A57" s="169"/>
      <c r="B57" s="158" t="s">
        <v>186</v>
      </c>
      <c r="C57" s="158" t="s">
        <v>186</v>
      </c>
      <c r="D57" s="158" t="s">
        <v>186</v>
      </c>
      <c r="E57" s="158" t="s">
        <v>186</v>
      </c>
      <c r="F57" s="158" t="s">
        <v>186</v>
      </c>
      <c r="G57" s="158" t="s">
        <v>186</v>
      </c>
      <c r="H57" s="158" t="s">
        <v>186</v>
      </c>
      <c r="I57" s="158" t="s">
        <v>186</v>
      </c>
      <c r="J57" s="169"/>
    </row>
    <row r="58" spans="1:10" ht="14.25" customHeight="1" x14ac:dyDescent="0.2">
      <c r="A58" s="170"/>
      <c r="B58" s="158" t="s">
        <v>187</v>
      </c>
      <c r="C58" s="158" t="s">
        <v>187</v>
      </c>
      <c r="D58" s="158" t="s">
        <v>187</v>
      </c>
      <c r="E58" s="158" t="s">
        <v>187</v>
      </c>
      <c r="F58" s="158" t="s">
        <v>187</v>
      </c>
      <c r="G58" s="158" t="s">
        <v>187</v>
      </c>
      <c r="H58" s="158" t="s">
        <v>187</v>
      </c>
      <c r="I58" s="158" t="s">
        <v>187</v>
      </c>
      <c r="J58" s="170"/>
    </row>
    <row r="59" spans="1:10" x14ac:dyDescent="0.2">
      <c r="A59" s="95" t="s">
        <v>15</v>
      </c>
      <c r="B59" s="121"/>
      <c r="C59" s="130"/>
      <c r="D59" s="130"/>
      <c r="E59" s="130"/>
      <c r="F59" s="130"/>
      <c r="G59" s="130"/>
      <c r="H59" s="130"/>
      <c r="I59" s="130"/>
      <c r="J59" s="122"/>
    </row>
    <row r="60" spans="1:10" x14ac:dyDescent="0.2">
      <c r="A60" s="95" t="s">
        <v>16</v>
      </c>
      <c r="B60" s="121"/>
      <c r="C60" s="130"/>
      <c r="D60" s="130"/>
      <c r="E60" s="130"/>
      <c r="F60" s="130"/>
      <c r="G60" s="130"/>
      <c r="H60" s="130"/>
      <c r="I60" s="130"/>
      <c r="J60" s="122"/>
    </row>
    <row r="61" spans="1:10" x14ac:dyDescent="0.2">
      <c r="A61" s="95" t="s">
        <v>17</v>
      </c>
      <c r="B61" s="121"/>
      <c r="C61" s="130"/>
      <c r="D61" s="130"/>
      <c r="E61" s="130"/>
      <c r="F61" s="130"/>
      <c r="G61" s="130"/>
      <c r="H61" s="130"/>
      <c r="I61" s="130"/>
      <c r="J61" s="122"/>
    </row>
    <row r="62" spans="1:10" x14ac:dyDescent="0.2">
      <c r="A62" s="95" t="s">
        <v>18</v>
      </c>
      <c r="B62" s="121"/>
      <c r="C62" s="130"/>
      <c r="D62" s="130"/>
      <c r="E62" s="130"/>
      <c r="F62" s="130"/>
      <c r="G62" s="130"/>
      <c r="H62" s="130"/>
      <c r="I62" s="130"/>
      <c r="J62" s="122"/>
    </row>
    <row r="63" spans="1:10" ht="15" x14ac:dyDescent="0.25">
      <c r="A63" s="3" t="s">
        <v>19</v>
      </c>
      <c r="B63" s="123"/>
      <c r="C63" s="123"/>
      <c r="D63" s="123"/>
      <c r="E63" s="123"/>
      <c r="F63" s="123"/>
      <c r="G63" s="123"/>
      <c r="H63" s="123"/>
      <c r="I63" s="123"/>
      <c r="J63" s="124"/>
    </row>
    <row r="64" spans="1:10" x14ac:dyDescent="0.2">
      <c r="A64" s="95" t="s">
        <v>30</v>
      </c>
      <c r="B64" s="121"/>
      <c r="C64" s="130"/>
      <c r="D64" s="130"/>
      <c r="E64" s="130"/>
      <c r="F64" s="130"/>
      <c r="G64" s="130"/>
      <c r="H64" s="130"/>
      <c r="I64" s="130"/>
      <c r="J64" s="122"/>
    </row>
    <row r="65" spans="1:10" x14ac:dyDescent="0.2">
      <c r="A65" s="95" t="s">
        <v>31</v>
      </c>
      <c r="B65" s="121"/>
      <c r="C65" s="130"/>
      <c r="D65" s="130"/>
      <c r="E65" s="130"/>
      <c r="F65" s="130"/>
      <c r="G65" s="130"/>
      <c r="H65" s="130"/>
      <c r="I65" s="130"/>
      <c r="J65" s="122"/>
    </row>
    <row r="66" spans="1:10" x14ac:dyDescent="0.2">
      <c r="A66" s="95" t="s">
        <v>32</v>
      </c>
      <c r="B66" s="121"/>
      <c r="C66" s="130"/>
      <c r="D66" s="130"/>
      <c r="E66" s="130"/>
      <c r="F66" s="130"/>
      <c r="G66" s="130"/>
      <c r="H66" s="130"/>
      <c r="I66" s="130"/>
      <c r="J66" s="122"/>
    </row>
    <row r="67" spans="1:10" x14ac:dyDescent="0.2">
      <c r="A67" s="95" t="s">
        <v>33</v>
      </c>
      <c r="B67" s="121"/>
      <c r="C67" s="130"/>
      <c r="D67" s="130"/>
      <c r="E67" s="130"/>
      <c r="F67" s="130"/>
      <c r="G67" s="130"/>
      <c r="H67" s="130"/>
      <c r="I67" s="130"/>
      <c r="J67" s="122"/>
    </row>
    <row r="68" spans="1:10" ht="15" x14ac:dyDescent="0.25">
      <c r="A68" s="3" t="s">
        <v>34</v>
      </c>
      <c r="B68" s="123"/>
      <c r="C68" s="123"/>
      <c r="D68" s="123"/>
      <c r="E68" s="123"/>
      <c r="F68" s="123"/>
      <c r="G68" s="123"/>
      <c r="H68" s="123"/>
      <c r="I68" s="123"/>
      <c r="J68" s="124"/>
    </row>
    <row r="69" spans="1:10" x14ac:dyDescent="0.2">
      <c r="A69" s="95" t="s">
        <v>35</v>
      </c>
      <c r="B69" s="121"/>
      <c r="C69" s="130"/>
      <c r="D69" s="130"/>
      <c r="E69" s="130"/>
      <c r="F69" s="130"/>
      <c r="G69" s="130"/>
      <c r="H69" s="130"/>
      <c r="I69" s="130"/>
      <c r="J69" s="127"/>
    </row>
    <row r="70" spans="1:10" x14ac:dyDescent="0.2">
      <c r="A70" s="95" t="s">
        <v>123</v>
      </c>
      <c r="B70" s="121"/>
      <c r="C70" s="130"/>
      <c r="D70" s="130"/>
      <c r="E70" s="130"/>
      <c r="F70" s="130"/>
      <c r="G70" s="130"/>
      <c r="H70" s="130"/>
      <c r="I70" s="130"/>
      <c r="J70" s="127"/>
    </row>
    <row r="71" spans="1:10" x14ac:dyDescent="0.2">
      <c r="A71" s="95" t="s">
        <v>114</v>
      </c>
      <c r="B71" s="121"/>
      <c r="C71" s="130"/>
      <c r="D71" s="130"/>
      <c r="E71" s="130"/>
      <c r="F71" s="130"/>
      <c r="G71" s="130"/>
      <c r="H71" s="130"/>
      <c r="I71" s="130"/>
      <c r="J71" s="127"/>
    </row>
    <row r="72" spans="1:10" x14ac:dyDescent="0.2">
      <c r="A72" s="132" t="s">
        <v>115</v>
      </c>
      <c r="B72" s="121"/>
      <c r="C72" s="130"/>
      <c r="D72" s="130"/>
      <c r="E72" s="130"/>
      <c r="F72" s="130"/>
      <c r="G72" s="130"/>
      <c r="H72" s="130"/>
      <c r="I72" s="130"/>
      <c r="J72" s="127"/>
    </row>
    <row r="73" spans="1:10" ht="15" x14ac:dyDescent="0.25">
      <c r="A73" s="3" t="s">
        <v>112</v>
      </c>
      <c r="B73" s="123"/>
      <c r="C73" s="123"/>
      <c r="D73" s="123"/>
      <c r="E73" s="123"/>
      <c r="F73" s="123"/>
      <c r="G73" s="123"/>
      <c r="H73" s="123"/>
      <c r="I73" s="123"/>
      <c r="J73" s="128"/>
    </row>
    <row r="74" spans="1:10" x14ac:dyDescent="0.2">
      <c r="A74" s="95" t="s">
        <v>116</v>
      </c>
      <c r="B74" s="121"/>
      <c r="C74" s="130"/>
      <c r="D74" s="130"/>
      <c r="E74" s="130"/>
      <c r="F74" s="130"/>
      <c r="G74" s="130"/>
      <c r="H74" s="130"/>
      <c r="I74" s="130"/>
      <c r="J74" s="127"/>
    </row>
    <row r="75" spans="1:10" x14ac:dyDescent="0.2">
      <c r="A75" s="95" t="s">
        <v>117</v>
      </c>
      <c r="B75" s="121"/>
      <c r="C75" s="130"/>
      <c r="D75" s="130"/>
      <c r="E75" s="130"/>
      <c r="F75" s="130"/>
      <c r="G75" s="130"/>
      <c r="H75" s="130"/>
      <c r="I75" s="130"/>
      <c r="J75" s="127"/>
    </row>
    <row r="76" spans="1:10" x14ac:dyDescent="0.2">
      <c r="A76" s="95" t="s">
        <v>152</v>
      </c>
      <c r="B76" s="121"/>
      <c r="C76" s="130"/>
      <c r="D76" s="130"/>
      <c r="E76" s="130"/>
      <c r="F76" s="130"/>
      <c r="G76" s="130"/>
      <c r="H76" s="130"/>
      <c r="I76" s="130"/>
      <c r="J76" s="127"/>
    </row>
    <row r="77" spans="1:10" x14ac:dyDescent="0.2">
      <c r="A77" s="95" t="s">
        <v>154</v>
      </c>
      <c r="B77" s="121"/>
      <c r="C77" s="130"/>
      <c r="D77" s="130"/>
      <c r="E77" s="130"/>
      <c r="F77" s="130"/>
      <c r="G77" s="130"/>
      <c r="H77" s="130"/>
      <c r="I77" s="130"/>
      <c r="J77" s="127"/>
    </row>
    <row r="78" spans="1:10" ht="15" x14ac:dyDescent="0.25">
      <c r="A78" s="3" t="s">
        <v>124</v>
      </c>
      <c r="B78" s="123"/>
      <c r="C78" s="123"/>
      <c r="D78" s="123"/>
      <c r="E78" s="123"/>
      <c r="F78" s="123"/>
      <c r="G78" s="123"/>
      <c r="H78" s="123"/>
      <c r="I78" s="123"/>
      <c r="J78" s="128"/>
    </row>
    <row r="81" spans="2:3" hidden="1" x14ac:dyDescent="0.2">
      <c r="B81" s="132" t="s">
        <v>180</v>
      </c>
      <c r="C81" s="132" t="s">
        <v>184</v>
      </c>
    </row>
    <row r="82" spans="2:3" hidden="1" x14ac:dyDescent="0.2">
      <c r="B82" s="132" t="s">
        <v>181</v>
      </c>
      <c r="C82" s="132" t="s">
        <v>185</v>
      </c>
    </row>
    <row r="83" spans="2:3" hidden="1" x14ac:dyDescent="0.2">
      <c r="B83" s="132" t="s">
        <v>182</v>
      </c>
      <c r="C83" s="132"/>
    </row>
    <row r="84" spans="2:3" hidden="1" x14ac:dyDescent="0.2">
      <c r="B84" s="132" t="s">
        <v>183</v>
      </c>
    </row>
  </sheetData>
  <mergeCells count="6">
    <mergeCell ref="A4:A6"/>
    <mergeCell ref="J4:J6"/>
    <mergeCell ref="A30:A32"/>
    <mergeCell ref="J30:J32"/>
    <mergeCell ref="A56:A58"/>
    <mergeCell ref="J56:J58"/>
  </mergeCells>
  <dataValidations count="2">
    <dataValidation type="list" allowBlank="1" showInputMessage="1" showErrorMessage="1" sqref="B6:I6 B32:I32 B58:I58" xr:uid="{593703C6-D66F-4589-92A0-37AF84ACFA6B}">
      <formula1>$B$81:$B$84</formula1>
    </dataValidation>
    <dataValidation type="list" allowBlank="1" showInputMessage="1" showErrorMessage="1" sqref="B5:I5 B31:I31 B57:I57" xr:uid="{6DD726DD-A471-427E-A10A-318EB8A724EC}">
      <formula1>$C$81:$C$82</formula1>
    </dataValidation>
  </dataValidations>
  <pageMargins left="0.7" right="0.7" top="0.75" bottom="0.75" header="0.3" footer="0.3"/>
  <pageSetup paperSize="9" orientation="portrait" horizont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3E8ED"/>
    <pageSetUpPr fitToPage="1"/>
  </sheetPr>
  <dimension ref="A2:K67"/>
  <sheetViews>
    <sheetView rightToLeft="1" topLeftCell="A37" workbookViewId="0">
      <selection activeCell="B65" sqref="B65"/>
    </sheetView>
  </sheetViews>
  <sheetFormatPr defaultColWidth="8.75" defaultRowHeight="15" x14ac:dyDescent="0.25"/>
  <cols>
    <col min="1" max="1" width="37.25" style="47" customWidth="1"/>
    <col min="2" max="3" width="19.125" style="4" customWidth="1"/>
    <col min="4" max="4" width="19.125" style="47" bestFit="1" customWidth="1"/>
    <col min="5" max="8" width="18.625" style="47" customWidth="1"/>
    <col min="9" max="9" width="14.375" style="47" customWidth="1"/>
    <col min="10" max="10" width="8.75" style="47"/>
    <col min="11" max="11" width="11.125" style="27" bestFit="1" customWidth="1"/>
    <col min="12" max="16384" width="8.75" style="47"/>
  </cols>
  <sheetData>
    <row r="2" spans="1:11" x14ac:dyDescent="0.25">
      <c r="A2" s="14" t="s">
        <v>25</v>
      </c>
      <c r="B2" s="50"/>
      <c r="C2" s="50" t="s">
        <v>78</v>
      </c>
    </row>
    <row r="3" spans="1:11" x14ac:dyDescent="0.25">
      <c r="A3" s="16" t="s">
        <v>167</v>
      </c>
    </row>
    <row r="4" spans="1:11" x14ac:dyDescent="0.25">
      <c r="A4" s="70" t="s">
        <v>11</v>
      </c>
      <c r="B4" s="70">
        <v>2020</v>
      </c>
    </row>
    <row r="5" spans="1:11" s="146" customFormat="1" x14ac:dyDescent="0.2">
      <c r="A5" s="72" t="s">
        <v>13</v>
      </c>
      <c r="B5" s="145" t="s">
        <v>173</v>
      </c>
      <c r="C5" s="145" t="s">
        <v>90</v>
      </c>
      <c r="D5" s="72" t="s">
        <v>91</v>
      </c>
      <c r="E5" s="72" t="s">
        <v>92</v>
      </c>
      <c r="F5" s="145" t="s">
        <v>103</v>
      </c>
      <c r="G5" s="72" t="s">
        <v>104</v>
      </c>
      <c r="H5" s="72" t="s">
        <v>105</v>
      </c>
      <c r="I5" s="145" t="s">
        <v>106</v>
      </c>
      <c r="K5" s="147"/>
    </row>
    <row r="6" spans="1:11" x14ac:dyDescent="0.2">
      <c r="A6" s="73" t="s">
        <v>70</v>
      </c>
      <c r="B6" s="69"/>
      <c r="C6" s="69"/>
      <c r="D6" s="67"/>
      <c r="E6" s="67"/>
      <c r="F6" s="67"/>
      <c r="G6" s="67"/>
      <c r="H6" s="67"/>
      <c r="I6" s="67"/>
    </row>
    <row r="7" spans="1:11" x14ac:dyDescent="0.2">
      <c r="A7" s="73" t="s">
        <v>93</v>
      </c>
      <c r="B7" s="69"/>
      <c r="C7" s="69"/>
      <c r="D7" s="67"/>
      <c r="E7" s="67"/>
      <c r="F7" s="67"/>
      <c r="G7" s="67"/>
      <c r="H7" s="67"/>
      <c r="I7" s="67"/>
    </row>
    <row r="8" spans="1:11" x14ac:dyDescent="0.2">
      <c r="A8" s="73" t="s">
        <v>169</v>
      </c>
      <c r="B8" s="69"/>
      <c r="C8" s="69"/>
      <c r="D8" s="67"/>
      <c r="E8" s="67"/>
      <c r="F8" s="67"/>
      <c r="G8" s="67"/>
      <c r="H8" s="67"/>
      <c r="I8" s="67"/>
    </row>
    <row r="9" spans="1:11" x14ac:dyDescent="0.2">
      <c r="A9" s="73" t="s">
        <v>94</v>
      </c>
      <c r="B9" s="69"/>
      <c r="C9" s="69"/>
      <c r="D9" s="67"/>
      <c r="E9" s="67"/>
      <c r="F9" s="67"/>
      <c r="G9" s="67"/>
      <c r="H9" s="67"/>
      <c r="I9" s="67"/>
    </row>
    <row r="10" spans="1:11" s="4" customFormat="1" x14ac:dyDescent="0.25">
      <c r="A10" s="74" t="s">
        <v>95</v>
      </c>
      <c r="B10" s="68"/>
      <c r="C10" s="68"/>
      <c r="D10" s="68"/>
      <c r="E10" s="68"/>
      <c r="F10" s="68"/>
      <c r="G10" s="68"/>
      <c r="H10" s="68"/>
      <c r="I10" s="68"/>
      <c r="K10" s="27"/>
    </row>
    <row r="11" spans="1:11" x14ac:dyDescent="0.2">
      <c r="A11" s="73" t="s">
        <v>97</v>
      </c>
      <c r="B11" s="69"/>
      <c r="C11" s="69"/>
      <c r="D11" s="67"/>
      <c r="E11" s="67"/>
      <c r="F11" s="67"/>
      <c r="G11" s="67"/>
      <c r="H11" s="67"/>
      <c r="I11" s="67"/>
    </row>
    <row r="12" spans="1:11" x14ac:dyDescent="0.2">
      <c r="A12" s="73" t="s">
        <v>98</v>
      </c>
      <c r="B12" s="69"/>
      <c r="C12" s="69"/>
      <c r="D12" s="67"/>
      <c r="E12" s="67"/>
      <c r="F12" s="67"/>
      <c r="G12" s="67"/>
      <c r="H12" s="67"/>
      <c r="I12" s="67"/>
    </row>
    <row r="13" spans="1:11" s="4" customFormat="1" x14ac:dyDescent="0.25">
      <c r="A13" s="74" t="s">
        <v>99</v>
      </c>
      <c r="B13" s="69"/>
      <c r="C13" s="69"/>
      <c r="D13" s="69"/>
      <c r="E13" s="69"/>
      <c r="F13" s="69"/>
      <c r="G13" s="69"/>
      <c r="H13" s="69"/>
      <c r="I13" s="69"/>
      <c r="K13" s="75"/>
    </row>
    <row r="14" spans="1:11" x14ac:dyDescent="0.2">
      <c r="A14" s="73" t="s">
        <v>100</v>
      </c>
      <c r="B14" s="69"/>
      <c r="C14" s="69"/>
      <c r="D14" s="67"/>
      <c r="E14" s="67"/>
      <c r="F14" s="67"/>
      <c r="G14" s="67"/>
      <c r="H14" s="67"/>
      <c r="I14" s="67"/>
    </row>
    <row r="15" spans="1:11" x14ac:dyDescent="0.2">
      <c r="A15" s="73" t="s">
        <v>101</v>
      </c>
      <c r="B15" s="69"/>
      <c r="C15" s="69"/>
      <c r="D15" s="67"/>
      <c r="E15" s="67"/>
      <c r="F15" s="67"/>
      <c r="G15" s="67"/>
      <c r="H15" s="67"/>
      <c r="I15" s="67"/>
    </row>
    <row r="16" spans="1:11" x14ac:dyDescent="0.2">
      <c r="A16" s="76" t="s">
        <v>102</v>
      </c>
      <c r="B16" s="43"/>
      <c r="C16" s="43">
        <f>+C13-C14</f>
        <v>0</v>
      </c>
      <c r="D16" s="43">
        <f t="shared" ref="D16:I16" si="0">+D13-D14</f>
        <v>0</v>
      </c>
      <c r="E16" s="43">
        <f t="shared" si="0"/>
        <v>0</v>
      </c>
      <c r="F16" s="43">
        <f t="shared" si="0"/>
        <v>0</v>
      </c>
      <c r="G16" s="43">
        <f t="shared" si="0"/>
        <v>0</v>
      </c>
      <c r="H16" s="43">
        <f t="shared" si="0"/>
        <v>0</v>
      </c>
      <c r="I16" s="43">
        <f t="shared" si="0"/>
        <v>0</v>
      </c>
    </row>
    <row r="17" spans="1:11" x14ac:dyDescent="0.25">
      <c r="K17" s="77"/>
    </row>
    <row r="19" spans="1:11" x14ac:dyDescent="0.25">
      <c r="A19" s="14" t="s">
        <v>25</v>
      </c>
      <c r="B19" s="50"/>
      <c r="C19" s="50" t="s">
        <v>78</v>
      </c>
    </row>
    <row r="20" spans="1:11" x14ac:dyDescent="0.25">
      <c r="A20" s="16" t="s">
        <v>167</v>
      </c>
    </row>
    <row r="21" spans="1:11" x14ac:dyDescent="0.25">
      <c r="A21" s="70" t="s">
        <v>11</v>
      </c>
      <c r="B21" s="70">
        <v>2021</v>
      </c>
    </row>
    <row r="22" spans="1:11" s="146" customFormat="1" x14ac:dyDescent="0.2">
      <c r="A22" s="72" t="s">
        <v>13</v>
      </c>
      <c r="B22" s="145" t="s">
        <v>173</v>
      </c>
      <c r="C22" s="145" t="s">
        <v>90</v>
      </c>
      <c r="D22" s="72" t="s">
        <v>91</v>
      </c>
      <c r="E22" s="72" t="s">
        <v>92</v>
      </c>
      <c r="F22" s="145" t="s">
        <v>103</v>
      </c>
      <c r="G22" s="72" t="s">
        <v>104</v>
      </c>
      <c r="H22" s="72" t="s">
        <v>105</v>
      </c>
      <c r="I22" s="145" t="s">
        <v>106</v>
      </c>
      <c r="K22" s="147"/>
    </row>
    <row r="23" spans="1:11" x14ac:dyDescent="0.2">
      <c r="A23" s="73" t="s">
        <v>70</v>
      </c>
      <c r="B23" s="69"/>
      <c r="C23" s="69"/>
      <c r="D23" s="67"/>
      <c r="E23" s="67"/>
      <c r="F23" s="67"/>
      <c r="G23" s="67"/>
      <c r="H23" s="67"/>
      <c r="I23" s="67"/>
    </row>
    <row r="24" spans="1:11" x14ac:dyDescent="0.2">
      <c r="A24" s="73" t="s">
        <v>93</v>
      </c>
      <c r="B24" s="69"/>
      <c r="C24" s="69"/>
      <c r="D24" s="67"/>
      <c r="E24" s="67"/>
      <c r="F24" s="67"/>
      <c r="G24" s="67"/>
      <c r="H24" s="67"/>
      <c r="I24" s="67"/>
    </row>
    <row r="25" spans="1:11" x14ac:dyDescent="0.2">
      <c r="A25" s="73" t="s">
        <v>169</v>
      </c>
      <c r="B25" s="69"/>
      <c r="C25" s="69"/>
      <c r="D25" s="67"/>
      <c r="E25" s="67"/>
      <c r="F25" s="67"/>
      <c r="G25" s="67"/>
      <c r="H25" s="67"/>
      <c r="I25" s="67"/>
    </row>
    <row r="26" spans="1:11" x14ac:dyDescent="0.2">
      <c r="A26" s="73" t="s">
        <v>94</v>
      </c>
      <c r="B26" s="69"/>
      <c r="C26" s="69"/>
      <c r="D26" s="67"/>
      <c r="E26" s="67"/>
      <c r="F26" s="67"/>
      <c r="G26" s="67"/>
      <c r="H26" s="67"/>
      <c r="I26" s="67"/>
    </row>
    <row r="27" spans="1:11" s="4" customFormat="1" x14ac:dyDescent="0.25">
      <c r="A27" s="74" t="s">
        <v>95</v>
      </c>
      <c r="B27" s="68"/>
      <c r="C27" s="68"/>
      <c r="D27" s="68"/>
      <c r="E27" s="68"/>
      <c r="F27" s="68"/>
      <c r="G27" s="68"/>
      <c r="H27" s="68"/>
      <c r="I27" s="68"/>
      <c r="K27" s="27"/>
    </row>
    <row r="28" spans="1:11" x14ac:dyDescent="0.2">
      <c r="A28" s="73" t="s">
        <v>97</v>
      </c>
      <c r="B28" s="69"/>
      <c r="C28" s="69"/>
      <c r="D28" s="67"/>
      <c r="E28" s="67"/>
      <c r="F28" s="67"/>
      <c r="G28" s="67"/>
      <c r="H28" s="67"/>
      <c r="I28" s="67"/>
    </row>
    <row r="29" spans="1:11" x14ac:dyDescent="0.2">
      <c r="A29" s="73" t="s">
        <v>98</v>
      </c>
      <c r="B29" s="69"/>
      <c r="C29" s="69"/>
      <c r="D29" s="67"/>
      <c r="E29" s="67"/>
      <c r="F29" s="67"/>
      <c r="G29" s="67"/>
      <c r="H29" s="67"/>
      <c r="I29" s="67"/>
    </row>
    <row r="30" spans="1:11" s="4" customFormat="1" x14ac:dyDescent="0.25">
      <c r="A30" s="74" t="s">
        <v>99</v>
      </c>
      <c r="B30" s="69"/>
      <c r="C30" s="69"/>
      <c r="D30" s="69"/>
      <c r="E30" s="69"/>
      <c r="F30" s="69"/>
      <c r="G30" s="69"/>
      <c r="H30" s="69"/>
      <c r="I30" s="69"/>
      <c r="K30" s="75"/>
    </row>
    <row r="31" spans="1:11" x14ac:dyDescent="0.2">
      <c r="A31" s="73" t="s">
        <v>100</v>
      </c>
      <c r="B31" s="69"/>
      <c r="C31" s="69"/>
      <c r="D31" s="67"/>
      <c r="E31" s="67"/>
      <c r="F31" s="67"/>
      <c r="G31" s="67"/>
      <c r="H31" s="67"/>
      <c r="I31" s="67"/>
    </row>
    <row r="32" spans="1:11" x14ac:dyDescent="0.2">
      <c r="A32" s="73" t="s">
        <v>101</v>
      </c>
      <c r="B32" s="69"/>
      <c r="C32" s="69"/>
      <c r="D32" s="67"/>
      <c r="E32" s="67"/>
      <c r="F32" s="67"/>
      <c r="G32" s="67"/>
      <c r="H32" s="67"/>
      <c r="I32" s="67"/>
    </row>
    <row r="33" spans="1:11" x14ac:dyDescent="0.2">
      <c r="A33" s="76" t="s">
        <v>102</v>
      </c>
      <c r="B33" s="43"/>
      <c r="C33" s="43">
        <f>+C30-C31</f>
        <v>0</v>
      </c>
      <c r="D33" s="43">
        <f t="shared" ref="D33:I33" si="1">+D30-D31</f>
        <v>0</v>
      </c>
      <c r="E33" s="43">
        <f t="shared" si="1"/>
        <v>0</v>
      </c>
      <c r="F33" s="43">
        <f t="shared" si="1"/>
        <v>0</v>
      </c>
      <c r="G33" s="43">
        <f t="shared" si="1"/>
        <v>0</v>
      </c>
      <c r="H33" s="43">
        <f t="shared" si="1"/>
        <v>0</v>
      </c>
      <c r="I33" s="43">
        <f t="shared" si="1"/>
        <v>0</v>
      </c>
    </row>
    <row r="34" spans="1:11" x14ac:dyDescent="0.25">
      <c r="K34" s="77"/>
    </row>
    <row r="36" spans="1:11" x14ac:dyDescent="0.25">
      <c r="A36" s="14" t="s">
        <v>25</v>
      </c>
      <c r="B36" s="50"/>
      <c r="C36" s="50" t="s">
        <v>78</v>
      </c>
    </row>
    <row r="37" spans="1:11" x14ac:dyDescent="0.25">
      <c r="A37" s="16" t="s">
        <v>167</v>
      </c>
    </row>
    <row r="38" spans="1:11" x14ac:dyDescent="0.25">
      <c r="A38" s="70" t="s">
        <v>11</v>
      </c>
      <c r="B38" s="70">
        <v>2022</v>
      </c>
    </row>
    <row r="39" spans="1:11" s="146" customFormat="1" x14ac:dyDescent="0.2">
      <c r="A39" s="72" t="s">
        <v>13</v>
      </c>
      <c r="B39" s="145" t="s">
        <v>173</v>
      </c>
      <c r="C39" s="145" t="s">
        <v>90</v>
      </c>
      <c r="D39" s="72" t="s">
        <v>91</v>
      </c>
      <c r="E39" s="72" t="s">
        <v>92</v>
      </c>
      <c r="F39" s="72" t="s">
        <v>103</v>
      </c>
      <c r="G39" s="72" t="s">
        <v>104</v>
      </c>
      <c r="H39" s="72" t="s">
        <v>105</v>
      </c>
      <c r="I39" s="72" t="s">
        <v>106</v>
      </c>
      <c r="K39" s="147"/>
    </row>
    <row r="40" spans="1:11" x14ac:dyDescent="0.2">
      <c r="A40" s="73" t="s">
        <v>70</v>
      </c>
      <c r="B40" s="69"/>
      <c r="C40" s="69"/>
      <c r="D40" s="67"/>
      <c r="E40" s="67"/>
      <c r="F40" s="67"/>
      <c r="G40" s="67"/>
      <c r="H40" s="67"/>
      <c r="I40" s="67"/>
    </row>
    <row r="41" spans="1:11" x14ac:dyDescent="0.2">
      <c r="A41" s="73" t="s">
        <v>93</v>
      </c>
      <c r="B41" s="69"/>
      <c r="C41" s="69"/>
      <c r="D41" s="67"/>
      <c r="E41" s="67"/>
      <c r="F41" s="67"/>
      <c r="G41" s="67"/>
      <c r="H41" s="67"/>
      <c r="I41" s="67"/>
    </row>
    <row r="42" spans="1:11" x14ac:dyDescent="0.2">
      <c r="A42" s="73" t="s">
        <v>96</v>
      </c>
      <c r="B42" s="69"/>
      <c r="C42" s="69"/>
      <c r="D42" s="67"/>
      <c r="E42" s="67"/>
      <c r="F42" s="67"/>
      <c r="G42" s="67"/>
      <c r="H42" s="67"/>
      <c r="I42" s="67"/>
    </row>
    <row r="43" spans="1:11" x14ac:dyDescent="0.2">
      <c r="A43" s="73" t="s">
        <v>94</v>
      </c>
      <c r="B43" s="69"/>
      <c r="C43" s="69"/>
      <c r="D43" s="67"/>
      <c r="E43" s="67"/>
      <c r="F43" s="67"/>
      <c r="G43" s="67"/>
      <c r="H43" s="67"/>
      <c r="I43" s="67"/>
    </row>
    <row r="44" spans="1:11" s="4" customFormat="1" x14ac:dyDescent="0.25">
      <c r="A44" s="74" t="s">
        <v>95</v>
      </c>
      <c r="B44" s="68"/>
      <c r="C44" s="68"/>
      <c r="D44" s="68"/>
      <c r="E44" s="68"/>
      <c r="F44" s="68"/>
      <c r="G44" s="68"/>
      <c r="H44" s="68"/>
      <c r="I44" s="68"/>
      <c r="K44" s="27"/>
    </row>
    <row r="45" spans="1:11" x14ac:dyDescent="0.2">
      <c r="A45" s="73" t="s">
        <v>97</v>
      </c>
      <c r="B45" s="69"/>
      <c r="C45" s="69"/>
      <c r="D45" s="67"/>
      <c r="E45" s="67"/>
      <c r="F45" s="67"/>
      <c r="G45" s="67"/>
      <c r="H45" s="67"/>
      <c r="I45" s="67"/>
    </row>
    <row r="46" spans="1:11" x14ac:dyDescent="0.2">
      <c r="A46" s="73" t="s">
        <v>98</v>
      </c>
      <c r="B46" s="69"/>
      <c r="C46" s="69"/>
      <c r="D46" s="67"/>
      <c r="E46" s="67"/>
      <c r="F46" s="67"/>
      <c r="G46" s="67"/>
      <c r="H46" s="67"/>
      <c r="I46" s="67"/>
    </row>
    <row r="47" spans="1:11" s="4" customFormat="1" x14ac:dyDescent="0.25">
      <c r="A47" s="74" t="s">
        <v>99</v>
      </c>
      <c r="B47" s="69"/>
      <c r="C47" s="69"/>
      <c r="D47" s="69"/>
      <c r="E47" s="69"/>
      <c r="F47" s="69"/>
      <c r="G47" s="69"/>
      <c r="H47" s="69"/>
      <c r="I47" s="69"/>
      <c r="K47" s="75"/>
    </row>
    <row r="48" spans="1:11" x14ac:dyDescent="0.2">
      <c r="A48" s="73" t="s">
        <v>100</v>
      </c>
      <c r="B48" s="69"/>
      <c r="C48" s="69"/>
      <c r="D48" s="67"/>
      <c r="E48" s="67"/>
      <c r="F48" s="67"/>
      <c r="G48" s="67"/>
      <c r="H48" s="67"/>
      <c r="I48" s="67"/>
    </row>
    <row r="49" spans="1:11" x14ac:dyDescent="0.2">
      <c r="A49" s="73" t="s">
        <v>101</v>
      </c>
      <c r="B49" s="69"/>
      <c r="C49" s="69"/>
      <c r="D49" s="67"/>
      <c r="E49" s="67"/>
      <c r="F49" s="67"/>
      <c r="G49" s="67"/>
      <c r="H49" s="67"/>
      <c r="I49" s="67"/>
    </row>
    <row r="50" spans="1:11" x14ac:dyDescent="0.2">
      <c r="A50" s="76" t="s">
        <v>102</v>
      </c>
      <c r="B50" s="43"/>
      <c r="C50" s="43">
        <f>+C47-C48</f>
        <v>0</v>
      </c>
      <c r="D50" s="43">
        <f t="shared" ref="D50:I50" si="2">+D47-D48</f>
        <v>0</v>
      </c>
      <c r="E50" s="43">
        <f t="shared" si="2"/>
        <v>0</v>
      </c>
      <c r="F50" s="43">
        <f t="shared" si="2"/>
        <v>0</v>
      </c>
      <c r="G50" s="43">
        <f t="shared" si="2"/>
        <v>0</v>
      </c>
      <c r="H50" s="43">
        <f t="shared" si="2"/>
        <v>0</v>
      </c>
      <c r="I50" s="43">
        <f t="shared" si="2"/>
        <v>0</v>
      </c>
    </row>
    <row r="53" spans="1:11" x14ac:dyDescent="0.25">
      <c r="A53" s="14" t="s">
        <v>25</v>
      </c>
      <c r="B53" s="50"/>
      <c r="C53" s="50" t="s">
        <v>78</v>
      </c>
    </row>
    <row r="54" spans="1:11" x14ac:dyDescent="0.25">
      <c r="A54" s="16" t="s">
        <v>167</v>
      </c>
    </row>
    <row r="55" spans="1:11" x14ac:dyDescent="0.25">
      <c r="A55" s="70" t="s">
        <v>11</v>
      </c>
      <c r="B55" s="70">
        <v>2023</v>
      </c>
    </row>
    <row r="56" spans="1:11" s="146" customFormat="1" x14ac:dyDescent="0.25">
      <c r="A56" s="72" t="s">
        <v>13</v>
      </c>
      <c r="B56" s="144" t="s">
        <v>173</v>
      </c>
      <c r="C56" s="144" t="s">
        <v>90</v>
      </c>
      <c r="D56" s="143" t="s">
        <v>91</v>
      </c>
      <c r="E56" s="143" t="s">
        <v>92</v>
      </c>
      <c r="F56" s="144" t="s">
        <v>103</v>
      </c>
      <c r="G56" s="143" t="s">
        <v>104</v>
      </c>
      <c r="H56" s="143" t="s">
        <v>105</v>
      </c>
      <c r="I56" s="144" t="s">
        <v>106</v>
      </c>
      <c r="K56" s="147"/>
    </row>
    <row r="57" spans="1:11" x14ac:dyDescent="0.2">
      <c r="A57" s="73" t="s">
        <v>70</v>
      </c>
      <c r="B57" s="69"/>
      <c r="C57" s="69"/>
      <c r="D57" s="67"/>
      <c r="E57" s="67"/>
      <c r="F57" s="67"/>
      <c r="G57" s="67"/>
      <c r="H57" s="67"/>
      <c r="I57" s="67"/>
    </row>
    <row r="58" spans="1:11" x14ac:dyDescent="0.2">
      <c r="A58" s="73" t="s">
        <v>93</v>
      </c>
      <c r="B58" s="69"/>
      <c r="C58" s="69"/>
      <c r="D58" s="67"/>
      <c r="E58" s="67"/>
      <c r="F58" s="67"/>
      <c r="G58" s="67"/>
      <c r="H58" s="67"/>
      <c r="I58" s="67"/>
    </row>
    <row r="59" spans="1:11" x14ac:dyDescent="0.2">
      <c r="A59" s="73" t="s">
        <v>96</v>
      </c>
      <c r="B59" s="69"/>
      <c r="C59" s="69"/>
      <c r="D59" s="67"/>
      <c r="E59" s="67"/>
      <c r="F59" s="67"/>
      <c r="G59" s="67"/>
      <c r="H59" s="67"/>
      <c r="I59" s="67"/>
    </row>
    <row r="60" spans="1:11" x14ac:dyDescent="0.2">
      <c r="A60" s="73" t="s">
        <v>94</v>
      </c>
      <c r="B60" s="69"/>
      <c r="C60" s="69"/>
      <c r="D60" s="67"/>
      <c r="E60" s="67"/>
      <c r="F60" s="67"/>
      <c r="G60" s="67"/>
      <c r="H60" s="67"/>
      <c r="I60" s="67"/>
    </row>
    <row r="61" spans="1:11" s="4" customFormat="1" x14ac:dyDescent="0.25">
      <c r="A61" s="74" t="s">
        <v>95</v>
      </c>
      <c r="B61" s="68"/>
      <c r="C61" s="68"/>
      <c r="D61" s="68"/>
      <c r="E61" s="68"/>
      <c r="F61" s="68"/>
      <c r="G61" s="68"/>
      <c r="H61" s="68"/>
      <c r="I61" s="68"/>
      <c r="K61" s="27"/>
    </row>
    <row r="62" spans="1:11" x14ac:dyDescent="0.2">
      <c r="A62" s="73" t="s">
        <v>97</v>
      </c>
      <c r="B62" s="69"/>
      <c r="C62" s="69"/>
      <c r="D62" s="67"/>
      <c r="E62" s="67"/>
      <c r="F62" s="67"/>
      <c r="G62" s="67"/>
      <c r="H62" s="67"/>
      <c r="I62" s="67"/>
    </row>
    <row r="63" spans="1:11" x14ac:dyDescent="0.2">
      <c r="A63" s="73" t="s">
        <v>98</v>
      </c>
      <c r="B63" s="69"/>
      <c r="C63" s="69"/>
      <c r="D63" s="67"/>
      <c r="E63" s="67"/>
      <c r="F63" s="67"/>
      <c r="G63" s="67"/>
      <c r="H63" s="67"/>
      <c r="I63" s="67"/>
    </row>
    <row r="64" spans="1:11" s="4" customFormat="1" x14ac:dyDescent="0.25">
      <c r="A64" s="74" t="s">
        <v>99</v>
      </c>
      <c r="B64" s="69"/>
      <c r="C64" s="69"/>
      <c r="D64" s="69"/>
      <c r="E64" s="69"/>
      <c r="F64" s="69"/>
      <c r="G64" s="69"/>
      <c r="H64" s="69"/>
      <c r="I64" s="69"/>
      <c r="K64" s="75"/>
    </row>
    <row r="65" spans="1:9" x14ac:dyDescent="0.2">
      <c r="A65" s="73" t="s">
        <v>100</v>
      </c>
      <c r="B65" s="69"/>
      <c r="C65" s="69"/>
      <c r="D65" s="67"/>
      <c r="E65" s="67"/>
      <c r="F65" s="67"/>
      <c r="G65" s="67"/>
      <c r="H65" s="67"/>
      <c r="I65" s="67"/>
    </row>
    <row r="66" spans="1:9" x14ac:dyDescent="0.2">
      <c r="A66" s="73" t="s">
        <v>101</v>
      </c>
      <c r="B66" s="69"/>
      <c r="C66" s="69"/>
      <c r="D66" s="67"/>
      <c r="E66" s="67"/>
      <c r="F66" s="67"/>
      <c r="G66" s="67"/>
      <c r="H66" s="67"/>
      <c r="I66" s="67"/>
    </row>
    <row r="67" spans="1:9" x14ac:dyDescent="0.2">
      <c r="A67" s="76" t="s">
        <v>102</v>
      </c>
      <c r="B67" s="43"/>
      <c r="C67" s="43">
        <f>+C64-C65</f>
        <v>0</v>
      </c>
      <c r="D67" s="43">
        <f t="shared" ref="D67:I67" si="3">+D64-D65</f>
        <v>0</v>
      </c>
      <c r="E67" s="43">
        <f t="shared" si="3"/>
        <v>0</v>
      </c>
      <c r="F67" s="43">
        <f t="shared" si="3"/>
        <v>0</v>
      </c>
      <c r="G67" s="43">
        <f t="shared" si="3"/>
        <v>0</v>
      </c>
      <c r="H67" s="43">
        <f t="shared" si="3"/>
        <v>0</v>
      </c>
      <c r="I67" s="43">
        <f t="shared" si="3"/>
        <v>0</v>
      </c>
    </row>
  </sheetData>
  <pageMargins left="0" right="0" top="0.74803149606299213" bottom="0.74803149606299213" header="0.31496062992125984" footer="0.31496062992125984"/>
  <pageSetup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83E8ED"/>
  </sheetPr>
  <dimension ref="A1:Q12"/>
  <sheetViews>
    <sheetView rightToLeft="1" tabSelected="1" zoomScale="130" zoomScaleNormal="130" workbookViewId="0">
      <selection activeCell="C20" sqref="C20"/>
    </sheetView>
  </sheetViews>
  <sheetFormatPr defaultColWidth="9" defaultRowHeight="14.25" x14ac:dyDescent="0.2"/>
  <cols>
    <col min="1" max="1" width="28.375" style="64" customWidth="1"/>
    <col min="2" max="17" width="7.625" style="64" bestFit="1" customWidth="1"/>
    <col min="18" max="18" width="9.375" style="64" bestFit="1" customWidth="1"/>
    <col min="19" max="19" width="7.625" style="64" bestFit="1" customWidth="1"/>
    <col min="20" max="16384" width="9" style="64"/>
  </cols>
  <sheetData>
    <row r="1" spans="1:17" ht="15" x14ac:dyDescent="0.25">
      <c r="A1" s="17" t="s">
        <v>136</v>
      </c>
    </row>
    <row r="2" spans="1:17" ht="15" x14ac:dyDescent="0.25">
      <c r="A2" s="17"/>
    </row>
    <row r="3" spans="1:17" ht="15" x14ac:dyDescent="0.25">
      <c r="A3" s="19" t="s">
        <v>88</v>
      </c>
    </row>
    <row r="4" spans="1:17" ht="15" x14ac:dyDescent="0.25">
      <c r="A4" s="148" t="s">
        <v>20</v>
      </c>
      <c r="B4" s="63" t="s">
        <v>15</v>
      </c>
      <c r="C4" s="63" t="s">
        <v>16</v>
      </c>
      <c r="D4" s="63" t="s">
        <v>17</v>
      </c>
      <c r="E4" s="63" t="s">
        <v>18</v>
      </c>
      <c r="F4" s="63" t="s">
        <v>30</v>
      </c>
      <c r="G4" s="63" t="s">
        <v>31</v>
      </c>
      <c r="H4" s="63" t="s">
        <v>32</v>
      </c>
      <c r="I4" s="63" t="s">
        <v>33</v>
      </c>
      <c r="J4" s="63" t="s">
        <v>35</v>
      </c>
      <c r="K4" s="63" t="s">
        <v>113</v>
      </c>
      <c r="L4" s="63" t="s">
        <v>114</v>
      </c>
      <c r="M4" s="63" t="s">
        <v>115</v>
      </c>
      <c r="N4" s="63" t="s">
        <v>116</v>
      </c>
      <c r="O4" s="63" t="s">
        <v>117</v>
      </c>
      <c r="P4" s="63" t="s">
        <v>152</v>
      </c>
      <c r="Q4" s="63" t="s">
        <v>153</v>
      </c>
    </row>
    <row r="5" spans="1:17" x14ac:dyDescent="0.2">
      <c r="A5" s="149" t="s">
        <v>129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</row>
    <row r="6" spans="1:17" x14ac:dyDescent="0.2">
      <c r="A6" s="149" t="s">
        <v>130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</row>
    <row r="7" spans="1:17" ht="15" x14ac:dyDescent="0.25">
      <c r="A7" s="150" t="s">
        <v>50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</row>
    <row r="8" spans="1:17" x14ac:dyDescent="0.2">
      <c r="A8" s="149" t="s">
        <v>126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</row>
    <row r="9" spans="1:17" ht="28.5" x14ac:dyDescent="0.2">
      <c r="A9" s="149" t="s">
        <v>125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</row>
    <row r="10" spans="1:17" x14ac:dyDescent="0.2">
      <c r="A10" s="151" t="s">
        <v>127</v>
      </c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</row>
    <row r="11" spans="1:17" ht="28.5" x14ac:dyDescent="0.2">
      <c r="A11" s="152" t="s">
        <v>128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</row>
    <row r="12" spans="1:17" ht="15" x14ac:dyDescent="0.25">
      <c r="A12" s="153" t="s">
        <v>29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83E8ED"/>
  </sheetPr>
  <dimension ref="A1:Q79"/>
  <sheetViews>
    <sheetView rightToLeft="1" workbookViewId="0">
      <selection activeCell="B70" sqref="B70:Q70"/>
    </sheetView>
  </sheetViews>
  <sheetFormatPr defaultColWidth="9.125" defaultRowHeight="14.25" x14ac:dyDescent="0.2"/>
  <cols>
    <col min="1" max="1" width="35.375" style="47" bestFit="1" customWidth="1"/>
    <col min="2" max="2" width="9.125" style="47"/>
    <col min="3" max="3" width="9" style="47" bestFit="1" customWidth="1"/>
    <col min="4" max="14" width="9.125" style="47"/>
    <col min="15" max="16" width="14.375" style="47" customWidth="1"/>
    <col min="17" max="16384" width="9.125" style="47"/>
  </cols>
  <sheetData>
    <row r="1" spans="1:16" s="142" customFormat="1" ht="15" x14ac:dyDescent="0.25">
      <c r="A1" s="154" t="s">
        <v>131</v>
      </c>
      <c r="O1" s="71"/>
      <c r="P1" s="71"/>
    </row>
    <row r="2" spans="1:16" ht="15" x14ac:dyDescent="0.25">
      <c r="A2" s="52" t="s">
        <v>28</v>
      </c>
      <c r="B2" s="52">
        <v>2020</v>
      </c>
      <c r="C2" s="52">
        <v>2021</v>
      </c>
      <c r="D2" s="52">
        <v>2022</v>
      </c>
      <c r="E2" s="52">
        <v>2023</v>
      </c>
    </row>
    <row r="3" spans="1:16" x14ac:dyDescent="0.2">
      <c r="A3" s="51" t="s">
        <v>38</v>
      </c>
      <c r="B3" s="48"/>
      <c r="C3" s="48"/>
      <c r="D3" s="48"/>
      <c r="E3" s="48"/>
      <c r="O3" s="53"/>
      <c r="P3" s="53"/>
    </row>
    <row r="4" spans="1:16" x14ac:dyDescent="0.2">
      <c r="A4" s="48" t="s">
        <v>119</v>
      </c>
      <c r="B4" s="48"/>
      <c r="C4" s="48"/>
      <c r="D4" s="48"/>
      <c r="E4" s="48"/>
      <c r="O4" s="188"/>
      <c r="P4" s="188"/>
    </row>
    <row r="5" spans="1:16" ht="15" x14ac:dyDescent="0.25">
      <c r="A5" s="48" t="s">
        <v>108</v>
      </c>
      <c r="B5" s="48"/>
      <c r="C5" s="48"/>
      <c r="D5" s="48"/>
      <c r="E5" s="48"/>
      <c r="O5" s="15"/>
      <c r="P5" s="15"/>
    </row>
    <row r="6" spans="1:16" x14ac:dyDescent="0.2">
      <c r="A6" s="51" t="s">
        <v>110</v>
      </c>
      <c r="B6" s="48"/>
      <c r="C6" s="48"/>
      <c r="D6" s="48"/>
      <c r="E6" s="48"/>
      <c r="O6" s="54"/>
      <c r="P6" s="54"/>
    </row>
    <row r="7" spans="1:16" ht="15" x14ac:dyDescent="0.25">
      <c r="A7" s="51" t="s">
        <v>39</v>
      </c>
      <c r="B7" s="55" t="s">
        <v>69</v>
      </c>
      <c r="C7" s="48"/>
      <c r="D7" s="48"/>
      <c r="E7" s="48"/>
      <c r="O7" s="54"/>
      <c r="P7" s="54"/>
    </row>
    <row r="8" spans="1:16" x14ac:dyDescent="0.2">
      <c r="A8" s="51" t="s">
        <v>40</v>
      </c>
      <c r="B8" s="48"/>
      <c r="C8" s="48"/>
      <c r="D8" s="48"/>
      <c r="E8" s="48"/>
      <c r="O8" s="54"/>
      <c r="P8" s="54"/>
    </row>
    <row r="9" spans="1:16" x14ac:dyDescent="0.2">
      <c r="A9" s="48" t="s">
        <v>41</v>
      </c>
      <c r="B9" s="48"/>
      <c r="C9" s="48"/>
      <c r="D9" s="48"/>
      <c r="E9" s="48"/>
      <c r="O9" s="54"/>
      <c r="P9" s="54"/>
    </row>
    <row r="10" spans="1:16" x14ac:dyDescent="0.2">
      <c r="A10" s="48" t="s">
        <v>42</v>
      </c>
      <c r="B10" s="48"/>
      <c r="C10" s="48"/>
      <c r="D10" s="48"/>
      <c r="E10" s="48"/>
      <c r="O10" s="54"/>
      <c r="P10" s="54"/>
    </row>
    <row r="11" spans="1:16" ht="15" x14ac:dyDescent="0.25">
      <c r="A11" s="9" t="s">
        <v>29</v>
      </c>
      <c r="B11" s="9"/>
      <c r="C11" s="9"/>
      <c r="D11" s="9"/>
      <c r="E11" s="12"/>
      <c r="O11" s="54"/>
      <c r="P11" s="54"/>
    </row>
    <row r="12" spans="1:16" x14ac:dyDescent="0.2">
      <c r="O12" s="54"/>
      <c r="P12" s="54"/>
    </row>
    <row r="13" spans="1:16" x14ac:dyDescent="0.2">
      <c r="O13" s="54"/>
      <c r="P13" s="54"/>
    </row>
    <row r="14" spans="1:16" s="71" customFormat="1" ht="15" x14ac:dyDescent="0.25">
      <c r="A14" s="154" t="s">
        <v>138</v>
      </c>
      <c r="B14" s="142"/>
      <c r="C14" s="142"/>
      <c r="D14" s="142"/>
      <c r="E14" s="142"/>
      <c r="O14" s="155"/>
      <c r="P14" s="156"/>
    </row>
    <row r="15" spans="1:16" ht="15" x14ac:dyDescent="0.25">
      <c r="A15" s="52" t="s">
        <v>28</v>
      </c>
      <c r="B15" s="52">
        <v>2020</v>
      </c>
      <c r="C15" s="52">
        <v>2021</v>
      </c>
      <c r="D15" s="52">
        <v>2022</v>
      </c>
      <c r="E15" s="52">
        <v>2023</v>
      </c>
      <c r="O15" s="53"/>
      <c r="P15" s="53"/>
    </row>
    <row r="16" spans="1:16" x14ac:dyDescent="0.2">
      <c r="A16" s="51" t="s">
        <v>38</v>
      </c>
      <c r="B16" s="48"/>
      <c r="C16" s="48"/>
      <c r="D16" s="48"/>
      <c r="E16" s="48"/>
      <c r="O16" s="53"/>
      <c r="P16" s="53"/>
    </row>
    <row r="17" spans="1:16" x14ac:dyDescent="0.2">
      <c r="A17" s="48" t="s">
        <v>119</v>
      </c>
      <c r="B17" s="48"/>
      <c r="C17" s="48"/>
      <c r="D17" s="48"/>
      <c r="E17" s="48"/>
      <c r="O17" s="53"/>
      <c r="P17" s="53"/>
    </row>
    <row r="18" spans="1:16" x14ac:dyDescent="0.2">
      <c r="A18" s="48" t="s">
        <v>108</v>
      </c>
      <c r="B18" s="48"/>
      <c r="C18" s="48"/>
      <c r="D18" s="48"/>
      <c r="E18" s="48"/>
      <c r="O18" s="188"/>
      <c r="P18" s="188"/>
    </row>
    <row r="19" spans="1:16" ht="15" x14ac:dyDescent="0.25">
      <c r="A19" s="51" t="s">
        <v>110</v>
      </c>
      <c r="B19" s="55" t="s">
        <v>69</v>
      </c>
      <c r="C19" s="48"/>
      <c r="D19" s="48"/>
      <c r="E19" s="48"/>
      <c r="O19" s="15"/>
      <c r="P19" s="15"/>
    </row>
    <row r="20" spans="1:16" x14ac:dyDescent="0.2">
      <c r="A20" s="51" t="s">
        <v>39</v>
      </c>
      <c r="B20" s="48"/>
      <c r="C20" s="48"/>
      <c r="D20" s="48"/>
      <c r="E20" s="48"/>
      <c r="O20" s="54"/>
      <c r="P20" s="56"/>
    </row>
    <row r="21" spans="1:16" x14ac:dyDescent="0.2">
      <c r="A21" s="51" t="s">
        <v>40</v>
      </c>
      <c r="B21" s="48"/>
      <c r="C21" s="48"/>
      <c r="D21" s="48"/>
      <c r="E21" s="48"/>
      <c r="O21" s="54"/>
      <c r="P21" s="56"/>
    </row>
    <row r="22" spans="1:16" x14ac:dyDescent="0.2">
      <c r="A22" s="48" t="s">
        <v>41</v>
      </c>
      <c r="B22" s="48"/>
      <c r="C22" s="48"/>
      <c r="D22" s="48"/>
      <c r="E22" s="48"/>
      <c r="O22" s="57"/>
      <c r="P22" s="58"/>
    </row>
    <row r="23" spans="1:16" x14ac:dyDescent="0.2">
      <c r="A23" s="48" t="s">
        <v>42</v>
      </c>
      <c r="B23" s="48"/>
      <c r="C23" s="48"/>
      <c r="D23" s="48"/>
      <c r="E23" s="48"/>
      <c r="O23" s="57"/>
      <c r="P23" s="58"/>
    </row>
    <row r="24" spans="1:16" ht="15" x14ac:dyDescent="0.25">
      <c r="A24" s="9" t="s">
        <v>29</v>
      </c>
      <c r="B24" s="9"/>
      <c r="C24" s="9"/>
      <c r="D24" s="9"/>
      <c r="E24" s="12"/>
      <c r="O24" s="57"/>
      <c r="P24" s="58"/>
    </row>
    <row r="25" spans="1:16" x14ac:dyDescent="0.2">
      <c r="O25" s="57"/>
      <c r="P25" s="58"/>
    </row>
    <row r="26" spans="1:16" s="71" customFormat="1" ht="15" x14ac:dyDescent="0.25">
      <c r="A26" s="154" t="s">
        <v>137</v>
      </c>
      <c r="B26" s="142"/>
      <c r="C26" s="142"/>
      <c r="D26" s="142"/>
      <c r="E26" s="142"/>
      <c r="O26" s="155"/>
      <c r="P26" s="156"/>
    </row>
    <row r="27" spans="1:16" ht="15" x14ac:dyDescent="0.25">
      <c r="A27" s="52" t="s">
        <v>28</v>
      </c>
      <c r="B27" s="52">
        <v>2020</v>
      </c>
      <c r="C27" s="52">
        <v>2021</v>
      </c>
      <c r="D27" s="52">
        <v>2022</v>
      </c>
      <c r="E27" s="52">
        <v>2023</v>
      </c>
      <c r="O27" s="53"/>
      <c r="P27" s="53"/>
    </row>
    <row r="28" spans="1:16" x14ac:dyDescent="0.2">
      <c r="A28" s="51" t="s">
        <v>38</v>
      </c>
      <c r="B28" s="48"/>
      <c r="C28" s="48"/>
      <c r="D28" s="48"/>
      <c r="E28" s="48"/>
      <c r="O28" s="53"/>
      <c r="P28" s="53"/>
    </row>
    <row r="29" spans="1:16" x14ac:dyDescent="0.2">
      <c r="A29" s="48" t="s">
        <v>119</v>
      </c>
      <c r="B29" s="48"/>
      <c r="C29" s="48"/>
      <c r="D29" s="48"/>
      <c r="E29" s="48"/>
      <c r="O29" s="53"/>
      <c r="P29" s="53"/>
    </row>
    <row r="30" spans="1:16" x14ac:dyDescent="0.2">
      <c r="A30" s="48" t="s">
        <v>108</v>
      </c>
      <c r="B30" s="48"/>
      <c r="C30" s="48"/>
      <c r="D30" s="48"/>
      <c r="E30" s="48"/>
      <c r="O30" s="188"/>
      <c r="P30" s="188"/>
    </row>
    <row r="31" spans="1:16" ht="15" x14ac:dyDescent="0.25">
      <c r="A31" s="51" t="s">
        <v>110</v>
      </c>
      <c r="B31" s="55" t="s">
        <v>69</v>
      </c>
      <c r="C31" s="48"/>
      <c r="D31" s="48"/>
      <c r="E31" s="48"/>
      <c r="O31" s="15"/>
      <c r="P31" s="15"/>
    </row>
    <row r="32" spans="1:16" x14ac:dyDescent="0.2">
      <c r="A32" s="51" t="s">
        <v>39</v>
      </c>
      <c r="B32" s="48"/>
      <c r="C32" s="48"/>
      <c r="D32" s="48"/>
      <c r="E32" s="48"/>
      <c r="O32" s="54"/>
      <c r="P32" s="56"/>
    </row>
    <row r="33" spans="1:17" x14ac:dyDescent="0.2">
      <c r="A33" s="51" t="s">
        <v>40</v>
      </c>
      <c r="B33" s="48"/>
      <c r="C33" s="48"/>
      <c r="D33" s="48"/>
      <c r="E33" s="48"/>
      <c r="O33" s="54"/>
      <c r="P33" s="56"/>
    </row>
    <row r="34" spans="1:17" x14ac:dyDescent="0.2">
      <c r="A34" s="48" t="s">
        <v>41</v>
      </c>
      <c r="B34" s="48"/>
      <c r="C34" s="48"/>
      <c r="D34" s="48"/>
      <c r="E34" s="48"/>
      <c r="O34" s="57"/>
      <c r="P34" s="58"/>
    </row>
    <row r="35" spans="1:17" x14ac:dyDescent="0.2">
      <c r="A35" s="48" t="s">
        <v>42</v>
      </c>
      <c r="B35" s="48"/>
      <c r="C35" s="48"/>
      <c r="D35" s="48"/>
      <c r="E35" s="48"/>
      <c r="O35" s="57"/>
      <c r="P35" s="58"/>
    </row>
    <row r="36" spans="1:17" ht="15" x14ac:dyDescent="0.25">
      <c r="A36" s="9" t="s">
        <v>29</v>
      </c>
      <c r="B36" s="9"/>
      <c r="C36" s="9"/>
      <c r="D36" s="9"/>
      <c r="E36" s="12"/>
      <c r="O36" s="57"/>
      <c r="P36" s="58"/>
    </row>
    <row r="37" spans="1:17" ht="14.25" customHeight="1" x14ac:dyDescent="0.2">
      <c r="E37" s="171" t="s">
        <v>111</v>
      </c>
      <c r="F37" s="171"/>
      <c r="G37" s="171"/>
      <c r="H37" s="171"/>
      <c r="O37" s="57"/>
      <c r="P37" s="58"/>
    </row>
    <row r="38" spans="1:17" ht="14.25" customHeight="1" x14ac:dyDescent="0.2">
      <c r="E38" s="171"/>
      <c r="F38" s="171"/>
      <c r="G38" s="171"/>
      <c r="H38" s="171"/>
      <c r="O38" s="57"/>
      <c r="P38" s="58"/>
    </row>
    <row r="40" spans="1:17" x14ac:dyDescent="0.2">
      <c r="A40" s="48"/>
      <c r="B40" s="178">
        <v>43831</v>
      </c>
      <c r="C40" s="179"/>
      <c r="D40" s="180">
        <v>44166</v>
      </c>
      <c r="E40" s="181"/>
      <c r="F40" s="182">
        <v>44197</v>
      </c>
      <c r="G40" s="183"/>
      <c r="H40" s="184">
        <v>44531</v>
      </c>
      <c r="I40" s="185"/>
      <c r="J40" s="186">
        <v>44562</v>
      </c>
      <c r="K40" s="187"/>
      <c r="L40" s="172">
        <v>44896</v>
      </c>
      <c r="M40" s="173"/>
      <c r="N40" s="174">
        <v>44927</v>
      </c>
      <c r="O40" s="175"/>
      <c r="P40" s="176">
        <v>45261</v>
      </c>
      <c r="Q40" s="177"/>
    </row>
    <row r="41" spans="1:17" ht="15" x14ac:dyDescent="0.25">
      <c r="A41" s="48"/>
      <c r="B41" s="26" t="s">
        <v>67</v>
      </c>
      <c r="C41" s="26" t="s">
        <v>68</v>
      </c>
      <c r="D41" s="26" t="s">
        <v>67</v>
      </c>
      <c r="E41" s="26" t="s">
        <v>68</v>
      </c>
      <c r="F41" s="26" t="s">
        <v>67</v>
      </c>
      <c r="G41" s="26" t="s">
        <v>68</v>
      </c>
      <c r="H41" s="26" t="s">
        <v>67</v>
      </c>
      <c r="I41" s="26" t="s">
        <v>68</v>
      </c>
      <c r="J41" s="26" t="s">
        <v>67</v>
      </c>
      <c r="K41" s="26" t="s">
        <v>68</v>
      </c>
      <c r="L41" s="26" t="s">
        <v>67</v>
      </c>
      <c r="M41" s="26" t="s">
        <v>68</v>
      </c>
      <c r="N41" s="26" t="s">
        <v>67</v>
      </c>
      <c r="O41" s="26" t="s">
        <v>68</v>
      </c>
      <c r="P41" s="26" t="s">
        <v>67</v>
      </c>
      <c r="Q41" s="26" t="s">
        <v>68</v>
      </c>
    </row>
    <row r="42" spans="1:17" x14ac:dyDescent="0.2">
      <c r="A42" s="51" t="s">
        <v>38</v>
      </c>
      <c r="B42" s="48"/>
      <c r="C42" s="59"/>
      <c r="D42" s="48"/>
      <c r="E42" s="59"/>
      <c r="F42" s="48"/>
      <c r="G42" s="59"/>
      <c r="H42" s="48"/>
      <c r="I42" s="59"/>
      <c r="J42" s="48"/>
      <c r="K42" s="59"/>
      <c r="L42" s="48"/>
      <c r="M42" s="59"/>
      <c r="N42" s="59"/>
      <c r="O42" s="60"/>
      <c r="P42" s="59"/>
      <c r="Q42" s="60"/>
    </row>
    <row r="43" spans="1:17" x14ac:dyDescent="0.2">
      <c r="A43" s="48" t="s">
        <v>109</v>
      </c>
      <c r="B43" s="48"/>
      <c r="C43" s="59"/>
      <c r="D43" s="48"/>
      <c r="E43" s="59"/>
      <c r="F43" s="48"/>
      <c r="G43" s="59"/>
      <c r="H43" s="48"/>
      <c r="I43" s="59"/>
      <c r="J43" s="48"/>
      <c r="K43" s="59"/>
      <c r="L43" s="48"/>
      <c r="M43" s="59"/>
      <c r="N43" s="59"/>
      <c r="O43" s="59"/>
      <c r="P43" s="59"/>
      <c r="Q43" s="59"/>
    </row>
    <row r="44" spans="1:17" x14ac:dyDescent="0.2">
      <c r="A44" s="48" t="s">
        <v>108</v>
      </c>
      <c r="B44" s="48"/>
      <c r="C44" s="59"/>
      <c r="D44" s="48"/>
      <c r="E44" s="59"/>
      <c r="F44" s="48"/>
      <c r="G44" s="59"/>
      <c r="H44" s="48"/>
      <c r="I44" s="59"/>
      <c r="J44" s="48"/>
      <c r="K44" s="59"/>
      <c r="L44" s="48"/>
      <c r="M44" s="59"/>
      <c r="N44" s="59"/>
      <c r="O44" s="59"/>
      <c r="P44" s="59"/>
      <c r="Q44" s="59"/>
    </row>
    <row r="45" spans="1:17" x14ac:dyDescent="0.2">
      <c r="A45" s="51" t="s">
        <v>110</v>
      </c>
      <c r="B45" s="48"/>
      <c r="C45" s="59"/>
      <c r="D45" s="48"/>
      <c r="E45" s="59"/>
      <c r="F45" s="48"/>
      <c r="G45" s="59"/>
      <c r="H45" s="48"/>
      <c r="I45" s="59"/>
      <c r="J45" s="48"/>
      <c r="K45" s="59"/>
      <c r="L45" s="48"/>
      <c r="M45" s="59"/>
      <c r="N45" s="59"/>
      <c r="O45" s="59"/>
      <c r="P45" s="59"/>
      <c r="Q45" s="59"/>
    </row>
    <row r="46" spans="1:17" x14ac:dyDescent="0.2">
      <c r="A46" s="51" t="s">
        <v>39</v>
      </c>
      <c r="B46" s="48"/>
      <c r="C46" s="59"/>
      <c r="D46" s="48"/>
      <c r="E46" s="59"/>
      <c r="F46" s="48"/>
      <c r="G46" s="59"/>
      <c r="H46" s="48"/>
      <c r="I46" s="59"/>
      <c r="J46" s="48"/>
      <c r="K46" s="59"/>
      <c r="L46" s="48"/>
      <c r="M46" s="59"/>
      <c r="N46" s="59"/>
      <c r="O46" s="59"/>
      <c r="P46" s="59"/>
      <c r="Q46" s="59"/>
    </row>
    <row r="47" spans="1:17" x14ac:dyDescent="0.2">
      <c r="A47" s="51" t="s">
        <v>40</v>
      </c>
      <c r="B47" s="48"/>
      <c r="C47" s="59"/>
      <c r="D47" s="48"/>
      <c r="E47" s="59"/>
      <c r="F47" s="48"/>
      <c r="G47" s="59"/>
      <c r="H47" s="48"/>
      <c r="I47" s="59"/>
      <c r="J47" s="48"/>
      <c r="K47" s="59"/>
      <c r="L47" s="48"/>
      <c r="M47" s="59"/>
      <c r="N47" s="59"/>
      <c r="O47" s="59"/>
      <c r="P47" s="59"/>
      <c r="Q47" s="59"/>
    </row>
    <row r="48" spans="1:17" x14ac:dyDescent="0.2">
      <c r="A48" s="48" t="s">
        <v>41</v>
      </c>
      <c r="B48" s="48"/>
      <c r="C48" s="59"/>
      <c r="D48" s="48"/>
      <c r="E48" s="59"/>
      <c r="F48" s="48"/>
      <c r="G48" s="59"/>
      <c r="H48" s="48"/>
      <c r="I48" s="59"/>
      <c r="J48" s="48"/>
      <c r="K48" s="59"/>
      <c r="L48" s="48"/>
      <c r="M48" s="59"/>
      <c r="N48" s="59"/>
      <c r="O48" s="59"/>
      <c r="P48" s="59"/>
      <c r="Q48" s="59"/>
    </row>
    <row r="49" spans="1:17" x14ac:dyDescent="0.2">
      <c r="A49" s="48" t="s">
        <v>42</v>
      </c>
      <c r="B49" s="48"/>
      <c r="C49" s="59"/>
      <c r="D49" s="48"/>
      <c r="E49" s="59"/>
      <c r="F49" s="48"/>
      <c r="G49" s="59"/>
      <c r="H49" s="48"/>
      <c r="I49" s="59"/>
      <c r="J49" s="48"/>
      <c r="K49" s="59"/>
      <c r="L49" s="48"/>
      <c r="M49" s="59"/>
      <c r="N49" s="59"/>
      <c r="O49" s="59"/>
      <c r="P49" s="59"/>
      <c r="Q49" s="59"/>
    </row>
    <row r="51" spans="1:17" ht="14.25" customHeight="1" x14ac:dyDescent="0.2">
      <c r="E51" s="171" t="s">
        <v>151</v>
      </c>
      <c r="F51" s="171"/>
      <c r="G51" s="171"/>
      <c r="H51" s="171"/>
    </row>
    <row r="52" spans="1:17" ht="14.25" customHeight="1" x14ac:dyDescent="0.2">
      <c r="E52" s="171"/>
      <c r="F52" s="171"/>
      <c r="G52" s="171"/>
      <c r="H52" s="171"/>
    </row>
    <row r="54" spans="1:17" x14ac:dyDescent="0.2">
      <c r="B54" s="178">
        <v>43831</v>
      </c>
      <c r="C54" s="179"/>
      <c r="D54" s="180">
        <v>44166</v>
      </c>
      <c r="E54" s="181"/>
      <c r="F54" s="182">
        <v>44197</v>
      </c>
      <c r="G54" s="183"/>
      <c r="H54" s="184">
        <v>44531</v>
      </c>
      <c r="I54" s="185"/>
      <c r="J54" s="186">
        <v>44562</v>
      </c>
      <c r="K54" s="187"/>
      <c r="L54" s="172">
        <v>44896</v>
      </c>
      <c r="M54" s="173"/>
      <c r="N54" s="174">
        <v>44927</v>
      </c>
      <c r="O54" s="175"/>
      <c r="P54" s="176">
        <v>45261</v>
      </c>
      <c r="Q54" s="177"/>
    </row>
    <row r="55" spans="1:17" ht="15" x14ac:dyDescent="0.25">
      <c r="A55" s="48"/>
      <c r="B55" s="26" t="s">
        <v>67</v>
      </c>
      <c r="C55" s="26" t="s">
        <v>68</v>
      </c>
      <c r="D55" s="26" t="s">
        <v>67</v>
      </c>
      <c r="E55" s="26" t="s">
        <v>68</v>
      </c>
      <c r="F55" s="26" t="s">
        <v>67</v>
      </c>
      <c r="G55" s="26" t="s">
        <v>68</v>
      </c>
      <c r="H55" s="26" t="s">
        <v>67</v>
      </c>
      <c r="I55" s="26" t="s">
        <v>68</v>
      </c>
      <c r="J55" s="26" t="s">
        <v>67</v>
      </c>
      <c r="K55" s="26" t="s">
        <v>68</v>
      </c>
      <c r="L55" s="26" t="s">
        <v>67</v>
      </c>
      <c r="M55" s="26" t="s">
        <v>68</v>
      </c>
      <c r="N55" s="26" t="s">
        <v>67</v>
      </c>
      <c r="O55" s="26" t="s">
        <v>68</v>
      </c>
      <c r="P55" s="26" t="s">
        <v>67</v>
      </c>
      <c r="Q55" s="26" t="s">
        <v>68</v>
      </c>
    </row>
    <row r="56" spans="1:17" x14ac:dyDescent="0.2">
      <c r="A56" s="51" t="s">
        <v>38</v>
      </c>
      <c r="B56" s="48"/>
      <c r="C56" s="59"/>
      <c r="D56" s="48"/>
      <c r="E56" s="59"/>
      <c r="F56" s="48"/>
      <c r="G56" s="59"/>
      <c r="H56" s="48"/>
      <c r="I56" s="59"/>
      <c r="J56" s="48"/>
      <c r="K56" s="59"/>
      <c r="L56" s="48"/>
      <c r="M56" s="59"/>
      <c r="N56" s="59"/>
      <c r="O56" s="60"/>
      <c r="P56" s="59"/>
      <c r="Q56" s="60"/>
    </row>
    <row r="57" spans="1:17" x14ac:dyDescent="0.2">
      <c r="A57" s="48" t="s">
        <v>109</v>
      </c>
      <c r="B57" s="48"/>
      <c r="C57" s="59"/>
      <c r="D57" s="48"/>
      <c r="E57" s="59"/>
      <c r="F57" s="48"/>
      <c r="G57" s="59"/>
      <c r="H57" s="48"/>
      <c r="I57" s="59"/>
      <c r="J57" s="48"/>
      <c r="K57" s="59"/>
      <c r="L57" s="48"/>
      <c r="M57" s="59"/>
      <c r="N57" s="59"/>
      <c r="O57" s="59"/>
      <c r="P57" s="59"/>
      <c r="Q57" s="59"/>
    </row>
    <row r="58" spans="1:17" x14ac:dyDescent="0.2">
      <c r="A58" s="48" t="s">
        <v>108</v>
      </c>
      <c r="B58" s="48"/>
      <c r="C58" s="59"/>
      <c r="D58" s="48"/>
      <c r="E58" s="59"/>
      <c r="F58" s="48"/>
      <c r="G58" s="59"/>
      <c r="H58" s="48"/>
      <c r="I58" s="59"/>
      <c r="J58" s="48"/>
      <c r="K58" s="59"/>
      <c r="L58" s="48"/>
      <c r="M58" s="59"/>
      <c r="N58" s="59"/>
      <c r="O58" s="59"/>
      <c r="P58" s="59"/>
      <c r="Q58" s="59"/>
    </row>
    <row r="59" spans="1:17" x14ac:dyDescent="0.2">
      <c r="A59" s="51" t="s">
        <v>110</v>
      </c>
      <c r="B59" s="48"/>
      <c r="C59" s="59"/>
      <c r="D59" s="48"/>
      <c r="E59" s="59"/>
      <c r="F59" s="48"/>
      <c r="G59" s="59"/>
      <c r="H59" s="48"/>
      <c r="I59" s="59"/>
      <c r="J59" s="48"/>
      <c r="K59" s="59"/>
      <c r="L59" s="48"/>
      <c r="M59" s="59"/>
      <c r="N59" s="59"/>
      <c r="O59" s="59"/>
      <c r="P59" s="59"/>
      <c r="Q59" s="59"/>
    </row>
    <row r="60" spans="1:17" x14ac:dyDescent="0.2">
      <c r="A60" s="51" t="s">
        <v>39</v>
      </c>
      <c r="B60" s="48"/>
      <c r="C60" s="59"/>
      <c r="D60" s="48"/>
      <c r="E60" s="59"/>
      <c r="F60" s="48"/>
      <c r="G60" s="59"/>
      <c r="H60" s="48"/>
      <c r="I60" s="59"/>
      <c r="J60" s="48"/>
      <c r="K60" s="59"/>
      <c r="L60" s="48"/>
      <c r="M60" s="59"/>
      <c r="N60" s="59"/>
      <c r="O60" s="59"/>
      <c r="P60" s="59"/>
      <c r="Q60" s="59"/>
    </row>
    <row r="61" spans="1:17" x14ac:dyDescent="0.2">
      <c r="A61" s="51" t="s">
        <v>40</v>
      </c>
      <c r="B61" s="48"/>
      <c r="C61" s="59"/>
      <c r="D61" s="48"/>
      <c r="E61" s="59"/>
      <c r="F61" s="48"/>
      <c r="G61" s="59"/>
      <c r="H61" s="48"/>
      <c r="I61" s="59"/>
      <c r="J61" s="48"/>
      <c r="K61" s="59"/>
      <c r="L61" s="48"/>
      <c r="M61" s="59"/>
      <c r="N61" s="59"/>
      <c r="O61" s="59"/>
      <c r="P61" s="59"/>
      <c r="Q61" s="59"/>
    </row>
    <row r="62" spans="1:17" x14ac:dyDescent="0.2">
      <c r="A62" s="48" t="s">
        <v>41</v>
      </c>
      <c r="B62" s="48"/>
      <c r="C62" s="59"/>
      <c r="D62" s="48"/>
      <c r="E62" s="59"/>
      <c r="F62" s="48"/>
      <c r="G62" s="59"/>
      <c r="H62" s="48"/>
      <c r="I62" s="59"/>
      <c r="J62" s="48"/>
      <c r="K62" s="59"/>
      <c r="L62" s="48"/>
      <c r="M62" s="59"/>
      <c r="N62" s="59"/>
      <c r="O62" s="59"/>
      <c r="P62" s="59"/>
      <c r="Q62" s="59"/>
    </row>
    <row r="63" spans="1:17" x14ac:dyDescent="0.2">
      <c r="A63" s="48" t="s">
        <v>42</v>
      </c>
      <c r="B63" s="48"/>
      <c r="C63" s="59"/>
      <c r="D63" s="48"/>
      <c r="E63" s="59"/>
      <c r="F63" s="48"/>
      <c r="G63" s="59"/>
      <c r="H63" s="48"/>
      <c r="I63" s="59"/>
      <c r="J63" s="48"/>
      <c r="K63" s="59"/>
      <c r="L63" s="48"/>
      <c r="M63" s="59"/>
      <c r="N63" s="59"/>
      <c r="O63" s="59"/>
      <c r="P63" s="59"/>
      <c r="Q63" s="59"/>
    </row>
    <row r="64" spans="1:17" x14ac:dyDescent="0.2">
      <c r="B64" s="61"/>
      <c r="D64" s="61"/>
      <c r="E64" s="62"/>
      <c r="F64" s="61"/>
      <c r="H64" s="61"/>
      <c r="I64" s="62"/>
      <c r="J64" s="61"/>
      <c r="L64" s="61"/>
      <c r="M64" s="62"/>
      <c r="N64" s="61"/>
      <c r="O64" s="62"/>
    </row>
    <row r="66" spans="1:17" ht="14.25" customHeight="1" x14ac:dyDescent="0.2">
      <c r="E66" s="171" t="s">
        <v>150</v>
      </c>
      <c r="F66" s="171"/>
      <c r="G66" s="171"/>
      <c r="H66" s="171"/>
    </row>
    <row r="67" spans="1:17" ht="14.25" customHeight="1" x14ac:dyDescent="0.2">
      <c r="E67" s="171"/>
      <c r="F67" s="171"/>
      <c r="G67" s="171"/>
      <c r="H67" s="171"/>
    </row>
    <row r="68" spans="1:17" ht="14.25" customHeight="1" x14ac:dyDescent="0.2"/>
    <row r="70" spans="1:17" x14ac:dyDescent="0.2">
      <c r="B70" s="178">
        <v>43831</v>
      </c>
      <c r="C70" s="179"/>
      <c r="D70" s="180">
        <v>44166</v>
      </c>
      <c r="E70" s="181"/>
      <c r="F70" s="182">
        <v>44197</v>
      </c>
      <c r="G70" s="183"/>
      <c r="H70" s="184">
        <v>44531</v>
      </c>
      <c r="I70" s="185"/>
      <c r="J70" s="186">
        <v>44562</v>
      </c>
      <c r="K70" s="187"/>
      <c r="L70" s="172">
        <v>44896</v>
      </c>
      <c r="M70" s="173"/>
      <c r="N70" s="174">
        <v>44927</v>
      </c>
      <c r="O70" s="175"/>
      <c r="P70" s="176">
        <v>45261</v>
      </c>
      <c r="Q70" s="177"/>
    </row>
    <row r="71" spans="1:17" ht="15" x14ac:dyDescent="0.25">
      <c r="A71" s="48"/>
      <c r="B71" s="26" t="s">
        <v>67</v>
      </c>
      <c r="C71" s="26" t="s">
        <v>68</v>
      </c>
      <c r="D71" s="26" t="s">
        <v>67</v>
      </c>
      <c r="E71" s="26" t="s">
        <v>68</v>
      </c>
      <c r="F71" s="26" t="s">
        <v>67</v>
      </c>
      <c r="G71" s="26" t="s">
        <v>68</v>
      </c>
      <c r="H71" s="26" t="s">
        <v>67</v>
      </c>
      <c r="I71" s="26" t="s">
        <v>68</v>
      </c>
      <c r="J71" s="26" t="s">
        <v>67</v>
      </c>
      <c r="K71" s="26" t="s">
        <v>68</v>
      </c>
      <c r="L71" s="26" t="s">
        <v>67</v>
      </c>
      <c r="M71" s="26" t="s">
        <v>68</v>
      </c>
      <c r="N71" s="26" t="s">
        <v>67</v>
      </c>
      <c r="O71" s="26" t="s">
        <v>68</v>
      </c>
      <c r="P71" s="26" t="s">
        <v>67</v>
      </c>
      <c r="Q71" s="26" t="s">
        <v>68</v>
      </c>
    </row>
    <row r="72" spans="1:17" x14ac:dyDescent="0.2">
      <c r="A72" s="51" t="s">
        <v>38</v>
      </c>
      <c r="B72" s="48"/>
      <c r="C72" s="59"/>
      <c r="D72" s="48"/>
      <c r="E72" s="59"/>
      <c r="F72" s="48"/>
      <c r="G72" s="59"/>
      <c r="H72" s="48"/>
      <c r="I72" s="59"/>
      <c r="J72" s="48"/>
      <c r="K72" s="59"/>
      <c r="L72" s="48"/>
      <c r="M72" s="59"/>
      <c r="N72" s="59"/>
      <c r="O72" s="60"/>
      <c r="P72" s="59"/>
      <c r="Q72" s="60"/>
    </row>
    <row r="73" spans="1:17" x14ac:dyDescent="0.2">
      <c r="A73" s="48" t="s">
        <v>109</v>
      </c>
      <c r="B73" s="48"/>
      <c r="C73" s="59"/>
      <c r="D73" s="48"/>
      <c r="E73" s="59"/>
      <c r="F73" s="48"/>
      <c r="G73" s="59"/>
      <c r="H73" s="48"/>
      <c r="I73" s="59"/>
      <c r="J73" s="48"/>
      <c r="K73" s="59"/>
      <c r="L73" s="48"/>
      <c r="M73" s="59"/>
      <c r="N73" s="59"/>
      <c r="O73" s="59"/>
      <c r="P73" s="59"/>
      <c r="Q73" s="59"/>
    </row>
    <row r="74" spans="1:17" x14ac:dyDescent="0.2">
      <c r="A74" s="48" t="s">
        <v>108</v>
      </c>
      <c r="B74" s="48"/>
      <c r="C74" s="59"/>
      <c r="D74" s="48"/>
      <c r="E74" s="59"/>
      <c r="F74" s="48"/>
      <c r="G74" s="59"/>
      <c r="H74" s="48"/>
      <c r="I74" s="59"/>
      <c r="J74" s="48"/>
      <c r="K74" s="59"/>
      <c r="L74" s="48"/>
      <c r="M74" s="59"/>
      <c r="N74" s="59"/>
      <c r="O74" s="59"/>
      <c r="P74" s="59"/>
      <c r="Q74" s="59"/>
    </row>
    <row r="75" spans="1:17" x14ac:dyDescent="0.2">
      <c r="A75" s="51" t="s">
        <v>110</v>
      </c>
      <c r="B75" s="48"/>
      <c r="C75" s="59"/>
      <c r="D75" s="48"/>
      <c r="E75" s="59"/>
      <c r="F75" s="48"/>
      <c r="G75" s="59"/>
      <c r="H75" s="48"/>
      <c r="I75" s="59"/>
      <c r="J75" s="48"/>
      <c r="K75" s="59"/>
      <c r="L75" s="48"/>
      <c r="M75" s="59"/>
      <c r="N75" s="59"/>
      <c r="O75" s="59"/>
      <c r="P75" s="59"/>
      <c r="Q75" s="59"/>
    </row>
    <row r="76" spans="1:17" x14ac:dyDescent="0.2">
      <c r="A76" s="51" t="s">
        <v>39</v>
      </c>
      <c r="B76" s="48"/>
      <c r="C76" s="59"/>
      <c r="D76" s="48"/>
      <c r="E76" s="59"/>
      <c r="F76" s="48"/>
      <c r="G76" s="59"/>
      <c r="H76" s="48"/>
      <c r="I76" s="59"/>
      <c r="J76" s="48"/>
      <c r="K76" s="59"/>
      <c r="L76" s="48"/>
      <c r="M76" s="59"/>
      <c r="N76" s="59"/>
      <c r="O76" s="59"/>
      <c r="P76" s="59"/>
      <c r="Q76" s="59"/>
    </row>
    <row r="77" spans="1:17" x14ac:dyDescent="0.2">
      <c r="A77" s="51" t="s">
        <v>40</v>
      </c>
      <c r="B77" s="48"/>
      <c r="C77" s="59"/>
      <c r="D77" s="48"/>
      <c r="E77" s="59"/>
      <c r="F77" s="48"/>
      <c r="G77" s="59"/>
      <c r="H77" s="48"/>
      <c r="I77" s="59"/>
      <c r="J77" s="48"/>
      <c r="K77" s="59"/>
      <c r="L77" s="48"/>
      <c r="M77" s="59"/>
      <c r="N77" s="59"/>
      <c r="O77" s="59"/>
      <c r="P77" s="59"/>
      <c r="Q77" s="59"/>
    </row>
    <row r="78" spans="1:17" x14ac:dyDescent="0.2">
      <c r="A78" s="48" t="s">
        <v>41</v>
      </c>
      <c r="B78" s="48"/>
      <c r="C78" s="59"/>
      <c r="D78" s="48"/>
      <c r="E78" s="59"/>
      <c r="F78" s="48"/>
      <c r="G78" s="59"/>
      <c r="H78" s="48"/>
      <c r="I78" s="59"/>
      <c r="J78" s="48"/>
      <c r="K78" s="59"/>
      <c r="L78" s="48"/>
      <c r="M78" s="59"/>
      <c r="N78" s="59"/>
      <c r="O78" s="59"/>
      <c r="P78" s="59"/>
      <c r="Q78" s="59"/>
    </row>
    <row r="79" spans="1:17" x14ac:dyDescent="0.2">
      <c r="A79" s="48" t="s">
        <v>42</v>
      </c>
      <c r="B79" s="48"/>
      <c r="C79" s="59"/>
      <c r="D79" s="48"/>
      <c r="E79" s="59"/>
      <c r="F79" s="48"/>
      <c r="G79" s="59"/>
      <c r="H79" s="48"/>
      <c r="I79" s="59"/>
      <c r="J79" s="48"/>
      <c r="K79" s="59"/>
      <c r="L79" s="48"/>
      <c r="M79" s="59"/>
      <c r="N79" s="59"/>
      <c r="O79" s="59"/>
      <c r="P79" s="59"/>
      <c r="Q79" s="59"/>
    </row>
  </sheetData>
  <mergeCells count="30">
    <mergeCell ref="O4:P4"/>
    <mergeCell ref="O18:P18"/>
    <mergeCell ref="N40:O40"/>
    <mergeCell ref="N54:O54"/>
    <mergeCell ref="L40:M40"/>
    <mergeCell ref="P40:Q40"/>
    <mergeCell ref="P54:Q54"/>
    <mergeCell ref="O30:P30"/>
    <mergeCell ref="J54:K54"/>
    <mergeCell ref="L54:M54"/>
    <mergeCell ref="J40:K40"/>
    <mergeCell ref="E37:H38"/>
    <mergeCell ref="B40:C40"/>
    <mergeCell ref="D40:E40"/>
    <mergeCell ref="F40:G40"/>
    <mergeCell ref="H40:I40"/>
    <mergeCell ref="E51:H52"/>
    <mergeCell ref="B54:C54"/>
    <mergeCell ref="D54:E54"/>
    <mergeCell ref="F54:G54"/>
    <mergeCell ref="H54:I54"/>
    <mergeCell ref="E66:H67"/>
    <mergeCell ref="L70:M70"/>
    <mergeCell ref="N70:O70"/>
    <mergeCell ref="P70:Q70"/>
    <mergeCell ref="B70:C70"/>
    <mergeCell ref="D70:E70"/>
    <mergeCell ref="F70:G70"/>
    <mergeCell ref="H70:I70"/>
    <mergeCell ref="J70:K70"/>
  </mergeCells>
  <pageMargins left="0.7" right="0.7" top="0.75" bottom="0.75" header="0.3" footer="0.3"/>
  <pageSetup paperSize="9" orientation="portrait" horizont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83E8ED"/>
  </sheetPr>
  <dimension ref="A1:E18"/>
  <sheetViews>
    <sheetView rightToLeft="1" zoomScaleNormal="100" workbookViewId="0">
      <selection activeCell="G22" sqref="G22"/>
    </sheetView>
  </sheetViews>
  <sheetFormatPr defaultColWidth="9.125" defaultRowHeight="14.25" x14ac:dyDescent="0.2"/>
  <cols>
    <col min="1" max="1" width="35.375" style="47" bestFit="1" customWidth="1"/>
    <col min="2" max="2" width="10.875" style="47" customWidth="1"/>
    <col min="3" max="4" width="10.875" style="47" bestFit="1" customWidth="1"/>
    <col min="5" max="5" width="10.875" style="47" customWidth="1"/>
    <col min="6" max="16384" width="9.125" style="47"/>
  </cols>
  <sheetData>
    <row r="1" spans="1:5" ht="15" x14ac:dyDescent="0.25">
      <c r="A1" s="4" t="s">
        <v>12</v>
      </c>
    </row>
    <row r="2" spans="1:5" ht="15" x14ac:dyDescent="0.25">
      <c r="A2" s="52" t="s">
        <v>20</v>
      </c>
      <c r="B2" s="52">
        <v>2020</v>
      </c>
      <c r="C2" s="52">
        <v>2021</v>
      </c>
      <c r="D2" s="52">
        <v>2022</v>
      </c>
      <c r="E2" s="52">
        <v>2023</v>
      </c>
    </row>
    <row r="3" spans="1:5" x14ac:dyDescent="0.2">
      <c r="A3" s="48" t="s">
        <v>21</v>
      </c>
      <c r="B3" s="49"/>
      <c r="C3" s="49"/>
      <c r="D3" s="49"/>
      <c r="E3" s="49"/>
    </row>
    <row r="4" spans="1:5" x14ac:dyDescent="0.2">
      <c r="A4" s="48" t="s">
        <v>22</v>
      </c>
      <c r="B4" s="49"/>
      <c r="C4" s="49"/>
      <c r="D4" s="49"/>
      <c r="E4" s="49"/>
    </row>
    <row r="5" spans="1:5" x14ac:dyDescent="0.2">
      <c r="A5" s="51" t="s">
        <v>23</v>
      </c>
      <c r="B5" s="49"/>
      <c r="C5" s="49"/>
      <c r="D5" s="49"/>
      <c r="E5" s="49"/>
    </row>
    <row r="6" spans="1:5" x14ac:dyDescent="0.2">
      <c r="A6" s="51" t="s">
        <v>132</v>
      </c>
      <c r="B6" s="49"/>
      <c r="C6" s="49"/>
      <c r="D6" s="49"/>
      <c r="E6" s="49"/>
    </row>
    <row r="7" spans="1:5" x14ac:dyDescent="0.2">
      <c r="A7" s="51" t="s">
        <v>120</v>
      </c>
      <c r="B7" s="49"/>
      <c r="C7" s="49"/>
      <c r="D7" s="49"/>
      <c r="E7" s="49"/>
    </row>
    <row r="8" spans="1:5" x14ac:dyDescent="0.2">
      <c r="A8" s="51" t="s">
        <v>24</v>
      </c>
      <c r="B8" s="49"/>
      <c r="C8" s="49"/>
      <c r="D8" s="49"/>
      <c r="E8" s="49"/>
    </row>
    <row r="9" spans="1:5" x14ac:dyDescent="0.2">
      <c r="A9" s="51" t="s">
        <v>26</v>
      </c>
      <c r="B9" s="49"/>
      <c r="C9" s="49"/>
      <c r="D9" s="49"/>
      <c r="E9" s="49"/>
    </row>
    <row r="10" spans="1:5" x14ac:dyDescent="0.2">
      <c r="A10" s="51" t="s">
        <v>133</v>
      </c>
      <c r="B10" s="49"/>
      <c r="C10" s="49"/>
      <c r="D10" s="49"/>
      <c r="E10" s="49"/>
    </row>
    <row r="11" spans="1:5" x14ac:dyDescent="0.2">
      <c r="A11" s="51" t="s">
        <v>27</v>
      </c>
      <c r="B11" s="49"/>
      <c r="C11" s="49"/>
      <c r="D11" s="49"/>
      <c r="E11" s="49"/>
    </row>
    <row r="12" spans="1:5" x14ac:dyDescent="0.2">
      <c r="A12" s="51" t="s">
        <v>36</v>
      </c>
      <c r="B12" s="49"/>
      <c r="C12" s="49"/>
      <c r="D12" s="49"/>
      <c r="E12" s="49"/>
    </row>
    <row r="14" spans="1:5" ht="15" x14ac:dyDescent="0.25">
      <c r="A14" s="4" t="s">
        <v>12</v>
      </c>
    </row>
    <row r="15" spans="1:5" ht="15" x14ac:dyDescent="0.25">
      <c r="A15" s="52" t="s">
        <v>20</v>
      </c>
      <c r="B15" s="52">
        <v>2020</v>
      </c>
      <c r="C15" s="52">
        <v>2021</v>
      </c>
      <c r="D15" s="52">
        <v>2022</v>
      </c>
      <c r="E15" s="52">
        <v>2023</v>
      </c>
    </row>
    <row r="16" spans="1:5" x14ac:dyDescent="0.2">
      <c r="A16" s="51" t="s">
        <v>37</v>
      </c>
      <c r="B16" s="49"/>
      <c r="C16" s="49"/>
      <c r="D16" s="49"/>
      <c r="E16" s="49"/>
    </row>
    <row r="17" spans="1:5" ht="28.5" x14ac:dyDescent="0.2">
      <c r="A17" s="157" t="s">
        <v>139</v>
      </c>
      <c r="B17" s="49"/>
      <c r="C17" s="49"/>
      <c r="D17" s="49"/>
      <c r="E17" s="49"/>
    </row>
    <row r="18" spans="1:5" x14ac:dyDescent="0.2">
      <c r="A18" s="51" t="s">
        <v>140</v>
      </c>
      <c r="B18" s="49"/>
      <c r="C18" s="49"/>
      <c r="D18" s="49"/>
      <c r="E18" s="49"/>
    </row>
  </sheetData>
  <pageMargins left="0.7" right="0.7" top="0.75" bottom="0.75" header="0.3" footer="0.3"/>
  <pageSetup paperSize="9" orientation="portrait" horizont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83E8ED"/>
  </sheetPr>
  <dimension ref="A1:E14"/>
  <sheetViews>
    <sheetView rightToLeft="1" zoomScaleNormal="100" workbookViewId="0">
      <selection activeCell="K28" sqref="K28"/>
    </sheetView>
  </sheetViews>
  <sheetFormatPr defaultColWidth="9" defaultRowHeight="14.25" x14ac:dyDescent="0.2"/>
  <cols>
    <col min="1" max="1" width="35.5" style="64" customWidth="1"/>
    <col min="2" max="2" width="9.375" style="64" customWidth="1"/>
    <col min="3" max="3" width="7.625" style="64" bestFit="1" customWidth="1"/>
    <col min="4" max="4" width="9.375" style="64" bestFit="1" customWidth="1"/>
    <col min="5" max="5" width="9.375" style="64" customWidth="1"/>
    <col min="6" max="6" width="9.375" style="64" bestFit="1" customWidth="1"/>
    <col min="7" max="7" width="7.625" style="64" bestFit="1" customWidth="1"/>
    <col min="8" max="8" width="9" style="64"/>
    <col min="9" max="9" width="7.625" style="64" bestFit="1" customWidth="1"/>
    <col min="10" max="10" width="9.375" style="64" bestFit="1" customWidth="1"/>
    <col min="11" max="11" width="7.625" style="64" bestFit="1" customWidth="1"/>
    <col min="12" max="16384" width="9" style="64"/>
  </cols>
  <sheetData>
    <row r="1" spans="1:5" ht="15" x14ac:dyDescent="0.25">
      <c r="A1" s="17"/>
    </row>
    <row r="2" spans="1:5" ht="15" x14ac:dyDescent="0.25">
      <c r="A2" s="17" t="s">
        <v>158</v>
      </c>
    </row>
    <row r="3" spans="1:5" ht="15" x14ac:dyDescent="0.25">
      <c r="A3" s="19"/>
    </row>
    <row r="4" spans="1:5" ht="15" x14ac:dyDescent="0.25">
      <c r="A4" s="63" t="s">
        <v>20</v>
      </c>
      <c r="B4" s="63">
        <v>2020</v>
      </c>
      <c r="C4" s="63">
        <v>2021</v>
      </c>
      <c r="D4" s="63">
        <v>2022</v>
      </c>
      <c r="E4" s="63">
        <v>2023</v>
      </c>
    </row>
    <row r="5" spans="1:5" x14ac:dyDescent="0.2">
      <c r="A5" s="18" t="s">
        <v>178</v>
      </c>
      <c r="B5" s="78"/>
      <c r="C5" s="78"/>
      <c r="D5" s="78"/>
      <c r="E5" s="78"/>
    </row>
    <row r="6" spans="1:5" x14ac:dyDescent="0.2">
      <c r="A6" s="18" t="s">
        <v>160</v>
      </c>
      <c r="B6" s="78"/>
      <c r="C6" s="78"/>
      <c r="D6" s="78"/>
      <c r="E6" s="78"/>
    </row>
    <row r="7" spans="1:5" x14ac:dyDescent="0.2">
      <c r="A7" s="18" t="s">
        <v>163</v>
      </c>
      <c r="B7" s="78"/>
      <c r="C7" s="78"/>
      <c r="D7" s="78"/>
      <c r="E7" s="78"/>
    </row>
    <row r="8" spans="1:5" x14ac:dyDescent="0.2">
      <c r="A8" s="18" t="s">
        <v>162</v>
      </c>
      <c r="B8" s="78"/>
      <c r="C8" s="78"/>
      <c r="D8" s="78"/>
      <c r="E8" s="78"/>
    </row>
    <row r="9" spans="1:5" x14ac:dyDescent="0.2">
      <c r="A9" s="66" t="s">
        <v>161</v>
      </c>
      <c r="B9" s="78">
        <f>B7+B8</f>
        <v>0</v>
      </c>
      <c r="C9" s="78">
        <f t="shared" ref="C9:E9" si="0">C7+C8</f>
        <v>0</v>
      </c>
      <c r="D9" s="78">
        <f t="shared" si="0"/>
        <v>0</v>
      </c>
      <c r="E9" s="78">
        <f t="shared" si="0"/>
        <v>0</v>
      </c>
    </row>
    <row r="10" spans="1:5" ht="15" x14ac:dyDescent="0.2">
      <c r="A10" s="160" t="s">
        <v>164</v>
      </c>
      <c r="B10" s="161" t="e">
        <f>B9/B6</f>
        <v>#DIV/0!</v>
      </c>
      <c r="C10" s="161" t="e">
        <f t="shared" ref="C10:E10" si="1">C9/C6</f>
        <v>#DIV/0!</v>
      </c>
      <c r="D10" s="161" t="e">
        <f t="shared" si="1"/>
        <v>#DIV/0!</v>
      </c>
      <c r="E10" s="161" t="e">
        <f t="shared" si="1"/>
        <v>#DIV/0!</v>
      </c>
    </row>
    <row r="11" spans="1:5" x14ac:dyDescent="0.2">
      <c r="A11" s="18" t="s">
        <v>166</v>
      </c>
      <c r="B11" s="78"/>
      <c r="C11" s="78"/>
      <c r="D11" s="78"/>
      <c r="E11" s="78"/>
    </row>
    <row r="12" spans="1:5" x14ac:dyDescent="0.2">
      <c r="A12" s="162" t="s">
        <v>165</v>
      </c>
    </row>
    <row r="14" spans="1:5" ht="15" x14ac:dyDescent="0.25">
      <c r="A14" s="19" t="s">
        <v>159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83E8ED"/>
  </sheetPr>
  <dimension ref="A1:H23"/>
  <sheetViews>
    <sheetView rightToLeft="1" workbookViewId="0">
      <selection activeCell="E20" sqref="E20"/>
    </sheetView>
  </sheetViews>
  <sheetFormatPr defaultColWidth="8.75" defaultRowHeight="14.25" x14ac:dyDescent="0.2"/>
  <cols>
    <col min="1" max="1" width="42" style="64" bestFit="1" customWidth="1"/>
    <col min="2" max="16384" width="8.75" style="64"/>
  </cols>
  <sheetData>
    <row r="1" spans="1:8" ht="15" x14ac:dyDescent="0.25">
      <c r="A1" s="17"/>
    </row>
    <row r="2" spans="1:8" ht="15" x14ac:dyDescent="0.25">
      <c r="A2" s="17" t="s">
        <v>175</v>
      </c>
      <c r="B2" s="79" t="s">
        <v>89</v>
      </c>
      <c r="C2" s="79"/>
      <c r="F2" s="80"/>
      <c r="G2" s="80"/>
      <c r="H2" s="80"/>
    </row>
    <row r="3" spans="1:8" ht="15" x14ac:dyDescent="0.25">
      <c r="A3" s="63" t="s">
        <v>20</v>
      </c>
      <c r="B3" s="63">
        <v>2020</v>
      </c>
      <c r="C3" s="63">
        <v>2021</v>
      </c>
      <c r="D3" s="63">
        <v>2022</v>
      </c>
      <c r="E3" s="107">
        <v>2023</v>
      </c>
      <c r="F3" s="80"/>
      <c r="G3" s="80"/>
      <c r="H3" s="80"/>
    </row>
    <row r="4" spans="1:8" x14ac:dyDescent="0.2">
      <c r="A4" s="81" t="s">
        <v>43</v>
      </c>
      <c r="B4" s="82">
        <f>'דוחות רווח והפסד'!B53</f>
        <v>0</v>
      </c>
      <c r="C4" s="82">
        <f>'דוחות רווח והפסד'!B58</f>
        <v>0</v>
      </c>
      <c r="D4" s="82">
        <f>'דוחות רווח והפסד'!B63</f>
        <v>0</v>
      </c>
      <c r="E4" s="82">
        <f>'דוחות רווח והפסד'!B68</f>
        <v>0</v>
      </c>
      <c r="F4" s="80"/>
      <c r="G4" s="80"/>
      <c r="H4" s="80"/>
    </row>
    <row r="5" spans="1:8" x14ac:dyDescent="0.2">
      <c r="A5" s="66" t="s">
        <v>51</v>
      </c>
      <c r="B5" s="83">
        <f>'מספר המועסקים'!B11</f>
        <v>0</v>
      </c>
      <c r="C5" s="83">
        <f>'מספר המועסקים'!C11</f>
        <v>0</v>
      </c>
      <c r="D5" s="83">
        <f>'מספר המועסקים'!D11</f>
        <v>0</v>
      </c>
      <c r="E5" s="83">
        <f>'מספר המועסקים'!E11</f>
        <v>0</v>
      </c>
      <c r="F5" s="80"/>
      <c r="G5" s="80"/>
      <c r="H5" s="80"/>
    </row>
    <row r="6" spans="1:8" x14ac:dyDescent="0.2">
      <c r="A6" s="66" t="s">
        <v>53</v>
      </c>
      <c r="B6" s="84" t="e">
        <f>B4/B5</f>
        <v>#DIV/0!</v>
      </c>
      <c r="C6" s="84" t="e">
        <f t="shared" ref="C6:E6" si="0">C4/C5</f>
        <v>#DIV/0!</v>
      </c>
      <c r="D6" s="84" t="e">
        <f t="shared" si="0"/>
        <v>#DIV/0!</v>
      </c>
      <c r="E6" s="84" t="e">
        <f t="shared" si="0"/>
        <v>#DIV/0!</v>
      </c>
      <c r="F6" s="80"/>
      <c r="G6" s="80"/>
      <c r="H6" s="80"/>
    </row>
    <row r="7" spans="1:8" ht="15" x14ac:dyDescent="0.25">
      <c r="A7" s="85" t="s">
        <v>52</v>
      </c>
      <c r="B7" s="86" t="s">
        <v>172</v>
      </c>
      <c r="C7" s="163" t="e">
        <f>C6/B6-1</f>
        <v>#DIV/0!</v>
      </c>
      <c r="D7" s="163" t="e">
        <f>D6/C6-1</f>
        <v>#DIV/0!</v>
      </c>
      <c r="E7" s="163" t="e">
        <f t="shared" ref="E7" si="1">E6/D6-1</f>
        <v>#DIV/0!</v>
      </c>
      <c r="F7" s="80"/>
      <c r="G7" s="80"/>
      <c r="H7" s="80"/>
    </row>
    <row r="8" spans="1:8" x14ac:dyDescent="0.2">
      <c r="F8" s="80"/>
      <c r="G8" s="80"/>
      <c r="H8" s="80"/>
    </row>
    <row r="9" spans="1:8" x14ac:dyDescent="0.2">
      <c r="F9" s="80"/>
      <c r="G9" s="80"/>
      <c r="H9" s="80"/>
    </row>
    <row r="10" spans="1:8" ht="15" x14ac:dyDescent="0.25">
      <c r="A10" s="17" t="s">
        <v>177</v>
      </c>
      <c r="B10" s="79" t="s">
        <v>89</v>
      </c>
      <c r="C10" s="79"/>
    </row>
    <row r="11" spans="1:8" ht="15" x14ac:dyDescent="0.25">
      <c r="A11" s="63" t="s">
        <v>20</v>
      </c>
      <c r="B11" s="63">
        <v>2020</v>
      </c>
      <c r="C11" s="63">
        <v>2021</v>
      </c>
      <c r="D11" s="63">
        <v>2022</v>
      </c>
      <c r="E11" s="107">
        <v>2023</v>
      </c>
    </row>
    <row r="12" spans="1:8" x14ac:dyDescent="0.2">
      <c r="A12" s="81" t="s">
        <v>43</v>
      </c>
      <c r="B12" s="82">
        <f>'דוחות רווח והפסד'!B7</f>
        <v>0</v>
      </c>
      <c r="C12" s="82">
        <f>'דוחות רווח והפסד'!B12</f>
        <v>0</v>
      </c>
      <c r="D12" s="82">
        <f>'דוחות רווח והפסד'!B17</f>
        <v>0</v>
      </c>
      <c r="E12" s="82">
        <f>'דוחות רווח והפסד'!B22</f>
        <v>0</v>
      </c>
    </row>
    <row r="13" spans="1:8" x14ac:dyDescent="0.2">
      <c r="A13" s="66" t="s">
        <v>51</v>
      </c>
      <c r="B13" s="83">
        <f>'מספר המועסקים'!B24</f>
        <v>0</v>
      </c>
      <c r="C13" s="83">
        <f>'מספר המועסקים'!C24</f>
        <v>0</v>
      </c>
      <c r="D13" s="83">
        <f>'מספר המועסקים'!D24</f>
        <v>0</v>
      </c>
      <c r="E13" s="83">
        <f>'מספר המועסקים'!E24</f>
        <v>0</v>
      </c>
    </row>
    <row r="14" spans="1:8" x14ac:dyDescent="0.2">
      <c r="A14" s="66" t="s">
        <v>53</v>
      </c>
      <c r="B14" s="84" t="e">
        <f>B12/B13</f>
        <v>#DIV/0!</v>
      </c>
      <c r="C14" s="84" t="e">
        <f t="shared" ref="C14:E14" si="2">C12/C13</f>
        <v>#DIV/0!</v>
      </c>
      <c r="D14" s="84" t="e">
        <f t="shared" si="2"/>
        <v>#DIV/0!</v>
      </c>
      <c r="E14" s="84" t="e">
        <f t="shared" si="2"/>
        <v>#DIV/0!</v>
      </c>
    </row>
    <row r="15" spans="1:8" ht="15" x14ac:dyDescent="0.25">
      <c r="A15" s="85" t="s">
        <v>52</v>
      </c>
      <c r="B15" s="86" t="s">
        <v>172</v>
      </c>
      <c r="C15" s="163" t="e">
        <f>C14/B14-1</f>
        <v>#DIV/0!</v>
      </c>
      <c r="D15" s="163" t="e">
        <f>D14/C14-1</f>
        <v>#DIV/0!</v>
      </c>
      <c r="E15" s="163" t="e">
        <f t="shared" ref="E15" si="3">E14/D14-1</f>
        <v>#DIV/0!</v>
      </c>
    </row>
    <row r="18" spans="1:5" ht="15" x14ac:dyDescent="0.25">
      <c r="A18" s="17" t="s">
        <v>176</v>
      </c>
      <c r="B18" s="79" t="s">
        <v>89</v>
      </c>
      <c r="C18" s="79"/>
    </row>
    <row r="19" spans="1:5" ht="15" x14ac:dyDescent="0.25">
      <c r="A19" s="63" t="s">
        <v>20</v>
      </c>
      <c r="B19" s="63">
        <v>2020</v>
      </c>
      <c r="C19" s="63">
        <v>2021</v>
      </c>
      <c r="D19" s="63">
        <v>2022</v>
      </c>
      <c r="E19" s="107">
        <v>2023</v>
      </c>
    </row>
    <row r="20" spans="1:5" x14ac:dyDescent="0.2">
      <c r="A20" s="81" t="s">
        <v>43</v>
      </c>
      <c r="B20" s="82">
        <f>'דוחות רווח והפסד'!B30</f>
        <v>0</v>
      </c>
      <c r="C20" s="82">
        <f>'דוחות רווח והפסד'!B35</f>
        <v>0</v>
      </c>
      <c r="D20" s="82">
        <f>'דוחות רווח והפסד'!B40</f>
        <v>0</v>
      </c>
      <c r="E20" s="82">
        <f>'דוחות רווח והפסד'!B45</f>
        <v>0</v>
      </c>
    </row>
    <row r="21" spans="1:5" x14ac:dyDescent="0.2">
      <c r="A21" s="66" t="s">
        <v>51</v>
      </c>
      <c r="B21" s="83">
        <f>'מספר המועסקים'!B36</f>
        <v>0</v>
      </c>
      <c r="C21" s="83">
        <f>'מספר המועסקים'!C36</f>
        <v>0</v>
      </c>
      <c r="D21" s="83">
        <f>'מספר המועסקים'!D36</f>
        <v>0</v>
      </c>
      <c r="E21" s="83">
        <f>'מספר המועסקים'!E36</f>
        <v>0</v>
      </c>
    </row>
    <row r="22" spans="1:5" x14ac:dyDescent="0.2">
      <c r="A22" s="66" t="s">
        <v>53</v>
      </c>
      <c r="B22" s="84" t="e">
        <f>B20/B21</f>
        <v>#DIV/0!</v>
      </c>
      <c r="C22" s="84" t="e">
        <f t="shared" ref="C22:E22" si="4">C20/C21</f>
        <v>#DIV/0!</v>
      </c>
      <c r="D22" s="84" t="e">
        <f t="shared" si="4"/>
        <v>#DIV/0!</v>
      </c>
      <c r="E22" s="84" t="e">
        <f t="shared" si="4"/>
        <v>#DIV/0!</v>
      </c>
    </row>
    <row r="23" spans="1:5" ht="15" x14ac:dyDescent="0.25">
      <c r="A23" s="85" t="s">
        <v>52</v>
      </c>
      <c r="B23" s="86" t="s">
        <v>172</v>
      </c>
      <c r="C23" s="163" t="e">
        <f>C22/B22-1</f>
        <v>#DIV/0!</v>
      </c>
      <c r="D23" s="163" t="e">
        <f>D22/C22-1</f>
        <v>#DIV/0!</v>
      </c>
      <c r="E23" s="163" t="e">
        <f t="shared" ref="E23" si="5">E22/D22-1</f>
        <v>#DIV/0!</v>
      </c>
    </row>
  </sheetData>
  <pageMargins left="0.7" right="0.7" top="0.75" bottom="0.75" header="0.3" footer="0.3"/>
  <pageSetup paperSize="9" orientation="portrait" horizont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83E8ED"/>
  </sheetPr>
  <dimension ref="A1:E13"/>
  <sheetViews>
    <sheetView rightToLeft="1" zoomScaleNormal="100" workbookViewId="0">
      <selection activeCell="J10" sqref="J10"/>
    </sheetView>
  </sheetViews>
  <sheetFormatPr defaultColWidth="9.125" defaultRowHeight="14.25" x14ac:dyDescent="0.2"/>
  <cols>
    <col min="1" max="1" width="17.75" style="88" customWidth="1"/>
    <col min="2" max="2" width="43.125" style="88" customWidth="1"/>
    <col min="3" max="3" width="13.125" style="88" bestFit="1" customWidth="1"/>
    <col min="4" max="4" width="7" style="88" customWidth="1"/>
    <col min="5" max="6" width="5.875" style="88" customWidth="1"/>
    <col min="7" max="16384" width="9.125" style="88"/>
  </cols>
  <sheetData>
    <row r="1" spans="1:5" ht="15" x14ac:dyDescent="0.25">
      <c r="A1" s="87" t="s">
        <v>141</v>
      </c>
    </row>
    <row r="2" spans="1:5" ht="15" x14ac:dyDescent="0.25">
      <c r="A2" s="93" t="s">
        <v>0</v>
      </c>
      <c r="B2" s="63" t="s">
        <v>54</v>
      </c>
      <c r="C2" s="63" t="s">
        <v>52</v>
      </c>
    </row>
    <row r="3" spans="1:5" x14ac:dyDescent="0.2">
      <c r="A3" s="89">
        <v>2020</v>
      </c>
      <c r="B3" s="90"/>
      <c r="C3" s="91" t="s">
        <v>172</v>
      </c>
    </row>
    <row r="4" spans="1:5" x14ac:dyDescent="0.2">
      <c r="A4" s="89">
        <v>2021</v>
      </c>
      <c r="B4" s="90"/>
      <c r="C4" s="164" t="e">
        <f>B4/B3-1</f>
        <v>#DIV/0!</v>
      </c>
    </row>
    <row r="5" spans="1:5" x14ac:dyDescent="0.2">
      <c r="A5" s="89">
        <v>2022</v>
      </c>
      <c r="B5" s="90"/>
      <c r="C5" s="164" t="e">
        <f t="shared" ref="C5:C6" si="0">B5/B4-1</f>
        <v>#DIV/0!</v>
      </c>
    </row>
    <row r="6" spans="1:5" x14ac:dyDescent="0.2">
      <c r="A6" s="89">
        <v>2023</v>
      </c>
      <c r="B6" s="90"/>
      <c r="C6" s="164" t="e">
        <f t="shared" si="0"/>
        <v>#DIV/0!</v>
      </c>
      <c r="E6" s="92"/>
    </row>
    <row r="8" spans="1:5" ht="15" x14ac:dyDescent="0.25">
      <c r="A8" s="87" t="s">
        <v>142</v>
      </c>
    </row>
    <row r="9" spans="1:5" ht="15" x14ac:dyDescent="0.25">
      <c r="A9" s="93" t="s">
        <v>0</v>
      </c>
      <c r="B9" s="63" t="s">
        <v>54</v>
      </c>
      <c r="C9" s="63" t="s">
        <v>52</v>
      </c>
    </row>
    <row r="10" spans="1:5" x14ac:dyDescent="0.2">
      <c r="A10" s="89">
        <v>2020</v>
      </c>
      <c r="B10" s="90"/>
      <c r="C10" s="91" t="s">
        <v>172</v>
      </c>
    </row>
    <row r="11" spans="1:5" x14ac:dyDescent="0.2">
      <c r="A11" s="89">
        <v>2021</v>
      </c>
      <c r="B11" s="90"/>
      <c r="C11" s="164" t="e">
        <f>B11/B10-1</f>
        <v>#DIV/0!</v>
      </c>
    </row>
    <row r="12" spans="1:5" x14ac:dyDescent="0.2">
      <c r="A12" s="89">
        <v>2022</v>
      </c>
      <c r="B12" s="90"/>
      <c r="C12" s="164" t="e">
        <f t="shared" ref="C12" si="1">B12/B11-1</f>
        <v>#DIV/0!</v>
      </c>
    </row>
    <row r="13" spans="1:5" x14ac:dyDescent="0.2">
      <c r="A13" s="89">
        <v>2023</v>
      </c>
      <c r="B13" s="90"/>
      <c r="C13" s="164" t="e">
        <f>B13/B12-1</f>
        <v>#DIV/0!</v>
      </c>
    </row>
  </sheetData>
  <pageMargins left="0.7" right="0.7" top="0.75" bottom="0.75" header="0.3" footer="0.3"/>
  <pageSetup paperSize="9" orientation="portrait" horizont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83E8ED"/>
  </sheetPr>
  <dimension ref="A1:D22"/>
  <sheetViews>
    <sheetView rightToLeft="1" workbookViewId="0">
      <selection activeCell="E29" sqref="E29"/>
    </sheetView>
  </sheetViews>
  <sheetFormatPr defaultColWidth="9.125" defaultRowHeight="14.25" x14ac:dyDescent="0.2"/>
  <cols>
    <col min="1" max="1" width="17.375" style="94" customWidth="1"/>
    <col min="2" max="3" width="27.75" style="94" bestFit="1" customWidth="1"/>
    <col min="4" max="4" width="38.5" style="94" bestFit="1" customWidth="1"/>
    <col min="5" max="16384" width="9.125" style="94"/>
  </cols>
  <sheetData>
    <row r="1" spans="1:4" ht="15" x14ac:dyDescent="0.25">
      <c r="A1" s="21" t="s">
        <v>143</v>
      </c>
      <c r="B1" s="21"/>
      <c r="C1" s="21"/>
      <c r="D1" s="21"/>
    </row>
    <row r="2" spans="1:4" ht="15" x14ac:dyDescent="0.25">
      <c r="A2" s="96" t="s">
        <v>0</v>
      </c>
      <c r="B2" s="97" t="s">
        <v>144</v>
      </c>
      <c r="C2" s="97" t="s">
        <v>145</v>
      </c>
      <c r="D2" s="97" t="s">
        <v>168</v>
      </c>
    </row>
    <row r="3" spans="1:4" x14ac:dyDescent="0.2">
      <c r="A3" s="95" t="s">
        <v>15</v>
      </c>
      <c r="B3" s="95"/>
      <c r="C3" s="95"/>
      <c r="D3" s="95"/>
    </row>
    <row r="4" spans="1:4" x14ac:dyDescent="0.2">
      <c r="A4" s="95" t="s">
        <v>16</v>
      </c>
      <c r="B4" s="95"/>
      <c r="C4" s="95"/>
      <c r="D4" s="95"/>
    </row>
    <row r="5" spans="1:4" x14ac:dyDescent="0.2">
      <c r="A5" s="95" t="s">
        <v>17</v>
      </c>
      <c r="B5" s="95"/>
      <c r="C5" s="95"/>
      <c r="D5" s="95"/>
    </row>
    <row r="6" spans="1:4" x14ac:dyDescent="0.2">
      <c r="A6" s="95" t="s">
        <v>18</v>
      </c>
      <c r="B6" s="95"/>
      <c r="C6" s="95"/>
      <c r="D6" s="95"/>
    </row>
    <row r="7" spans="1:4" ht="15" x14ac:dyDescent="0.25">
      <c r="A7" s="3" t="s">
        <v>19</v>
      </c>
      <c r="B7" s="3"/>
      <c r="C7" s="3"/>
      <c r="D7" s="3"/>
    </row>
    <row r="8" spans="1:4" x14ac:dyDescent="0.2">
      <c r="A8" s="95" t="s">
        <v>30</v>
      </c>
      <c r="B8" s="95"/>
      <c r="C8" s="95"/>
      <c r="D8" s="95"/>
    </row>
    <row r="9" spans="1:4" x14ac:dyDescent="0.2">
      <c r="A9" s="95" t="s">
        <v>31</v>
      </c>
      <c r="B9" s="95"/>
      <c r="C9" s="95"/>
      <c r="D9" s="95"/>
    </row>
    <row r="10" spans="1:4" x14ac:dyDescent="0.2">
      <c r="A10" s="95" t="s">
        <v>32</v>
      </c>
      <c r="B10" s="95"/>
      <c r="C10" s="95"/>
      <c r="D10" s="95"/>
    </row>
    <row r="11" spans="1:4" x14ac:dyDescent="0.2">
      <c r="A11" s="95" t="s">
        <v>33</v>
      </c>
      <c r="B11" s="95"/>
      <c r="C11" s="95"/>
      <c r="D11" s="95"/>
    </row>
    <row r="12" spans="1:4" ht="15" x14ac:dyDescent="0.25">
      <c r="A12" s="3" t="s">
        <v>34</v>
      </c>
      <c r="B12" s="3"/>
      <c r="C12" s="3"/>
      <c r="D12" s="3"/>
    </row>
    <row r="13" spans="1:4" x14ac:dyDescent="0.2">
      <c r="A13" s="95" t="s">
        <v>35</v>
      </c>
      <c r="B13" s="95"/>
      <c r="C13" s="95"/>
      <c r="D13" s="95"/>
    </row>
    <row r="14" spans="1:4" x14ac:dyDescent="0.2">
      <c r="A14" s="95" t="s">
        <v>113</v>
      </c>
      <c r="B14" s="95"/>
      <c r="C14" s="95"/>
      <c r="D14" s="95"/>
    </row>
    <row r="15" spans="1:4" x14ac:dyDescent="0.2">
      <c r="A15" s="95" t="s">
        <v>114</v>
      </c>
      <c r="B15" s="95"/>
      <c r="C15" s="95"/>
      <c r="D15" s="95"/>
    </row>
    <row r="16" spans="1:4" x14ac:dyDescent="0.2">
      <c r="A16" s="95" t="s">
        <v>115</v>
      </c>
      <c r="B16" s="95"/>
      <c r="C16" s="95"/>
      <c r="D16" s="95"/>
    </row>
    <row r="17" spans="1:4" ht="15" x14ac:dyDescent="0.25">
      <c r="A17" s="3" t="s">
        <v>112</v>
      </c>
      <c r="B17" s="3"/>
      <c r="C17" s="3"/>
      <c r="D17" s="3"/>
    </row>
    <row r="18" spans="1:4" x14ac:dyDescent="0.2">
      <c r="A18" s="95" t="s">
        <v>116</v>
      </c>
      <c r="B18" s="95"/>
      <c r="C18" s="95"/>
      <c r="D18" s="95"/>
    </row>
    <row r="19" spans="1:4" x14ac:dyDescent="0.2">
      <c r="A19" s="95" t="s">
        <v>117</v>
      </c>
      <c r="B19" s="95"/>
      <c r="C19" s="95"/>
      <c r="D19" s="95"/>
    </row>
    <row r="20" spans="1:4" x14ac:dyDescent="0.2">
      <c r="A20" s="95" t="s">
        <v>152</v>
      </c>
      <c r="B20" s="95"/>
      <c r="C20" s="95"/>
      <c r="D20" s="95"/>
    </row>
    <row r="21" spans="1:4" x14ac:dyDescent="0.2">
      <c r="A21" s="95" t="s">
        <v>153</v>
      </c>
      <c r="B21" s="95"/>
      <c r="C21" s="95"/>
      <c r="D21" s="95"/>
    </row>
    <row r="22" spans="1:4" ht="15" x14ac:dyDescent="0.25">
      <c r="A22" s="3" t="s">
        <v>124</v>
      </c>
      <c r="B22" s="3"/>
      <c r="C22" s="3"/>
      <c r="D22" s="3"/>
    </row>
  </sheetData>
  <pageMargins left="0.7" right="0.7" top="0.75" bottom="0.75" header="0.3" footer="0.3"/>
  <pageSetup paperSize="9" orientation="portrait" horizontalDpi="30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83E8ED"/>
  </sheetPr>
  <dimension ref="A1:I18"/>
  <sheetViews>
    <sheetView rightToLeft="1" zoomScaleNormal="100" workbookViewId="0">
      <selection activeCell="G22" sqref="G22"/>
    </sheetView>
  </sheetViews>
  <sheetFormatPr defaultColWidth="9.125" defaultRowHeight="14.25" x14ac:dyDescent="0.2"/>
  <cols>
    <col min="1" max="1" width="47.125" style="88" bestFit="1" customWidth="1"/>
    <col min="2" max="16384" width="9.125" style="88"/>
  </cols>
  <sheetData>
    <row r="1" spans="1:9" ht="15" x14ac:dyDescent="0.25">
      <c r="A1" s="87" t="s">
        <v>146</v>
      </c>
    </row>
    <row r="2" spans="1:9" ht="15" x14ac:dyDescent="0.25">
      <c r="A2" s="96"/>
      <c r="B2" s="107">
        <v>2020</v>
      </c>
      <c r="C2" s="107">
        <v>2021</v>
      </c>
      <c r="D2" s="107">
        <v>2022</v>
      </c>
      <c r="E2" s="107">
        <v>2023</v>
      </c>
      <c r="F2" s="98"/>
      <c r="G2" s="98"/>
      <c r="H2" s="98"/>
      <c r="I2" s="98"/>
    </row>
    <row r="3" spans="1:9" x14ac:dyDescent="0.2">
      <c r="A3" s="99" t="s">
        <v>148</v>
      </c>
      <c r="B3" s="101">
        <f>'דוחות רווח והפסד'!K7</f>
        <v>0</v>
      </c>
      <c r="C3" s="101">
        <f>'דוחות רווח והפסד'!K12</f>
        <v>0</v>
      </c>
      <c r="D3" s="101">
        <f>'דוחות רווח והפסד'!K17</f>
        <v>0</v>
      </c>
      <c r="E3" s="101">
        <f>'דוחות רווח והפסד'!K22</f>
        <v>0</v>
      </c>
      <c r="F3" s="98"/>
      <c r="G3" s="98"/>
      <c r="H3" s="98"/>
      <c r="I3" s="98"/>
    </row>
    <row r="4" spans="1:9" x14ac:dyDescent="0.2">
      <c r="A4" s="102" t="s">
        <v>170</v>
      </c>
      <c r="B4" s="101"/>
      <c r="C4" s="101"/>
      <c r="D4" s="101"/>
      <c r="E4" s="101"/>
      <c r="F4" s="98"/>
      <c r="G4" s="98"/>
      <c r="H4" s="98"/>
      <c r="I4" s="98"/>
    </row>
    <row r="5" spans="1:9" ht="15" x14ac:dyDescent="0.25">
      <c r="A5" s="102" t="s">
        <v>171</v>
      </c>
      <c r="B5" s="101" t="e">
        <f>'דוחות רווח והפסד'!B7/'דוחות רווח והפסד'!B53</f>
        <v>#DIV/0!</v>
      </c>
      <c r="C5" s="101" t="e">
        <f>'דוחות רווח והפסד'!B12/'דוחות רווח והפסד'!B58</f>
        <v>#DIV/0!</v>
      </c>
      <c r="D5" s="101" t="e">
        <f>'דוחות רווח והפסד'!B17/'דוחות רווח והפסד'!B63</f>
        <v>#DIV/0!</v>
      </c>
      <c r="E5" s="101" t="e">
        <f>'דוחות רווח והפסד'!B22/'דוחות רווח והפסד'!B68</f>
        <v>#DIV/0!</v>
      </c>
      <c r="F5" s="103"/>
      <c r="G5" s="103"/>
      <c r="H5" s="103"/>
      <c r="I5" s="103"/>
    </row>
    <row r="6" spans="1:9" x14ac:dyDescent="0.2">
      <c r="A6" s="102" t="s">
        <v>149</v>
      </c>
      <c r="B6" s="100" t="e">
        <f>B5*B4</f>
        <v>#DIV/0!</v>
      </c>
      <c r="C6" s="100" t="e">
        <f t="shared" ref="C6:E6" si="0">C5*C4</f>
        <v>#DIV/0!</v>
      </c>
      <c r="D6" s="100" t="e">
        <f t="shared" si="0"/>
        <v>#DIV/0!</v>
      </c>
      <c r="E6" s="100" t="e">
        <f t="shared" si="0"/>
        <v>#DIV/0!</v>
      </c>
      <c r="F6" s="98"/>
      <c r="G6" s="98"/>
      <c r="H6" s="98"/>
      <c r="I6" s="98"/>
    </row>
    <row r="7" spans="1:9" x14ac:dyDescent="0.2">
      <c r="A7" s="102" t="s">
        <v>55</v>
      </c>
      <c r="B7" s="104" t="e">
        <f>B3/B6</f>
        <v>#DIV/0!</v>
      </c>
      <c r="C7" s="104" t="e">
        <f t="shared" ref="C7:E7" si="1">C3/C6</f>
        <v>#DIV/0!</v>
      </c>
      <c r="D7" s="104" t="e">
        <f t="shared" si="1"/>
        <v>#DIV/0!</v>
      </c>
      <c r="E7" s="104" t="e">
        <f t="shared" si="1"/>
        <v>#DIV/0!</v>
      </c>
      <c r="F7" s="98"/>
      <c r="G7" s="98"/>
      <c r="H7" s="98"/>
      <c r="I7" s="98"/>
    </row>
    <row r="8" spans="1:9" ht="15" x14ac:dyDescent="0.25">
      <c r="A8" s="105" t="s">
        <v>52</v>
      </c>
      <c r="B8" s="106" t="s">
        <v>172</v>
      </c>
      <c r="C8" s="163" t="e">
        <f>C7/B7-1</f>
        <v>#DIV/0!</v>
      </c>
      <c r="D8" s="163" t="e">
        <f t="shared" ref="D8:E8" si="2">D7/C7-1</f>
        <v>#DIV/0!</v>
      </c>
      <c r="E8" s="163" t="e">
        <f t="shared" si="2"/>
        <v>#DIV/0!</v>
      </c>
      <c r="F8" s="98"/>
      <c r="G8" s="98"/>
      <c r="H8" s="98"/>
      <c r="I8" s="98"/>
    </row>
    <row r="11" spans="1:9" ht="15" x14ac:dyDescent="0.25">
      <c r="A11" s="87" t="s">
        <v>147</v>
      </c>
    </row>
    <row r="12" spans="1:9" ht="15" x14ac:dyDescent="0.25">
      <c r="A12" s="96"/>
      <c r="B12" s="107">
        <v>2020</v>
      </c>
      <c r="C12" s="107">
        <v>2021</v>
      </c>
      <c r="D12" s="107">
        <v>2022</v>
      </c>
      <c r="E12" s="107">
        <v>2023</v>
      </c>
      <c r="F12" s="98"/>
      <c r="G12" s="98"/>
      <c r="H12" s="98"/>
      <c r="I12" s="98"/>
    </row>
    <row r="13" spans="1:9" x14ac:dyDescent="0.2">
      <c r="A13" s="99" t="s">
        <v>148</v>
      </c>
      <c r="B13" s="101">
        <f>'דוחות רווח והפסד'!K30</f>
        <v>0</v>
      </c>
      <c r="C13" s="101">
        <f>'דוחות רווח והפסד'!K35</f>
        <v>0</v>
      </c>
      <c r="D13" s="101">
        <f>'דוחות רווח והפסד'!K40</f>
        <v>0</v>
      </c>
      <c r="E13" s="101">
        <f>'דוחות רווח והפסד'!K45</f>
        <v>0</v>
      </c>
      <c r="F13" s="98"/>
      <c r="G13" s="98"/>
      <c r="H13" s="98"/>
      <c r="I13" s="98"/>
    </row>
    <row r="14" spans="1:9" x14ac:dyDescent="0.2">
      <c r="A14" s="102" t="s">
        <v>170</v>
      </c>
      <c r="B14" s="101"/>
      <c r="C14" s="101"/>
      <c r="D14" s="101"/>
      <c r="E14" s="101"/>
      <c r="F14" s="98"/>
      <c r="G14" s="98"/>
      <c r="H14" s="98"/>
      <c r="I14" s="98"/>
    </row>
    <row r="15" spans="1:9" ht="15" x14ac:dyDescent="0.25">
      <c r="A15" s="102" t="s">
        <v>171</v>
      </c>
      <c r="B15" s="101" t="e">
        <f>'דוחות רווח והפסד'!B30/'דוחות רווח והפסד'!B53</f>
        <v>#DIV/0!</v>
      </c>
      <c r="C15" s="101" t="e">
        <f>'דוחות רווח והפסד'!B35/'דוחות רווח והפסד'!B58</f>
        <v>#DIV/0!</v>
      </c>
      <c r="D15" s="101" t="e">
        <f>'דוחות רווח והפסד'!B40/'דוחות רווח והפסד'!B63</f>
        <v>#DIV/0!</v>
      </c>
      <c r="E15" s="101" t="e">
        <f>'דוחות רווח והפסד'!B45/'דוחות רווח והפסד'!B68</f>
        <v>#DIV/0!</v>
      </c>
      <c r="F15" s="103"/>
      <c r="G15" s="103"/>
      <c r="H15" s="103"/>
      <c r="I15" s="103"/>
    </row>
    <row r="16" spans="1:9" x14ac:dyDescent="0.2">
      <c r="A16" s="102" t="s">
        <v>149</v>
      </c>
      <c r="B16" s="100" t="e">
        <f>B15*B14</f>
        <v>#DIV/0!</v>
      </c>
      <c r="C16" s="100" t="e">
        <f t="shared" ref="C16" si="3">C15*C14</f>
        <v>#DIV/0!</v>
      </c>
      <c r="D16" s="100" t="e">
        <f t="shared" ref="D16" si="4">D15*D14</f>
        <v>#DIV/0!</v>
      </c>
      <c r="E16" s="100" t="e">
        <f t="shared" ref="E16" si="5">E15*E14</f>
        <v>#DIV/0!</v>
      </c>
      <c r="F16" s="98"/>
      <c r="G16" s="98"/>
      <c r="H16" s="98"/>
      <c r="I16" s="98"/>
    </row>
    <row r="17" spans="1:9" x14ac:dyDescent="0.2">
      <c r="A17" s="102" t="s">
        <v>55</v>
      </c>
      <c r="B17" s="104" t="e">
        <f>B13/B16</f>
        <v>#DIV/0!</v>
      </c>
      <c r="C17" s="104" t="e">
        <f t="shared" ref="C17" si="6">C13/C16</f>
        <v>#DIV/0!</v>
      </c>
      <c r="D17" s="104" t="e">
        <f t="shared" ref="D17" si="7">D13/D16</f>
        <v>#DIV/0!</v>
      </c>
      <c r="E17" s="104" t="e">
        <f t="shared" ref="E17" si="8">E13/E16</f>
        <v>#DIV/0!</v>
      </c>
      <c r="F17" s="98"/>
      <c r="G17" s="98"/>
      <c r="H17" s="98"/>
      <c r="I17" s="98"/>
    </row>
    <row r="18" spans="1:9" ht="15" x14ac:dyDescent="0.25">
      <c r="A18" s="105" t="s">
        <v>52</v>
      </c>
      <c r="B18" s="106" t="s">
        <v>172</v>
      </c>
      <c r="C18" s="163" t="e">
        <f>C17/B17-1</f>
        <v>#DIV/0!</v>
      </c>
      <c r="D18" s="163" t="e">
        <f t="shared" ref="D18" si="9">D17/C17-1</f>
        <v>#DIV/0!</v>
      </c>
      <c r="E18" s="163" t="e">
        <f t="shared" ref="E18" si="10">E17/D17-1</f>
        <v>#DIV/0!</v>
      </c>
      <c r="F18" s="98"/>
      <c r="G18" s="98"/>
      <c r="H18" s="98"/>
      <c r="I18" s="98"/>
    </row>
  </sheetData>
  <pageMargins left="0.7" right="0.7" top="0.75" bottom="0.75" header="0.3" footer="0.3"/>
  <pageSetup paperSize="9" orientation="portrait" horizontalDpi="30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83E8ED"/>
  </sheetPr>
  <dimension ref="A2:E2"/>
  <sheetViews>
    <sheetView rightToLeft="1" workbookViewId="0">
      <selection activeCell="O23" sqref="O23"/>
    </sheetView>
  </sheetViews>
  <sheetFormatPr defaultRowHeight="14.25" x14ac:dyDescent="0.2"/>
  <sheetData>
    <row r="2" spans="1:5" ht="15.75" x14ac:dyDescent="0.25">
      <c r="A2" s="108" t="s">
        <v>118</v>
      </c>
      <c r="B2" s="108"/>
      <c r="C2" s="108"/>
      <c r="D2" s="108"/>
      <c r="E2" s="10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83E8ED"/>
  </sheetPr>
  <dimension ref="A3:F3"/>
  <sheetViews>
    <sheetView rightToLeft="1" workbookViewId="0">
      <selection activeCell="A4" sqref="A4"/>
    </sheetView>
  </sheetViews>
  <sheetFormatPr defaultColWidth="9.125" defaultRowHeight="14.25" x14ac:dyDescent="0.2"/>
  <cols>
    <col min="1" max="16384" width="9.125" style="20"/>
  </cols>
  <sheetData>
    <row r="3" spans="1:6" ht="15.75" x14ac:dyDescent="0.25">
      <c r="A3" s="109" t="s">
        <v>157</v>
      </c>
      <c r="B3" s="109"/>
      <c r="C3" s="109"/>
      <c r="D3" s="109"/>
      <c r="E3" s="109"/>
      <c r="F3" s="10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32EEA4AF885442B66D5C1207553A92" ma:contentTypeVersion="11" ma:contentTypeDescription="Create a new document." ma:contentTypeScope="" ma:versionID="140b796be117efd6d6d1217400cfc43b">
  <xsd:schema xmlns:xsd="http://www.w3.org/2001/XMLSchema" xmlns:xs="http://www.w3.org/2001/XMLSchema" xmlns:p="http://schemas.microsoft.com/office/2006/metadata/properties" xmlns:ns2="7445cb37-7ff9-442e-b422-fb99c78004ef" xmlns:ns3="273d3247-1907-4f34-beee-bf1fad4fc232" targetNamespace="http://schemas.microsoft.com/office/2006/metadata/properties" ma:root="true" ma:fieldsID="bc700478b76c2deba1ae2e8516ef483f" ns2:_="" ns3:_="">
    <xsd:import namespace="7445cb37-7ff9-442e-b422-fb99c78004ef"/>
    <xsd:import namespace="273d3247-1907-4f34-beee-bf1fad4fc23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45cb37-7ff9-442e-b422-fb99c78004e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3d3247-1907-4f34-beee-bf1fad4fc23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B39C13A-8F5E-4DE0-B4A2-8B2D1566C9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E99FE1-35D6-49C5-A659-6E4C1564BD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445cb37-7ff9-442e-b422-fb99c78004ef"/>
    <ds:schemaRef ds:uri="273d3247-1907-4f34-beee-bf1fad4fc2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81FBBAF-42F1-4002-8B7C-60031ABE6BA2}">
  <ds:schemaRefs>
    <ds:schemaRef ds:uri="273d3247-1907-4f34-beee-bf1fad4fc232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7445cb37-7ff9-442e-b422-fb99c78004ef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14</vt:i4>
      </vt:variant>
    </vt:vector>
  </HeadingPairs>
  <TitlesOfParts>
    <vt:vector size="14" baseType="lpstr">
      <vt:lpstr>תמחיר-מוצרי החקירה (2)</vt:lpstr>
      <vt:lpstr>דוחות רווח והפסד</vt:lpstr>
      <vt:lpstr>מכירות ומחירים - השוק הישראלי</vt:lpstr>
      <vt:lpstr>תמחיר -מוצרי החקירה</vt:lpstr>
      <vt:lpstr>נתח שוק</vt:lpstr>
      <vt:lpstr>מספר המועסקים</vt:lpstr>
      <vt:lpstr>שכר</vt:lpstr>
      <vt:lpstr>ניצול כושר היצור</vt:lpstr>
      <vt:lpstr>פריון</vt:lpstr>
      <vt:lpstr>תזרים מזומנים</vt:lpstr>
      <vt:lpstr>מלאי</vt:lpstr>
      <vt:lpstr>תשואה על השקעות</vt:lpstr>
      <vt:lpstr>צמיחה</vt:lpstr>
      <vt:lpstr>היכולת לגייס הון או השקעות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Valery Tochilkin</dc:creator>
  <cp:lastModifiedBy>Administrator</cp:lastModifiedBy>
  <cp:lastPrinted>2022-07-27T05:37:35Z</cp:lastPrinted>
  <dcterms:created xsi:type="dcterms:W3CDTF">2015-07-04T12:44:14Z</dcterms:created>
  <dcterms:modified xsi:type="dcterms:W3CDTF">2024-01-07T11:04:56Z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0x010100D732EEA4AF885442B66D5C1207553A92</vt:lpwstr>
  </property>
</Properties>
</file>