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omob\Desktop\AA\תקציב 2023\תקציב להדפסה\"/>
    </mc:Choice>
  </mc:AlternateContent>
  <xr:revisionPtr revIDLastSave="0" documentId="13_ncr:1_{D13DF0D2-72A2-456C-AD5E-825FD056E1EF}" xr6:coauthVersionLast="36" xr6:coauthVersionMax="36" xr10:uidLastSave="{00000000-0000-0000-0000-000000000000}"/>
  <bookViews>
    <workbookView xWindow="0" yWindow="0" windowWidth="24720" windowHeight="12255" xr2:uid="{3588757F-4F32-4086-9788-086720D602D6}"/>
  </bookViews>
  <sheets>
    <sheet name="תקציב" sheetId="1" r:id="rId1"/>
  </sheets>
  <definedNames>
    <definedName name="_xlnm._FilterDatabase" localSheetId="0" hidden="1">תקציב!$B$3:$F$3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34" i="1" l="1"/>
  <c r="E1334" i="1"/>
  <c r="D1328" i="1"/>
  <c r="D1334" i="1" s="1"/>
  <c r="F1326" i="1"/>
  <c r="F1334" i="1" s="1"/>
  <c r="F1319" i="1"/>
  <c r="E1319" i="1"/>
  <c r="D1319" i="1"/>
  <c r="G1316" i="1"/>
  <c r="G1319" i="1" s="1"/>
  <c r="G1308" i="1"/>
  <c r="F1308" i="1"/>
  <c r="E1308" i="1"/>
  <c r="D1308" i="1"/>
  <c r="G1292" i="1"/>
  <c r="F1292" i="1"/>
  <c r="E1292" i="1"/>
  <c r="D1292" i="1"/>
  <c r="G1286" i="1"/>
  <c r="F1286" i="1"/>
  <c r="E1286" i="1"/>
  <c r="D1286" i="1"/>
  <c r="G1272" i="1"/>
  <c r="F1272" i="1"/>
  <c r="E1272" i="1"/>
  <c r="D1272" i="1"/>
  <c r="G1261" i="1"/>
  <c r="F1261" i="1"/>
  <c r="E1261" i="1"/>
  <c r="D1261" i="1"/>
  <c r="G1239" i="1"/>
  <c r="F1239" i="1"/>
  <c r="E1239" i="1"/>
  <c r="D1239" i="1"/>
  <c r="G1219" i="1"/>
  <c r="F1219" i="1"/>
  <c r="E1219" i="1"/>
  <c r="D1219" i="1"/>
  <c r="G1203" i="1"/>
  <c r="F1203" i="1"/>
  <c r="E1203" i="1"/>
  <c r="D1203" i="1"/>
  <c r="G1179" i="1"/>
  <c r="F1179" i="1"/>
  <c r="E1179" i="1"/>
  <c r="D1179" i="1"/>
  <c r="G1162" i="1"/>
  <c r="F1162" i="1"/>
  <c r="E1162" i="1"/>
  <c r="D1162" i="1"/>
  <c r="G1143" i="1"/>
  <c r="F1143" i="1"/>
  <c r="E1143" i="1"/>
  <c r="D1143" i="1"/>
  <c r="G1121" i="1"/>
  <c r="F1121" i="1"/>
  <c r="E1121" i="1"/>
  <c r="D1121" i="1"/>
  <c r="G1115" i="1"/>
  <c r="F1115" i="1"/>
  <c r="E1115" i="1"/>
  <c r="D1115" i="1"/>
  <c r="F1092" i="1"/>
  <c r="E1092" i="1"/>
  <c r="D1092" i="1"/>
  <c r="G1086" i="1"/>
  <c r="G1092" i="1" s="1"/>
  <c r="G1055" i="1"/>
  <c r="F1055" i="1"/>
  <c r="E1055" i="1"/>
  <c r="D1055" i="1"/>
  <c r="G1042" i="1"/>
  <c r="F1042" i="1"/>
  <c r="E1042" i="1"/>
  <c r="D1042" i="1"/>
  <c r="G1025" i="1"/>
  <c r="F1025" i="1"/>
  <c r="E1025" i="1"/>
  <c r="D1020" i="1"/>
  <c r="D1025" i="1" s="1"/>
  <c r="G1016" i="1"/>
  <c r="F1016" i="1"/>
  <c r="E1016" i="1"/>
  <c r="D1016" i="1"/>
  <c r="G1010" i="1"/>
  <c r="F1010" i="1"/>
  <c r="E1010" i="1"/>
  <c r="D1010" i="1"/>
  <c r="G1002" i="1"/>
  <c r="F1002" i="1"/>
  <c r="E1002" i="1"/>
  <c r="D1002" i="1"/>
  <c r="G992" i="1"/>
  <c r="F992" i="1"/>
  <c r="E992" i="1"/>
  <c r="D992" i="1"/>
  <c r="G982" i="1"/>
  <c r="F982" i="1"/>
  <c r="E982" i="1"/>
  <c r="D982" i="1"/>
  <c r="F972" i="1"/>
  <c r="E972" i="1"/>
  <c r="D924" i="1"/>
  <c r="D912" i="1"/>
  <c r="D972" i="1" s="1"/>
  <c r="G906" i="1"/>
  <c r="G972" i="1" s="1"/>
  <c r="E894" i="1"/>
  <c r="D894" i="1"/>
  <c r="G866" i="1"/>
  <c r="G894" i="1" s="1"/>
  <c r="F866" i="1"/>
  <c r="F894" i="1" s="1"/>
  <c r="G861" i="1"/>
  <c r="F861" i="1"/>
  <c r="E861" i="1"/>
  <c r="D837" i="1"/>
  <c r="D861" i="1" s="1"/>
  <c r="F833" i="1"/>
  <c r="E833" i="1"/>
  <c r="D833" i="1"/>
  <c r="G816" i="1"/>
  <c r="G833" i="1" s="1"/>
  <c r="G810" i="1"/>
  <c r="F810" i="1"/>
  <c r="E810" i="1"/>
  <c r="D810" i="1"/>
  <c r="G792" i="1"/>
  <c r="F792" i="1"/>
  <c r="E792" i="1"/>
  <c r="D792" i="1"/>
  <c r="G784" i="1"/>
  <c r="F784" i="1"/>
  <c r="E784" i="1"/>
  <c r="D784" i="1"/>
  <c r="G779" i="1"/>
  <c r="F779" i="1"/>
  <c r="E779" i="1"/>
  <c r="D779" i="1"/>
  <c r="G774" i="1"/>
  <c r="F774" i="1"/>
  <c r="E774" i="1"/>
  <c r="D774" i="1"/>
  <c r="G767" i="1"/>
  <c r="F767" i="1"/>
  <c r="E767" i="1"/>
  <c r="D767" i="1"/>
  <c r="G759" i="1"/>
  <c r="F759" i="1"/>
  <c r="E759" i="1"/>
  <c r="D759" i="1"/>
  <c r="G745" i="1"/>
  <c r="F745" i="1"/>
  <c r="E745" i="1"/>
  <c r="D745" i="1"/>
  <c r="G740" i="1"/>
  <c r="F740" i="1"/>
  <c r="E740" i="1"/>
  <c r="D740" i="1"/>
  <c r="G729" i="1"/>
  <c r="F729" i="1"/>
  <c r="E729" i="1"/>
  <c r="D729" i="1"/>
  <c r="E722" i="1"/>
  <c r="D722" i="1"/>
  <c r="G721" i="1"/>
  <c r="F717" i="1"/>
  <c r="F722" i="1" s="1"/>
  <c r="G713" i="1"/>
  <c r="G687" i="1"/>
  <c r="F687" i="1"/>
  <c r="E687" i="1"/>
  <c r="D687" i="1"/>
  <c r="G666" i="1"/>
  <c r="F666" i="1"/>
  <c r="E666" i="1"/>
  <c r="D666" i="1"/>
  <c r="G659" i="1"/>
  <c r="F659" i="1"/>
  <c r="E659" i="1"/>
  <c r="D659" i="1"/>
  <c r="G633" i="1"/>
  <c r="F633" i="1"/>
  <c r="E633" i="1"/>
  <c r="D633" i="1"/>
  <c r="G627" i="1"/>
  <c r="F627" i="1"/>
  <c r="E627" i="1"/>
  <c r="D627" i="1"/>
  <c r="G617" i="1"/>
  <c r="F617" i="1"/>
  <c r="E617" i="1"/>
  <c r="D617" i="1"/>
  <c r="F610" i="1"/>
  <c r="E610" i="1"/>
  <c r="D610" i="1"/>
  <c r="D609" i="1"/>
  <c r="G588" i="1"/>
  <c r="G586" i="1"/>
  <c r="G610" i="1" s="1"/>
  <c r="G582" i="1"/>
  <c r="F582" i="1"/>
  <c r="E582" i="1"/>
  <c r="D582" i="1"/>
  <c r="G566" i="1"/>
  <c r="E566" i="1"/>
  <c r="D566" i="1"/>
  <c r="F550" i="1"/>
  <c r="F566" i="1" s="1"/>
  <c r="G546" i="1"/>
  <c r="E546" i="1"/>
  <c r="D546" i="1"/>
  <c r="F545" i="1"/>
  <c r="F544" i="1"/>
  <c r="F543" i="1"/>
  <c r="G539" i="1"/>
  <c r="F539" i="1"/>
  <c r="E539" i="1"/>
  <c r="D539" i="1"/>
  <c r="G531" i="1"/>
  <c r="E531" i="1"/>
  <c r="D531" i="1"/>
  <c r="F524" i="1"/>
  <c r="F531" i="1" s="1"/>
  <c r="E524" i="1"/>
  <c r="G511" i="1"/>
  <c r="F511" i="1"/>
  <c r="E511" i="1"/>
  <c r="D511" i="1"/>
  <c r="G506" i="1"/>
  <c r="F506" i="1"/>
  <c r="E506" i="1"/>
  <c r="D506" i="1"/>
  <c r="G498" i="1"/>
  <c r="F498" i="1"/>
  <c r="E498" i="1"/>
  <c r="D498" i="1"/>
  <c r="G483" i="1"/>
  <c r="F483" i="1"/>
  <c r="E483" i="1"/>
  <c r="D483" i="1"/>
  <c r="G466" i="1"/>
  <c r="F466" i="1"/>
  <c r="E466" i="1"/>
  <c r="D466" i="1"/>
  <c r="G456" i="1"/>
  <c r="E456" i="1"/>
  <c r="D456" i="1"/>
  <c r="F439" i="1"/>
  <c r="F456" i="1" s="1"/>
  <c r="G435" i="1"/>
  <c r="F435" i="1"/>
  <c r="D435" i="1"/>
  <c r="E429" i="1"/>
  <c r="E435" i="1" s="1"/>
  <c r="F425" i="1"/>
  <c r="E425" i="1"/>
  <c r="D425" i="1"/>
  <c r="G421" i="1"/>
  <c r="G405" i="1"/>
  <c r="D405" i="1"/>
  <c r="F403" i="1"/>
  <c r="F405" i="1" s="1"/>
  <c r="E403" i="1"/>
  <c r="E405" i="1" s="1"/>
  <c r="G394" i="1"/>
  <c r="F394" i="1"/>
  <c r="E394" i="1"/>
  <c r="D394" i="1"/>
  <c r="G386" i="1"/>
  <c r="F386" i="1"/>
  <c r="E386" i="1"/>
  <c r="D386" i="1"/>
  <c r="G374" i="1"/>
  <c r="F374" i="1"/>
  <c r="E374" i="1"/>
  <c r="D374" i="1"/>
  <c r="G360" i="1"/>
  <c r="F360" i="1"/>
  <c r="E360" i="1"/>
  <c r="D360" i="1"/>
  <c r="G350" i="1"/>
  <c r="F350" i="1"/>
  <c r="E350" i="1"/>
  <c r="D350" i="1"/>
  <c r="G334" i="1"/>
  <c r="F334" i="1"/>
  <c r="E334" i="1"/>
  <c r="D334" i="1"/>
  <c r="G314" i="1"/>
  <c r="F314" i="1"/>
  <c r="E314" i="1"/>
  <c r="D314" i="1"/>
  <c r="G297" i="1"/>
  <c r="F297" i="1"/>
  <c r="E297" i="1"/>
  <c r="D297" i="1"/>
  <c r="G274" i="1"/>
  <c r="F274" i="1"/>
  <c r="E274" i="1"/>
  <c r="D274" i="1"/>
  <c r="G257" i="1"/>
  <c r="F257" i="1"/>
  <c r="E257" i="1"/>
  <c r="D257" i="1"/>
  <c r="G241" i="1"/>
  <c r="F241" i="1"/>
  <c r="E241" i="1"/>
  <c r="D241" i="1"/>
  <c r="G228" i="1"/>
  <c r="F228" i="1"/>
  <c r="E228" i="1"/>
  <c r="D228" i="1"/>
  <c r="G211" i="1"/>
  <c r="F211" i="1"/>
  <c r="E211" i="1"/>
  <c r="D205" i="1"/>
  <c r="D211" i="1" s="1"/>
  <c r="G194" i="1"/>
  <c r="F194" i="1"/>
  <c r="E194" i="1"/>
  <c r="D194" i="1"/>
  <c r="G188" i="1"/>
  <c r="F188" i="1"/>
  <c r="E188" i="1"/>
  <c r="D188" i="1"/>
  <c r="G182" i="1"/>
  <c r="F182" i="1"/>
  <c r="E182" i="1"/>
  <c r="D182" i="1"/>
  <c r="G175" i="1"/>
  <c r="F175" i="1"/>
  <c r="E175" i="1"/>
  <c r="D175" i="1"/>
  <c r="G122" i="1"/>
  <c r="F122" i="1"/>
  <c r="E122" i="1"/>
  <c r="D122" i="1"/>
  <c r="G101" i="1"/>
  <c r="F101" i="1"/>
  <c r="E101" i="1"/>
  <c r="D101" i="1"/>
  <c r="G88" i="1"/>
  <c r="F88" i="1"/>
  <c r="E88" i="1"/>
  <c r="D88" i="1"/>
  <c r="G77" i="1"/>
  <c r="F77" i="1"/>
  <c r="E77" i="1"/>
  <c r="D77" i="1"/>
  <c r="G64" i="1"/>
  <c r="F64" i="1"/>
  <c r="E64" i="1"/>
  <c r="D64" i="1"/>
  <c r="G57" i="1"/>
  <c r="F57" i="1"/>
  <c r="E57" i="1"/>
  <c r="D57" i="1"/>
  <c r="G46" i="1"/>
  <c r="F46" i="1"/>
  <c r="E46" i="1"/>
  <c r="D46" i="1"/>
  <c r="G40" i="1"/>
  <c r="F40" i="1"/>
  <c r="E40" i="1"/>
  <c r="D40" i="1"/>
  <c r="G31" i="1"/>
  <c r="F31" i="1"/>
  <c r="D31" i="1"/>
  <c r="E27" i="1"/>
  <c r="E22" i="1"/>
  <c r="G18" i="1"/>
  <c r="F18" i="1"/>
  <c r="E18" i="1"/>
  <c r="D18" i="1"/>
  <c r="G13" i="1"/>
  <c r="F13" i="1"/>
  <c r="E13" i="1"/>
  <c r="D13" i="1"/>
  <c r="G8" i="1"/>
  <c r="E8" i="1"/>
  <c r="D8" i="1"/>
  <c r="F4" i="1"/>
  <c r="G407" i="1" l="1"/>
  <c r="D407" i="1"/>
  <c r="E31" i="1"/>
  <c r="E407" i="1"/>
  <c r="D1336" i="1"/>
  <c r="D1338" i="1" s="1"/>
  <c r="D1" i="1" s="1"/>
  <c r="G722" i="1"/>
  <c r="F8" i="1"/>
  <c r="F407" i="1" s="1"/>
  <c r="E1336" i="1"/>
  <c r="E1338" i="1" s="1"/>
  <c r="F546" i="1"/>
  <c r="F1336" i="1" s="1"/>
  <c r="F1338" i="1" s="1"/>
  <c r="G425" i="1"/>
  <c r="G1336" i="1" s="1"/>
  <c r="G1338" i="1" s="1"/>
</calcChain>
</file>

<file path=xl/sharedStrings.xml><?xml version="1.0" encoding="utf-8"?>
<sst xmlns="http://schemas.openxmlformats.org/spreadsheetml/2006/main" count="1693" uniqueCount="1078">
  <si>
    <t xml:space="preserve"> </t>
  </si>
  <si>
    <t>סעיפי הכנסות</t>
  </si>
  <si>
    <t>ארנונה כללית</t>
  </si>
  <si>
    <t>חשבון</t>
  </si>
  <si>
    <t>שם חשבון</t>
  </si>
  <si>
    <t>תקציב 2023</t>
  </si>
  <si>
    <t>תקציב 2022</t>
  </si>
  <si>
    <t>תקציב 2021</t>
  </si>
  <si>
    <t>ביצוע 2021</t>
  </si>
  <si>
    <t>הנחה-תשלום מראש</t>
  </si>
  <si>
    <t>הנחות לזכאים</t>
  </si>
  <si>
    <t>הנחת קורונה</t>
  </si>
  <si>
    <t>סה"כ ארנונה</t>
  </si>
  <si>
    <t>ספורט</t>
  </si>
  <si>
    <t>אגרות</t>
  </si>
  <si>
    <t>מיחשוב</t>
  </si>
  <si>
    <t>רשיונות ופרסום</t>
  </si>
  <si>
    <t>סה"כ אגרות</t>
  </si>
  <si>
    <t>הנדסה</t>
  </si>
  <si>
    <t>מימון פרעון מילוות פיתוח</t>
  </si>
  <si>
    <t>קליטת עליה</t>
  </si>
  <si>
    <t>מימון פרע"מ</t>
  </si>
  <si>
    <t>סה"כ מימון פרע"מ</t>
  </si>
  <si>
    <t>מענקים</t>
  </si>
  <si>
    <t>מענק כללי פנים</t>
  </si>
  <si>
    <t>מענק שטחים פתוחים</t>
  </si>
  <si>
    <t>מענק כללי מותנה</t>
  </si>
  <si>
    <t>מענק אוסלו</t>
  </si>
  <si>
    <t xml:space="preserve">מענק הוצאות ביטחון </t>
  </si>
  <si>
    <t>קרן לצמצום פערים</t>
  </si>
  <si>
    <t>מענק פנסיה צוברת</t>
  </si>
  <si>
    <t>מענק אזרחים ותיקים</t>
  </si>
  <si>
    <t>סיוע לבתי כנסת</t>
  </si>
  <si>
    <t>סה"כ מענקים</t>
  </si>
  <si>
    <t>פיקוח וטרינרי</t>
  </si>
  <si>
    <t>מימון תוספת עלויות פינוי אשפה</t>
  </si>
  <si>
    <t>בדיקת עופות ודגים(ח.וטרינרית)</t>
  </si>
  <si>
    <t>הפרדת אריזות - החזר עלויות (תמ</t>
  </si>
  <si>
    <t>חיסון והסגר כלבים</t>
  </si>
  <si>
    <t>חיסון והסגר כלבים-אשראי</t>
  </si>
  <si>
    <t>סה"כ פיקוח וטרינרי</t>
  </si>
  <si>
    <t xml:space="preserve">בחירות </t>
  </si>
  <si>
    <t>בחירות-הכנ. משתתפים</t>
  </si>
  <si>
    <t>מענק בחירות -</t>
  </si>
  <si>
    <t>סה"כ בחירות</t>
  </si>
  <si>
    <t>שמירה ובטחון</t>
  </si>
  <si>
    <t>שמירה-תושבים</t>
  </si>
  <si>
    <t>שמירה-א"ת מערב</t>
  </si>
  <si>
    <t>אגרת פועלים</t>
  </si>
  <si>
    <t>שרות לאומי-אג.להתנדבות</t>
  </si>
  <si>
    <t>מת"ש-שכר רבשצים</t>
  </si>
  <si>
    <t>סייר קרקעות</t>
  </si>
  <si>
    <t>הגמ"ר-מרכיבי בטחון</t>
  </si>
  <si>
    <t>סה"כ שמירה ובטחון</t>
  </si>
  <si>
    <t>תכנון ובניין עיר</t>
  </si>
  <si>
    <t>מכרזים-הכנסות ממכירה</t>
  </si>
  <si>
    <t>בודק תוכניות הנדסה</t>
  </si>
  <si>
    <t>אגרת רשיונות בניה</t>
  </si>
  <si>
    <t>סה"כ תכנון ובניין עיר</t>
  </si>
  <si>
    <t>שונות</t>
  </si>
  <si>
    <t>תחזוקת שפ"פ-הכנסות</t>
  </si>
  <si>
    <t>פיקוח גינון</t>
  </si>
  <si>
    <t>הכנסות שונות(גביה)</t>
  </si>
  <si>
    <t>שילוט-הכנסות</t>
  </si>
  <si>
    <t>הכנסות מתביעות  נזקי ביטוח</t>
  </si>
  <si>
    <t>גוונים - דמי שימוש</t>
  </si>
  <si>
    <t>דמי שימוש תאגיד יובלים</t>
  </si>
  <si>
    <t>מילגם דמי שימוש טלפון</t>
  </si>
  <si>
    <t>ב.דין רבני</t>
  </si>
  <si>
    <t>סה"כ הכנסות שונות</t>
  </si>
  <si>
    <t>פיקוח ובית משפט</t>
  </si>
  <si>
    <t>קנסות בימ"ש-+תכנון ובניה</t>
  </si>
  <si>
    <t>קנסות בימ"ש-רישוי עסקים</t>
  </si>
  <si>
    <t>קנסות בימ"ש-חוק עזר עירוני</t>
  </si>
  <si>
    <t>פיקוח עירוני-קנסות</t>
  </si>
  <si>
    <t>פיקוח עירוני-קנסות חניה</t>
  </si>
  <si>
    <t>מ.לבטחון פנים-שיטור</t>
  </si>
  <si>
    <t>רכז רישוי עסקים</t>
  </si>
  <si>
    <t>סה"כ פיקוח עירוני ובית משפט</t>
  </si>
  <si>
    <t>מינהל חינוך</t>
  </si>
  <si>
    <t>רכישת ציוד היגיינה</t>
  </si>
  <si>
    <t>גפן - סל רשותי</t>
  </si>
  <si>
    <t>נאמני קורונה בי"ס (מ. ביטחון)</t>
  </si>
  <si>
    <t>מלגות מפעל הפיס</t>
  </si>
  <si>
    <t>הכנסות מתוקצבות</t>
  </si>
  <si>
    <t>תכנית 360-מ. החינוך</t>
  </si>
  <si>
    <t>הכנסות מתוקצבות תקנה 49</t>
  </si>
  <si>
    <t>סל תרבות -משרד החינוך</t>
  </si>
  <si>
    <t>מסיבות - משרד החינוך</t>
  </si>
  <si>
    <t>סה"כ מינהל חינוך</t>
  </si>
  <si>
    <t>גני ילדים</t>
  </si>
  <si>
    <t>גנ"י חובה-הורים</t>
  </si>
  <si>
    <t>גנ"י חובה - עוזרות גננות</t>
  </si>
  <si>
    <t>גנ"י חובה העברה משרד החינוך</t>
  </si>
  <si>
    <t>שיפוצים גנ"י</t>
  </si>
  <si>
    <t>גנ"י טרום חובה ותקשורת  - הורים</t>
  </si>
  <si>
    <t>גנ"י ט.חובה- משרד החינוך</t>
  </si>
  <si>
    <t>חופשה גני תקשורת</t>
  </si>
  <si>
    <t>גננות ע.מדימה גני חובה-שכר-תקן</t>
  </si>
  <si>
    <t>עוזרת שנייה</t>
  </si>
  <si>
    <t>גנ"י-סל העשרה</t>
  </si>
  <si>
    <t>שירותי היקף גנים - חינוך מיוחד</t>
  </si>
  <si>
    <t>יול"א-תשלומי הורים</t>
  </si>
  <si>
    <t>הזנה גני תקשורת הורים</t>
  </si>
  <si>
    <t>יול"א-צהרונים גוונים</t>
  </si>
  <si>
    <t>יוח"א-הזנה גני תקשורת</t>
  </si>
  <si>
    <t>גנ"י-ח.מיוחד-אג"ח</t>
  </si>
  <si>
    <t>קייטנות-הכנסות ממשתתפים</t>
  </si>
  <si>
    <t>סה"כ גני ילדים</t>
  </si>
  <si>
    <t>חינוך יסודי</t>
  </si>
  <si>
    <t>אג"ח תאונות/שניים-בי"ס יסודי</t>
  </si>
  <si>
    <t>אג"ח חוץ-יסודי ב"ס-רגיל</t>
  </si>
  <si>
    <t>אג"ח חוץ- ב"ס נחשונים</t>
  </si>
  <si>
    <t>השת. ממשלה -ב"ס קיץ</t>
  </si>
  <si>
    <t>העסקת עוזרי חינוך</t>
  </si>
  <si>
    <t>ב"ס יסודי-השאלת ספרים</t>
  </si>
  <si>
    <t>סל צמצום פערים - יסודי</t>
  </si>
  <si>
    <t>באים בטוב</t>
  </si>
  <si>
    <t>עליזה בגין - גפן</t>
  </si>
  <si>
    <t>עליזה בגין-מזכירים</t>
  </si>
  <si>
    <t>עליזה בגין-סייעות</t>
  </si>
  <si>
    <t>עליזה בגין-דמי שיכפול</t>
  </si>
  <si>
    <t>ע.בגין-סל קליטה</t>
  </si>
  <si>
    <t>ע.בגין-תוספת פדגוגית</t>
  </si>
  <si>
    <t>ע.בגין-סיוע ניהול עצמי</t>
  </si>
  <si>
    <t>שיפוצים ע.בגין</t>
  </si>
  <si>
    <t>אור זבולון - גפן</t>
  </si>
  <si>
    <t>אור זבולון-מזכירים</t>
  </si>
  <si>
    <t>אור זבולון-סייעות</t>
  </si>
  <si>
    <t>אור זבולון-דמי שיכפול</t>
  </si>
  <si>
    <t>אור זבולון- תוספת פדגוגית</t>
  </si>
  <si>
    <t>אור זבולון-סיוע ניהול עצמי</t>
  </si>
  <si>
    <t>שיפוצי קיץ-ממד</t>
  </si>
  <si>
    <t>הזנה נחשונים</t>
  </si>
  <si>
    <t>נחשונים גפן</t>
  </si>
  <si>
    <t>נחשונים-מזכירים</t>
  </si>
  <si>
    <t>נחשונים-סייעות</t>
  </si>
  <si>
    <t>נחשונים-דמי שיכפול</t>
  </si>
  <si>
    <t>כיתת תקשורת -נחשונים</t>
  </si>
  <si>
    <t>נחשונים-קליטה</t>
  </si>
  <si>
    <t>נחשונים-תוספת פדגוגית</t>
  </si>
  <si>
    <t>נחשונים-סיוע ניהול עצמי</t>
  </si>
  <si>
    <t>שיפוצים נחשונים</t>
  </si>
  <si>
    <t>מילקין גפן</t>
  </si>
  <si>
    <t>מילקן-מזכירים</t>
  </si>
  <si>
    <t>מילקן-דמי שיכפול</t>
  </si>
  <si>
    <t>מילקין-סל קליטה</t>
  </si>
  <si>
    <t>מילקן-תוספת פידגוגית</t>
  </si>
  <si>
    <t>מילקן- סיוע ניהול עצמי</t>
  </si>
  <si>
    <t>שיפוצים מילקין</t>
  </si>
  <si>
    <t>נווה אריאל - החזר הזנה וביטוח</t>
  </si>
  <si>
    <t>ב"ס יסודיים - זוזו (פר' ספורט)</t>
  </si>
  <si>
    <t>סייעות חריגות</t>
  </si>
  <si>
    <t>קרן קר"ב-משתתפים</t>
  </si>
  <si>
    <t>מפעל הזנה-משתתפים</t>
  </si>
  <si>
    <t>הזנה -כתת תקשורת -נחשונים</t>
  </si>
  <si>
    <t>שרותי היקף-כתת תקשורת-נחשונים</t>
  </si>
  <si>
    <t>אג"ח חוץ מיוחד-יסודי</t>
  </si>
  <si>
    <t>חוק שילוב סיעות</t>
  </si>
  <si>
    <t>סה"כ חינוך יסודי</t>
  </si>
  <si>
    <t>חטיבת ביניים</t>
  </si>
  <si>
    <t>היובל-החזרי אורט</t>
  </si>
  <si>
    <t>מרכז למידה-חט"ב-הכנ.</t>
  </si>
  <si>
    <t>שיפוצים חט"ב היובל</t>
  </si>
  <si>
    <t>סה"כ חטיבת ביניים</t>
  </si>
  <si>
    <t>חטיבה עליונה</t>
  </si>
  <si>
    <t>חט"ע-החזרי אורט</t>
  </si>
  <si>
    <t>מקיף-שיפוצים</t>
  </si>
  <si>
    <t>סה"כ חטיבה עליונה</t>
  </si>
  <si>
    <t>אשכול פיס</t>
  </si>
  <si>
    <t>אשכ' פיס-הכנ. מדמי שימוש</t>
  </si>
  <si>
    <t>אשכ' פיס-הכנסות</t>
  </si>
  <si>
    <t>סה"כ אשכול פיס</t>
  </si>
  <si>
    <t>שרותים נילווים חינוך</t>
  </si>
  <si>
    <t>קבט"ים-משרד החינוך</t>
  </si>
  <si>
    <t>אבטחת מוסדות חינוך(משטרה)</t>
  </si>
  <si>
    <t>מרכז פסגה</t>
  </si>
  <si>
    <t>מרכז פסגה-תקציב שקל</t>
  </si>
  <si>
    <t>שפי תשלומי הורים איבחונים</t>
  </si>
  <si>
    <t>שפ"י הדרכת סטודנטים</t>
  </si>
  <si>
    <t>שפ"י-הדרכת פסיכולוגים</t>
  </si>
  <si>
    <t>פרוייקט שפי</t>
  </si>
  <si>
    <t>קבסי"ם-משרד החינוך</t>
  </si>
  <si>
    <t>הסעות תלמידים-פנים+חו</t>
  </si>
  <si>
    <t>הסעות חינוך מיוחד</t>
  </si>
  <si>
    <t>מלווה להסעות</t>
  </si>
  <si>
    <t>ממוגן-הסעות</t>
  </si>
  <si>
    <t>סה"כ שרותים נילווים חינוך</t>
  </si>
  <si>
    <t>תרבות נוער וספורט</t>
  </si>
  <si>
    <t>ספריה-ד.רישום תושבי חוץ</t>
  </si>
  <si>
    <t>תרבות תורנית-מ.חינוך</t>
  </si>
  <si>
    <t>תרבות -מ. התרבות והספורט</t>
  </si>
  <si>
    <t>נוער - הכנסות ממשתתפים</t>
  </si>
  <si>
    <t>נוער-הכנ. מוסדות</t>
  </si>
  <si>
    <t>אג"ח קידום נוער</t>
  </si>
  <si>
    <t>נוער מנותק-מדריכים+שעות(קידום)</t>
  </si>
  <si>
    <t>נוער-השת בשכר מנהל יחידה</t>
  </si>
  <si>
    <t>נוער-הכנ. משרדי ממשלה</t>
  </si>
  <si>
    <t>יום המעשים הטובים - רוח טובה</t>
  </si>
  <si>
    <t>עיר ללא אלימות - בטחון פנים</t>
  </si>
  <si>
    <t>הרשות למלחמה  - טכנו</t>
  </si>
  <si>
    <t>סל ספורט-מ.החינוך-גוונים</t>
  </si>
  <si>
    <t>סה"כ תרבות נוער וספורט</t>
  </si>
  <si>
    <t>מינהל רווחה</t>
  </si>
  <si>
    <t>הכנסות שונות-רווחה</t>
  </si>
  <si>
    <t>הכנסות שונות-רווחה-מעטפת-מקביל</t>
  </si>
  <si>
    <t>הכנסות פיס וקרן אריאל</t>
  </si>
  <si>
    <t>רווחה-שחק גיל הזהב</t>
  </si>
  <si>
    <t>שכר עובדי המחלקה לשירותי חברתי</t>
  </si>
  <si>
    <t>מחשוב רפורמה</t>
  </si>
  <si>
    <t>סלי מזון משרד הביטחון</t>
  </si>
  <si>
    <t>שכר-כ"א חינוך מיוחד</t>
  </si>
  <si>
    <t>ביטחון עובדים - מאבטחים</t>
  </si>
  <si>
    <t>סה"כ מינהל רווחה</t>
  </si>
  <si>
    <t>רווחת הפרט והמשפחה</t>
  </si>
  <si>
    <t>משפחות במצוקה בקהילה</t>
  </si>
  <si>
    <t>מסגרות ארציות לדרי רחוב</t>
  </si>
  <si>
    <t>מעונות חסות</t>
  </si>
  <si>
    <t>מקלטים לנשים מוכות</t>
  </si>
  <si>
    <t>מרכז טיפול באלימות</t>
  </si>
  <si>
    <t>תכניות למניעת אלימות</t>
  </si>
  <si>
    <t>טיפול בפרט ובמשפחה</t>
  </si>
  <si>
    <t>יצירת קשר הורים וילדים</t>
  </si>
  <si>
    <t>תכניות קהילה למשפחות</t>
  </si>
  <si>
    <t>שרותים בקהילה שח"א</t>
  </si>
  <si>
    <t>וועדות תסקירים</t>
  </si>
  <si>
    <t>טיפול אובדן ושכול</t>
  </si>
  <si>
    <t>סה"כ רווחת הפרט והמשפחה</t>
  </si>
  <si>
    <t>שרותים לילד ולנוער</t>
  </si>
  <si>
    <t>מועדניות משותפת השתתפות תושבים</t>
  </si>
  <si>
    <t>מ. חינוך למועדונית משותפת</t>
  </si>
  <si>
    <t>טיפול בילד בקהילה</t>
  </si>
  <si>
    <t>מועדוניות רווחה - השתתפות הורי</t>
  </si>
  <si>
    <t>מועדוניות משותפות</t>
  </si>
  <si>
    <t>טיפול במשפחות אומנה</t>
  </si>
  <si>
    <t>טיפול בפגיעות מיניות</t>
  </si>
  <si>
    <t>פגיעות מיניות בבגירים</t>
  </si>
  <si>
    <t>ילדים בפנימיות-השתתפות תושבים</t>
  </si>
  <si>
    <t>אחזקת ילדים בפנימיות</t>
  </si>
  <si>
    <t>תוכנית עם הפנים לקהילה</t>
  </si>
  <si>
    <t>הכנסות מקרן אריאל לפיתוח</t>
  </si>
  <si>
    <t>ילדים במעונות יום</t>
  </si>
  <si>
    <t>סה"כ שרותים לילד ולנוער</t>
  </si>
  <si>
    <t>שרותים לזקן</t>
  </si>
  <si>
    <t>ת. לאומית ילד ונוער (ראשית)</t>
  </si>
  <si>
    <t>אחזקה במעונות  א.ותיק השתתפות</t>
  </si>
  <si>
    <t>אחזקה במעונות - א.ותיק</t>
  </si>
  <si>
    <t>נופשון לאזרח וותיק</t>
  </si>
  <si>
    <t>מועדונים לא. וותיק- השתתפות תו</t>
  </si>
  <si>
    <t>מועדון הלב החם א. ותיק</t>
  </si>
  <si>
    <t>טיפול בקהילה א.וותיק השתתפות ת</t>
  </si>
  <si>
    <t>טיפול בקהילה א. ותיק</t>
  </si>
  <si>
    <t>הזדקנות מיטבית בקהילה - תושבים</t>
  </si>
  <si>
    <t>מועדונים תוכנית העשרה א.וותיק</t>
  </si>
  <si>
    <t>תעסוקה במועדון - אזרח וותיק</t>
  </si>
  <si>
    <t>קהילה תומכת ניצולי שואה</t>
  </si>
  <si>
    <t>קהילה תומכת "תגבור"</t>
  </si>
  <si>
    <t>רכזי מענים מגן זהב</t>
  </si>
  <si>
    <t>שירותים לניצולי שואה</t>
  </si>
  <si>
    <t>סיוע לניצולי שואה</t>
  </si>
  <si>
    <t>הזדקנות מיטבית בקהילה</t>
  </si>
  <si>
    <t>מגן זהב תכנית להפגת בדידות</t>
  </si>
  <si>
    <t>תוכניות למען א. וותיקים</t>
  </si>
  <si>
    <t>סה"כ שרותים לזקן</t>
  </si>
  <si>
    <t>שרותים  מיוחדים</t>
  </si>
  <si>
    <t>מ. יום שיקומי לאוטיסטים</t>
  </si>
  <si>
    <t>סידור במעונות מש"ה</t>
  </si>
  <si>
    <t>טיפול בהורים ובילדים</t>
  </si>
  <si>
    <t>נופשונים וקייטנות (אוטיזם)</t>
  </si>
  <si>
    <t>מ.יום ותעסוקה לבוגרים</t>
  </si>
  <si>
    <t>החזקה במסגרות (אוטיזם)</t>
  </si>
  <si>
    <t>משפחות אמנה לשיקום</t>
  </si>
  <si>
    <t>מש"ה מעון יום טיפולי</t>
  </si>
  <si>
    <t>מעשי"ם</t>
  </si>
  <si>
    <t>שרות תומך מש"ה השתתפות תושב</t>
  </si>
  <si>
    <t>נופשונים מש"ה ושיקום</t>
  </si>
  <si>
    <t>הסעות למ.יום מש"ה</t>
  </si>
  <si>
    <t>מועדונים לבוגרים עם (אוטיזם)</t>
  </si>
  <si>
    <t>שרותי שיקום</t>
  </si>
  <si>
    <t>הדרכה עיוור ובני ביתו</t>
  </si>
  <si>
    <t>ילדים עוורים בקהילה</t>
  </si>
  <si>
    <t>אחזקת נכים בפנימיות</t>
  </si>
  <si>
    <t>אחזקת נכים במשפחה אומנה</t>
  </si>
  <si>
    <t>תעסוקה מוגנת למוגבלים</t>
  </si>
  <si>
    <t>ליווי למרכז יום שיקומי</t>
  </si>
  <si>
    <t>מס. יום לילד המוגבל</t>
  </si>
  <si>
    <t>הסעות למרכז יום שיקומי</t>
  </si>
  <si>
    <t>נופשונים להבראה</t>
  </si>
  <si>
    <t>מ.יום שיקומי לנכים</t>
  </si>
  <si>
    <t>תוכניות תעסוקה</t>
  </si>
  <si>
    <t>תוכנית מעבר</t>
  </si>
  <si>
    <t>מועדון חברתי לבוגרים</t>
  </si>
  <si>
    <t>מרכזי איבחון ושיקום</t>
  </si>
  <si>
    <t>שיקום בקהילה מוגבלויות</t>
  </si>
  <si>
    <t>חלופה למעון שיקומי</t>
  </si>
  <si>
    <t>סה"כ שרותי שיקום</t>
  </si>
  <si>
    <t>שרותים תיקון</t>
  </si>
  <si>
    <t>ת.קהילה עד"י ומעטפת</t>
  </si>
  <si>
    <t>טיפול בנוער וצעירים</t>
  </si>
  <si>
    <t>טיפול עבריני מין חוץ ביתי</t>
  </si>
  <si>
    <t>טיפול בנערות במצוקה</t>
  </si>
  <si>
    <t>נפגעי התמכרויות טיפול</t>
  </si>
  <si>
    <t>תוכניות לנגמלים</t>
  </si>
  <si>
    <t>מפת"ן</t>
  </si>
  <si>
    <t>יתד תכניות לצעירים</t>
  </si>
  <si>
    <t>יתד סל גמיש</t>
  </si>
  <si>
    <t>התמכרויות חוץ ביתי</t>
  </si>
  <si>
    <t>נערות חוץ ביתי</t>
  </si>
  <si>
    <t>בתים חמים לנערות</t>
  </si>
  <si>
    <t>סה"כ שרותי תיקון</t>
  </si>
  <si>
    <t>עבודה קהילתית</t>
  </si>
  <si>
    <t>לכידות חברתית</t>
  </si>
  <si>
    <t>פעי' התנדבות בקהילה</t>
  </si>
  <si>
    <t>פעולות ארגוניות</t>
  </si>
  <si>
    <t>סל בטיחות בסיסי - חליפת מיגון</t>
  </si>
  <si>
    <t>לשכות יעוץ לאזרח</t>
  </si>
  <si>
    <t>סה"כ עבודה קהילתית</t>
  </si>
  <si>
    <t>קליטה רווחה</t>
  </si>
  <si>
    <t>עולים טיפול א. וותיק השתתפות</t>
  </si>
  <si>
    <t>עולים טיפול א. וותיק</t>
  </si>
  <si>
    <t>עובדי שכונה עולים - כ"א</t>
  </si>
  <si>
    <t>מעונות יום עולים</t>
  </si>
  <si>
    <t>משפחות עולים במצוקה</t>
  </si>
  <si>
    <t>מ.טיפול באלימות-עולים</t>
  </si>
  <si>
    <t>אחזקת ילדים בפנימיות-עולים</t>
  </si>
  <si>
    <t>טיפול אישי סיעודי לנכים - נכים קשים</t>
  </si>
  <si>
    <t>טיפול בא. ותיק בסיכון</t>
  </si>
  <si>
    <t>רואים אותך</t>
  </si>
  <si>
    <t>סה"כ קליטה רווחה</t>
  </si>
  <si>
    <t>עולים ותיקים - חיזוק הזהות היהודית</t>
  </si>
  <si>
    <t>מ.קליטה-השתתפות בשכר רכזת</t>
  </si>
  <si>
    <t>קליטה - מוזיאון  הגבורה וציון יום</t>
  </si>
  <si>
    <t>קליטת עליה - מחוברים</t>
  </si>
  <si>
    <t>קליטה- פרויקט צעירים</t>
  </si>
  <si>
    <t>פיתוח תכניות לקהילת הלהטבים</t>
  </si>
  <si>
    <t>קידום מעמד האשה</t>
  </si>
  <si>
    <t>משרד לשיוויות חברתי למרכז צעירים</t>
  </si>
  <si>
    <t>סה"כ קליטת עליה</t>
  </si>
  <si>
    <t>מפעלים</t>
  </si>
  <si>
    <t>שכ"ד מבנים קטנים (אשקוביות +)</t>
  </si>
  <si>
    <t>שכ"ד מבנים</t>
  </si>
  <si>
    <t>שכ"ד אנטנות</t>
  </si>
  <si>
    <t>הכנסות מגגות סולריים</t>
  </si>
  <si>
    <t>סה"כ מפעלים</t>
  </si>
  <si>
    <t>תקבולים בלתי רגילים</t>
  </si>
  <si>
    <t>הכנ. ריבית ודבידנד</t>
  </si>
  <si>
    <t>הכנסה מהחכ"ל</t>
  </si>
  <si>
    <t>הכנסות שונות</t>
  </si>
  <si>
    <t>הכנסות - השתתפות מינהלת הגימלא</t>
  </si>
  <si>
    <t>החזר שכר בהשאלה</t>
  </si>
  <si>
    <t>הכנסות שנים קודמות</t>
  </si>
  <si>
    <t>הון מניות חברות עירוניות</t>
  </si>
  <si>
    <t>סה"כ תקבולים בלתי רגילים</t>
  </si>
  <si>
    <t>סה"כ הכנסות</t>
  </si>
  <si>
    <t>סעיפי הוצאות</t>
  </si>
  <si>
    <t>מנהל כללי</t>
  </si>
  <si>
    <t>לישכה-שכר</t>
  </si>
  <si>
    <t>לישכה-ריהוט</t>
  </si>
  <si>
    <t>לישכה-ציוד משרדי</t>
  </si>
  <si>
    <t>לישכה-כיבוד</t>
  </si>
  <si>
    <t>לישכה אשל ונסיעות</t>
  </si>
  <si>
    <t>לישכה - מתנות</t>
  </si>
  <si>
    <t>לשכה-השתלמויות</t>
  </si>
  <si>
    <t>לישכה ספרים ועיתונים</t>
  </si>
  <si>
    <t>לשכה דלק ושמנים</t>
  </si>
  <si>
    <t>לשכה שכירת רכב</t>
  </si>
  <si>
    <t>לישכה טלפון</t>
  </si>
  <si>
    <t>לשכת ראש העיר-הוצ.אירגוניות</t>
  </si>
  <si>
    <t>לישכה-שכר מזכירות</t>
  </si>
  <si>
    <t>סה"כ מנהל כללי</t>
  </si>
  <si>
    <t>מבקר העירייה</t>
  </si>
  <si>
    <t>מבקר העירייה-שכר</t>
  </si>
  <si>
    <t>מבקר-עיתון+ספרים</t>
  </si>
  <si>
    <t>מבקר דלק</t>
  </si>
  <si>
    <t>מבקר רכב</t>
  </si>
  <si>
    <t>מבקר העירייה-הוצ' אירגוני</t>
  </si>
  <si>
    <t>מבקר העירייה-קנית שירות</t>
  </si>
  <si>
    <t>סה"כ מבקר</t>
  </si>
  <si>
    <t>מזכירות</t>
  </si>
  <si>
    <t>מזכירות-שכר קבוע</t>
  </si>
  <si>
    <t>מזכירות-חשמל</t>
  </si>
  <si>
    <t>מים-משרדי עירייה</t>
  </si>
  <si>
    <t>מזכירות-ניקיון</t>
  </si>
  <si>
    <t>מזכירות-ריהוט/ציוד</t>
  </si>
  <si>
    <t>מזכירות-ציוד משרדי</t>
  </si>
  <si>
    <t>מזכירות-כיבודים</t>
  </si>
  <si>
    <t>מזכירות-אשל/נסיעות</t>
  </si>
  <si>
    <t>מזכירות-ספרים/עיתונים</t>
  </si>
  <si>
    <t>מזכירות דלק ושמנים</t>
  </si>
  <si>
    <t>מזכירות-טלפון</t>
  </si>
  <si>
    <t>מזכירות-דאר/הובלה</t>
  </si>
  <si>
    <t>מזכירות-הוצ ארגוניות</t>
  </si>
  <si>
    <t>מזכירות-השת.ועד עובדים</t>
  </si>
  <si>
    <t>מזכירות-בטוח שיניים לעובד</t>
  </si>
  <si>
    <t>מזכירות-ישיבות מועצה</t>
  </si>
  <si>
    <t>מזכירות ארכיב</t>
  </si>
  <si>
    <t>סה"כ מזכירות</t>
  </si>
  <si>
    <t>מחשוב - שכר</t>
  </si>
  <si>
    <t>תקשורת-אינטרנט</t>
  </si>
  <si>
    <t>תקשורת-טלפון</t>
  </si>
  <si>
    <t>מחשוב-הצטיידות</t>
  </si>
  <si>
    <t>רכישת מתכלים למדפסות</t>
  </si>
  <si>
    <t>אחזקת שירותי מחשבים</t>
  </si>
  <si>
    <t>סה"כ מיחשוב</t>
  </si>
  <si>
    <t>הסברה ויחסי ציבור</t>
  </si>
  <si>
    <t>דוברות שכר</t>
  </si>
  <si>
    <t>רכב דוברות דלק</t>
  </si>
  <si>
    <t>רכב דוברות</t>
  </si>
  <si>
    <t>פירסומים מכרזים</t>
  </si>
  <si>
    <t>פרסום בעיתון</t>
  </si>
  <si>
    <t>מידע לתושבים(דוברות)</t>
  </si>
  <si>
    <t>פרסום שפ"ע</t>
  </si>
  <si>
    <t>פרסום פיקוח עירוני</t>
  </si>
  <si>
    <t>פרסום נוער</t>
  </si>
  <si>
    <t>פרסום רשב"ק</t>
  </si>
  <si>
    <t>פרסום הגנת הסביבה</t>
  </si>
  <si>
    <t>פרסום דוח תושב</t>
  </si>
  <si>
    <t>אסטרטגיה עירונית</t>
  </si>
  <si>
    <t>סה"כ הסברה ויחסי ציבור</t>
  </si>
  <si>
    <t>משאבי אנוש</t>
  </si>
  <si>
    <t>כח אדם-שכר</t>
  </si>
  <si>
    <t>השתלמות מקצועית</t>
  </si>
  <si>
    <t>דמי חבר בארגונים</t>
  </si>
  <si>
    <t>כ"א דלק</t>
  </si>
  <si>
    <t>כ"א - השתלמויות מקצועיות - רוו</t>
  </si>
  <si>
    <t>כ"א השכרת רכב</t>
  </si>
  <si>
    <t>כ"א-בדיקה התאמ.לעובד</t>
  </si>
  <si>
    <t>כ"א - אירועים וגיבוש</t>
  </si>
  <si>
    <t>גבוש עובדים יחידות</t>
  </si>
  <si>
    <t>כ"א - שי לעובדים</t>
  </si>
  <si>
    <t>בטיחות בעבודה</t>
  </si>
  <si>
    <t>סה"כ משאבי אנוש</t>
  </si>
  <si>
    <t>ייעוץ משפטי</t>
  </si>
  <si>
    <t>יעוץ משפטי שוטף</t>
  </si>
  <si>
    <t>יעוץ משפטי מיוחד</t>
  </si>
  <si>
    <t>הוצאות משפטיות מיוחדות</t>
  </si>
  <si>
    <t>תובע עירוני</t>
  </si>
  <si>
    <t>סה"כ יועץ משפטי</t>
  </si>
  <si>
    <t>בחירות</t>
  </si>
  <si>
    <t>הוצ. שכר מזכירים(בחירות)</t>
  </si>
  <si>
    <t>מנהל כספי</t>
  </si>
  <si>
    <t>גזברות-שכר כללי</t>
  </si>
  <si>
    <t>גזברות-אשל ונסיעות</t>
  </si>
  <si>
    <t>גזברות-ספרות מקצועית</t>
  </si>
  <si>
    <t>גזברות - דלק שמנים</t>
  </si>
  <si>
    <t>גזברות השכרת רכב</t>
  </si>
  <si>
    <t>גזברות-טלפון</t>
  </si>
  <si>
    <t>גזברות-דאר/הובלה</t>
  </si>
  <si>
    <t>גזברות-מיכון</t>
  </si>
  <si>
    <t>גזברות הוצ ארגוניות</t>
  </si>
  <si>
    <t>גזברות-יעוץ כלכלי והנה"ח</t>
  </si>
  <si>
    <t>גזברות-יעוץ והכנת מכרזים</t>
  </si>
  <si>
    <t>הנה"ח-שכר</t>
  </si>
  <si>
    <t>שכר - חשב שכר</t>
  </si>
  <si>
    <t>גבייה בולים ודואר</t>
  </si>
  <si>
    <t>גבייה - עבודה קבלנית(עמלה)</t>
  </si>
  <si>
    <t>גבייה-פעולות אכיפה(אגרה)</t>
  </si>
  <si>
    <t>סה"כ מנהל כספי</t>
  </si>
  <si>
    <t>הוצאות מימון</t>
  </si>
  <si>
    <t>עמלות ודמי ניהול</t>
  </si>
  <si>
    <t>עמלת ויזה/דיינרס</t>
  </si>
  <si>
    <t>עמלת ישראכרט/אמריקן</t>
  </si>
  <si>
    <t>הוצ' מימון(רבית בנקאית)</t>
  </si>
  <si>
    <t>סה"כ הוצאות מימון</t>
  </si>
  <si>
    <t>פרעון מילוות</t>
  </si>
  <si>
    <t>קרן-מלוות</t>
  </si>
  <si>
    <t>רבית-מילוות</t>
  </si>
  <si>
    <t>הצמדה-מילוות</t>
  </si>
  <si>
    <t>סה"כ פרעון מילוות</t>
  </si>
  <si>
    <t>תברואה</t>
  </si>
  <si>
    <t>ניקיון רחובות-שכר</t>
  </si>
  <si>
    <t>דלק-מטאטא-962821+ 170-307</t>
  </si>
  <si>
    <t>תיקון-מטאטא-962821+ 170-307</t>
  </si>
  <si>
    <t>ביטוחים-מטאטא962821 , 170-307</t>
  </si>
  <si>
    <t>טיאוט-נקיון רחובות</t>
  </si>
  <si>
    <t>פינוי אשפה-קבלן</t>
  </si>
  <si>
    <t>פינוי גזם(מנוף)</t>
  </si>
  <si>
    <t>פינוי-הטמנת אשפה</t>
  </si>
  <si>
    <t>פינוי-הטמנת גזם</t>
  </si>
  <si>
    <t>פינוי והטמנת פסולת מ. טיאוט</t>
  </si>
  <si>
    <t>פ.אשפה-פרסום-ת.מ.י.ר</t>
  </si>
  <si>
    <t>פינוי אשפה-מיחזור</t>
  </si>
  <si>
    <t>פינוי אשפה-מיחזור הפרדה אריזות</t>
  </si>
  <si>
    <t>פינוי אשפה-מיחזור רכישת פחים כ</t>
  </si>
  <si>
    <t>פינוי אשפה - מיחזור בקבוקים</t>
  </si>
  <si>
    <t>פינוי פסולת אלקטרונית</t>
  </si>
  <si>
    <t>סה"כ תברואה</t>
  </si>
  <si>
    <t>שרות וטרינרי</t>
  </si>
  <si>
    <t>וטרינר-שכר מנהל</t>
  </si>
  <si>
    <t>מים כלביה</t>
  </si>
  <si>
    <t>דלק-5974765-וטרינר</t>
  </si>
  <si>
    <t>תיקון-5974765</t>
  </si>
  <si>
    <t>ביטוח/רישוי-5974765</t>
  </si>
  <si>
    <t>וטרינר-חומרים</t>
  </si>
  <si>
    <t>וטרינר-חומרים רישוי וכלים(רובה</t>
  </si>
  <si>
    <t>וטרינר-עב.קבלניות</t>
  </si>
  <si>
    <t>דלק-9894430-קטנוע-מיכאל</t>
  </si>
  <si>
    <t>תיקון-9894430-קטנוע</t>
  </si>
  <si>
    <t>ביטוח-9894430-קטנוע</t>
  </si>
  <si>
    <t>שכר פיקוח וטרינרי</t>
  </si>
  <si>
    <t>סה"כ שרות וטרינרי</t>
  </si>
  <si>
    <t>שמירה וביטחון</t>
  </si>
  <si>
    <t>מינהל שמירה-שכר</t>
  </si>
  <si>
    <t>מים בטחון</t>
  </si>
  <si>
    <t>ליסינג - רכב רבש"צ</t>
  </si>
  <si>
    <t>ביטחון - טלפון</t>
  </si>
  <si>
    <t>ביטחון -הוצ.אירגוניות</t>
  </si>
  <si>
    <t>ביטחון -שונות(נשק)</t>
  </si>
  <si>
    <t>ביטחון - מתנדבים</t>
  </si>
  <si>
    <t>בטחון-הוצ.שונות חד פעמי</t>
  </si>
  <si>
    <t>ביטחון-ציוד וריהוט</t>
  </si>
  <si>
    <t>ביטחון-אחזקת לחצני מצוקה</t>
  </si>
  <si>
    <t>תיקונים-כל נגררי בטחון</t>
  </si>
  <si>
    <t>ביטוח-נגררי בטחון+כל נגררים</t>
  </si>
  <si>
    <t>קב"ט אזור תעשיה</t>
  </si>
  <si>
    <t>דלק רכב קב"ט</t>
  </si>
  <si>
    <t>ליסינג רכב קב"ט</t>
  </si>
  <si>
    <t>עמלת גבייה-שמירה</t>
  </si>
  <si>
    <t>שמירה-ישובית,מוקד,תגב</t>
  </si>
  <si>
    <t>שמירה-אבטחת אירועים</t>
  </si>
  <si>
    <t>אחזקת מרכיבי ביטחון פארק תעשיה</t>
  </si>
  <si>
    <t>תיגבור בגין פועלים</t>
  </si>
  <si>
    <t>שמירה-שכר רבצ"צ+פיקוח אבטחה</t>
  </si>
  <si>
    <t>שכר סייר קרקעות</t>
  </si>
  <si>
    <t>הווצאות לסייר קרקעות</t>
  </si>
  <si>
    <t>סה"כ שמירה וביטחון</t>
  </si>
  <si>
    <t>משמר אזרחי</t>
  </si>
  <si>
    <t>משא"ז-חשמל</t>
  </si>
  <si>
    <t>משא"ז-טיפוח מתנדבים</t>
  </si>
  <si>
    <t>מוקד-שרות לאומי אג.להתנדבות</t>
  </si>
  <si>
    <t>סה"כ משא"ז</t>
  </si>
  <si>
    <t xml:space="preserve">הג"א </t>
  </si>
  <si>
    <t>הג"א מקומי-כ"א</t>
  </si>
  <si>
    <t>הג"א-ציוד מיגון אישי</t>
  </si>
  <si>
    <t>תחזוקת מקלטים ומרכז הפעלה</t>
  </si>
  <si>
    <t>ביטוח ציוד ביטחון</t>
  </si>
  <si>
    <t>הג"א-פרסומים</t>
  </si>
  <si>
    <t>הג"א ארצי-השתתפות</t>
  </si>
  <si>
    <t>סה"כ הג"א</t>
  </si>
  <si>
    <t>כיבוי אש</t>
  </si>
  <si>
    <t>כיבוי אש-אחזקת מערכות</t>
  </si>
  <si>
    <t>כיבוי אש עירוני(כבאות)</t>
  </si>
  <si>
    <t>סה"כ כיבוי אש</t>
  </si>
  <si>
    <t>הגמ"ר</t>
  </si>
  <si>
    <t>מרכיבי בטחון-ביתן שומר</t>
  </si>
  <si>
    <t>מרכיבי בטחון-שער חשמלי</t>
  </si>
  <si>
    <t>שמירה-תאורה</t>
  </si>
  <si>
    <t>מרכיבי בטחון-גדרות</t>
  </si>
  <si>
    <t>מרכיבי בטחון-רב גל</t>
  </si>
  <si>
    <t>מרכיבי בטחון-ריסוס שטח</t>
  </si>
  <si>
    <t>מרכיבי בטחון-כבישי כורכר</t>
  </si>
  <si>
    <t>מרכיבי בטחון-כבישי אספלט</t>
  </si>
  <si>
    <t>מרכיבי בטחון-אחז.תאורה</t>
  </si>
  <si>
    <t>דלק בטחון -8019486</t>
  </si>
  <si>
    <t>תחזוקה בטחון 8019486</t>
  </si>
  <si>
    <t>ביטוח ורישוי בטחון-8019486</t>
  </si>
  <si>
    <t>רכב ממוגן דלק-5232617</t>
  </si>
  <si>
    <t>רכב ממוגן תחזוקה -5232617</t>
  </si>
  <si>
    <t>רכב ממוגן בטוח ורישוי-5232617</t>
  </si>
  <si>
    <t>בטחון דלק 12328001</t>
  </si>
  <si>
    <t>תיקונים 12328001</t>
  </si>
  <si>
    <t>ביטוח ורישוי 12328001</t>
  </si>
  <si>
    <t xml:space="preserve">בטחון דלק </t>
  </si>
  <si>
    <t xml:space="preserve">תיקונים </t>
  </si>
  <si>
    <t xml:space="preserve">ביטוח ורישוי </t>
  </si>
  <si>
    <t>רכב בטחון-שכונה מזרחית(אוניברס</t>
  </si>
  <si>
    <t>סה"כ הגמ"ר</t>
  </si>
  <si>
    <t>מאבק בקורונה</t>
  </si>
  <si>
    <t>שכר מתשאלים קורונה</t>
  </si>
  <si>
    <t>תגבור מוקד קורונה</t>
  </si>
  <si>
    <t>תגבור פיקוח קורונה</t>
  </si>
  <si>
    <t>סה"כ מאבק בקורונה</t>
  </si>
  <si>
    <t>הנדסה-שכר מינהל</t>
  </si>
  <si>
    <t>הנדסה-אשל ונסיעות</t>
  </si>
  <si>
    <t>הנדסה-ספרות מקצועית</t>
  </si>
  <si>
    <t>הנדסה - דלק-ליסינג51428501</t>
  </si>
  <si>
    <t>רכב הנדסה - השכרת רכב51428501</t>
  </si>
  <si>
    <t>הנדסה-טלפון</t>
  </si>
  <si>
    <t>הנדסה-הוצ.אירגוניות</t>
  </si>
  <si>
    <t>הנדסה-דלק-4037680</t>
  </si>
  <si>
    <t>הנדסה-תיקון+4037680</t>
  </si>
  <si>
    <t>הנדסה-ביטוח 4037680</t>
  </si>
  <si>
    <t>תכנון כללי-עב.קבלניות</t>
  </si>
  <si>
    <t>הנדסה - יועץ תחבורה</t>
  </si>
  <si>
    <t>הנדסה - סקר נגישות</t>
  </si>
  <si>
    <t>הנדסה - יועץ בטיחות</t>
  </si>
  <si>
    <t>בודק תוכניות</t>
  </si>
  <si>
    <t>שכר-רשיונות בניה</t>
  </si>
  <si>
    <t>שכר-פיקוח בניה</t>
  </si>
  <si>
    <t>סה"כ הנדסה</t>
  </si>
  <si>
    <t>שפ"ע</t>
  </si>
  <si>
    <t>שפ"ע-שכר מינהל שפ"ע</t>
  </si>
  <si>
    <t>שפ"ע ספרות</t>
  </si>
  <si>
    <t>בטיחות וגהות</t>
  </si>
  <si>
    <t>רכב שפ"ע - דלק</t>
  </si>
  <si>
    <t>רכב 37-195-601  ליסינג</t>
  </si>
  <si>
    <t>שפ"ע רכב מחלקה תחזוקה</t>
  </si>
  <si>
    <t>שפ"ע רכב מחלקה תחזוקה דלק</t>
  </si>
  <si>
    <t>שפ"ע-טלפון</t>
  </si>
  <si>
    <t>שפ"ע-הוצ.ארגוניות</t>
  </si>
  <si>
    <t>שפ"ע-חומרים</t>
  </si>
  <si>
    <t>אחזקת מבנים-שוטף</t>
  </si>
  <si>
    <t>אחזקה-ריהוט/ציוד משרדי עירייה</t>
  </si>
  <si>
    <t>אחזקת/ביטוח מזגנים</t>
  </si>
  <si>
    <t>אחזקה-הוצ.טיפול בביוב מוסדות</t>
  </si>
  <si>
    <t>אחזקה-הוצ.טיפול במים וצנרת מוס</t>
  </si>
  <si>
    <t>אחזקה-הוצ.קבלניות שונות</t>
  </si>
  <si>
    <t>שיפוץ מבני עירייה</t>
  </si>
  <si>
    <t>פרויקטים מיוחדים בשפע</t>
  </si>
  <si>
    <t>איטום גגות</t>
  </si>
  <si>
    <t>הוצאות מיולים</t>
  </si>
  <si>
    <t>דלק-רכב שירות 7397784</t>
  </si>
  <si>
    <t>רכב שירות-7397784-תיקון</t>
  </si>
  <si>
    <t>רכב שירות-7397784-ביטוחים</t>
  </si>
  <si>
    <t>ניסן - 8514031 - דלק</t>
  </si>
  <si>
    <t>ניסן - 8514031 - תיקונים</t>
  </si>
  <si>
    <t>ניסן - 8514031 - ביטוח</t>
  </si>
  <si>
    <t>אחזקה -שכר</t>
  </si>
  <si>
    <t>שפ"ע-שכר עובדי נער מוניציפלי</t>
  </si>
  <si>
    <t>דלק 85884901+9213431-שפע</t>
  </si>
  <si>
    <t>תיקון-9213431ניסאן</t>
  </si>
  <si>
    <t>ביטוח/רישוי-9213431- -שפע</t>
  </si>
  <si>
    <t>סה"כ שפ"ע</t>
  </si>
  <si>
    <t>דרכים ומדרכות</t>
  </si>
  <si>
    <t>דרכים-התקני בטיחות</t>
  </si>
  <si>
    <t>דרכים -  שילוט רחוב</t>
  </si>
  <si>
    <t>דרכים-עבודה קבלנית-תיעול</t>
  </si>
  <si>
    <t>סה"כ דרכים ומדרכות</t>
  </si>
  <si>
    <t>תאורת רחוב</t>
  </si>
  <si>
    <t>תאורת רחוב -שכר</t>
  </si>
  <si>
    <t>תאורת רחובות-חשמל</t>
  </si>
  <si>
    <t>תאורת רחוב-חומרים</t>
  </si>
  <si>
    <t>דלק-36906801-מנוף</t>
  </si>
  <si>
    <t>תיקון-36906801-מנוף</t>
  </si>
  <si>
    <t>ביטוח/רשיון-36906801-מנוף</t>
  </si>
  <si>
    <t>תאורת רחוב-קבלן</t>
  </si>
  <si>
    <t>סה"כ תאורת רחובות</t>
  </si>
  <si>
    <t xml:space="preserve">תיעול וניקוז </t>
  </si>
  <si>
    <t>תיעול וניקוז עב'קבלנ.(תאגיד)</t>
  </si>
  <si>
    <t>סה"כ תיעול וניקוז</t>
  </si>
  <si>
    <t>גינון ציבורי</t>
  </si>
  <si>
    <t>גינון-פיקוח-שכר</t>
  </si>
  <si>
    <t>מים-גינון ישובי</t>
  </si>
  <si>
    <t>גינון-חומרים וצמחים</t>
  </si>
  <si>
    <t>גינון-כלים ואחזקתם</t>
  </si>
  <si>
    <t>גינון-עב.קבלנית</t>
  </si>
  <si>
    <t>גינון-תחזוקה ותיקונים</t>
  </si>
  <si>
    <t>גינון - פיקוח ובקרה מערכת ההשק</t>
  </si>
  <si>
    <t>גנים ציבוריים-ריהוט רחוב-חומרי</t>
  </si>
  <si>
    <t>גנים ציבוריים-אחזקת גני משחקים</t>
  </si>
  <si>
    <t>גנים ציבוריים-תיקונים ושימור</t>
  </si>
  <si>
    <t>סה"כ גינון ציבורי</t>
  </si>
  <si>
    <t>חגיגות וארועים</t>
  </si>
  <si>
    <t>יום עצמאות - קישוט העיר</t>
  </si>
  <si>
    <t>חגיגות יום עצמאות-קניית שרותים</t>
  </si>
  <si>
    <t>ארועי פורים וקיץ</t>
  </si>
  <si>
    <t>נסיעות חול/קשרים בינלאומיים</t>
  </si>
  <si>
    <t>סה"כ חגיגות וארועים</t>
  </si>
  <si>
    <t>מוקד עירוני</t>
  </si>
  <si>
    <t>מוקד עירוני-שכר</t>
  </si>
  <si>
    <t>מוקד עירוני-טלפון</t>
  </si>
  <si>
    <t>אחזקת מוקד עירוני</t>
  </si>
  <si>
    <t>סה"כ מוקד עירוני</t>
  </si>
  <si>
    <t>תרבות הדיור</t>
  </si>
  <si>
    <t>תרבות הדיור-שכר</t>
  </si>
  <si>
    <t>סה"כ תרבות הדיור</t>
  </si>
  <si>
    <t xml:space="preserve">תמיכות </t>
  </si>
  <si>
    <t>סה"כ תמיכות</t>
  </si>
  <si>
    <t>ביטוח אלמנטרי</t>
  </si>
  <si>
    <t>בטוח-פרמיות בסיס(רכוש)</t>
  </si>
  <si>
    <t>ביטוח-השת.עצמית-עיריה</t>
  </si>
  <si>
    <t>בטוח-ייעוץ</t>
  </si>
  <si>
    <t>טיפול משפטי בתביעות ביטוח</t>
  </si>
  <si>
    <t>סה"כ ביטוח אלמנטרי</t>
  </si>
  <si>
    <t>שרותים שונים</t>
  </si>
  <si>
    <t>בית משפט-שכר</t>
  </si>
  <si>
    <t>בית משפט-חשמל</t>
  </si>
  <si>
    <t>בית משפט-ציוד</t>
  </si>
  <si>
    <t>בית משפט-טלפון</t>
  </si>
  <si>
    <t>מ.רשוי-שכר</t>
  </si>
  <si>
    <t>מ.רשוי-חשמל</t>
  </si>
  <si>
    <t>מ.רשוי-טלפון</t>
  </si>
  <si>
    <t>ב.דין רבני-שכר</t>
  </si>
  <si>
    <t>ב.דין-חשמל</t>
  </si>
  <si>
    <t>ב.דין רבני-טלפון</t>
  </si>
  <si>
    <t>ב.דין רבני-שונות</t>
  </si>
  <si>
    <t>מנהל מקרקעי-טלפון</t>
  </si>
  <si>
    <t>חשמל אזור תעשיה</t>
  </si>
  <si>
    <t>מים אזור תעשיה</t>
  </si>
  <si>
    <t>סה"כ שרותים שונים</t>
  </si>
  <si>
    <t>פיקוח עירוני</t>
  </si>
  <si>
    <t>פיקוח עירוני-שכר</t>
  </si>
  <si>
    <t>פיקוח-הדרכת פקחים</t>
  </si>
  <si>
    <t>רכב 66-108-401 דלק</t>
  </si>
  <si>
    <t>רכב 66-108-401 ליסינג</t>
  </si>
  <si>
    <t>פיקוח עירוני - פרסום</t>
  </si>
  <si>
    <t>פיקוח-תוכנת רישוי</t>
  </si>
  <si>
    <t>פיקוח עירוני-הוצ.אירגוניות</t>
  </si>
  <si>
    <t>פיקוח עירוני-ביגוד לפקחי עיריי</t>
  </si>
  <si>
    <t>פיקוח עירוני - י.נגיש</t>
  </si>
  <si>
    <t>פיקוח-שיטור משולב-שכר</t>
  </si>
  <si>
    <t>כלכלה</t>
  </si>
  <si>
    <t>רכב  52-201-34 דלק</t>
  </si>
  <si>
    <t>רכב  52-201-34 ליסינג</t>
  </si>
  <si>
    <t>תכנת ניהול דוחות</t>
  </si>
  <si>
    <t>פיקוח-גורטאות וגרירת רכבים ישנ</t>
  </si>
  <si>
    <t>תוכנת שילוט</t>
  </si>
  <si>
    <t>ציוד לפיקוח שילוט</t>
  </si>
  <si>
    <t>סקר שילוט עירוני</t>
  </si>
  <si>
    <t>סה"כ פיקוח עירוני</t>
  </si>
  <si>
    <t>חינוך-שכר מינהל</t>
  </si>
  <si>
    <t>חינוך-חשמל משרדי-40%</t>
  </si>
  <si>
    <t>חינוך מים</t>
  </si>
  <si>
    <t>חינוך-אשל/נסיעות</t>
  </si>
  <si>
    <t>רכב חינוך-דלק</t>
  </si>
  <si>
    <t>רכב חינוך-השכרה</t>
  </si>
  <si>
    <t>חינוך-טלפון</t>
  </si>
  <si>
    <t>מידע לתושב-חינוך</t>
  </si>
  <si>
    <t>חינוך-הוצ.אירגוניות</t>
  </si>
  <si>
    <t>רכישת ציוד הגיינה</t>
  </si>
  <si>
    <t>חינוך-פ.שונות</t>
  </si>
  <si>
    <t>מינהל חינוך-תכנית תיקשוב חלק ר</t>
  </si>
  <si>
    <t>יעוץ וליווי כספי</t>
  </si>
  <si>
    <t>חינוך-שי לבוגרים</t>
  </si>
  <si>
    <t>ערב הצדעה לחינוך</t>
  </si>
  <si>
    <t>מינהל חינוך - תקנה 49</t>
  </si>
  <si>
    <t>חינוך-שכר נער עובדי חינוך</t>
  </si>
  <si>
    <t>פעולות לקידום החינוך</t>
  </si>
  <si>
    <t xml:space="preserve">חינוך-פ.מתוקצבות </t>
  </si>
  <si>
    <t>מלגות לסטודנטים</t>
  </si>
  <si>
    <t>חינוך-שכר-תכנית 360</t>
  </si>
  <si>
    <t>תכנית 360</t>
  </si>
  <si>
    <t>שכר נאמני קורונה מוס"ח</t>
  </si>
  <si>
    <t>חינוך קדם יסודי</t>
  </si>
  <si>
    <t>אג"ח חוץ-גנ"י- מיוחד</t>
  </si>
  <si>
    <t>רכב גני ילדים</t>
  </si>
  <si>
    <t>תחזוקת ושדרוג מתקני חצר</t>
  </si>
  <si>
    <t>גנ"י מנהלה-שכר</t>
  </si>
  <si>
    <t>גנ"י-אחזקת מבנים</t>
  </si>
  <si>
    <t>גנ"י-חשמל</t>
  </si>
  <si>
    <t>מים-גנ"י</t>
  </si>
  <si>
    <t>גנ"י-טלפון</t>
  </si>
  <si>
    <t>גנ"י - הוצאות ארגוניות</t>
  </si>
  <si>
    <t>גנ"י-הסעות גן מוסיקאלי וגן יער</t>
  </si>
  <si>
    <t>גנ"י-חומרים+מזון-העב.לגן</t>
  </si>
  <si>
    <t>תזונה בריאה בגנ"י</t>
  </si>
  <si>
    <t>גנ"י ציוד והחזקתו</t>
  </si>
  <si>
    <t>מזרקי אפיפן</t>
  </si>
  <si>
    <t>גנ"י-קרן קרב ישובים</t>
  </si>
  <si>
    <t>חופשה  לגני תקשורת</t>
  </si>
  <si>
    <t>העברה לועדי הורים</t>
  </si>
  <si>
    <t>גנ"י-סל תרבות</t>
  </si>
  <si>
    <t>גנ"י-שכר סייעות בוקר</t>
  </si>
  <si>
    <t>גנ"י-שכר מחליפות</t>
  </si>
  <si>
    <t>עוזרות מחליפות גוונים</t>
  </si>
  <si>
    <t>סייעות צמודה/רפואיות בגנים</t>
  </si>
  <si>
    <t>גננות ע.מדינה גני חובה-שכר-תקן</t>
  </si>
  <si>
    <t>גננות ע.מדינה עודפות</t>
  </si>
  <si>
    <t>גנ"י-שכר סייעות יול"א</t>
  </si>
  <si>
    <t>יול"א-מפעל הזנה</t>
  </si>
  <si>
    <t>גנ"י תקשורת-הזנה</t>
  </si>
  <si>
    <t>קייטנה גנ"י-הוצאות</t>
  </si>
  <si>
    <t>סה"כ חינוך קדם יסודי</t>
  </si>
  <si>
    <t>דמי שתיה - בי"ס יסודיים</t>
  </si>
  <si>
    <t>בתי ספר-אחזקה שוטפת</t>
  </si>
  <si>
    <t>העשרה עוזרי חינוך</t>
  </si>
  <si>
    <t>השתתפות ברכישת מחשבים קורונה</t>
  </si>
  <si>
    <t>ב"ס יסודיים-התקני בטיחות</t>
  </si>
  <si>
    <t>הפעלת ב"ס של קיץ</t>
  </si>
  <si>
    <t>ידידים</t>
  </si>
  <si>
    <t>ב"ס יסודיים-פעילות במרכז מנהיג</t>
  </si>
  <si>
    <t>ב"ס יסודיים - השאלת ספרים</t>
  </si>
  <si>
    <t>שחמט לכל ילד</t>
  </si>
  <si>
    <t>אג"ח חוץ מיוחד-ב"ס יסודי</t>
  </si>
  <si>
    <t xml:space="preserve">סל תלמיד רזרבה </t>
  </si>
  <si>
    <t>ע.בגין-מזכירות ושרתים</t>
  </si>
  <si>
    <t>ע. בגין שכר גפן</t>
  </si>
  <si>
    <t>עליזה בגין - ניקיון</t>
  </si>
  <si>
    <t>ע.בגין ק.קרב</t>
  </si>
  <si>
    <t>עליזה בגין - גפן סל מוסדי</t>
  </si>
  <si>
    <t>חותם ומנב"ס-ע.בגין</t>
  </si>
  <si>
    <t>ע.בגין-ד.שיכפול</t>
  </si>
  <si>
    <t>עליזה בגין - סיוע ניהול עצמי</t>
  </si>
  <si>
    <t>עליזה בגין - סל תלמיד</t>
  </si>
  <si>
    <t>סל צמצום פערים עליזה בגין</t>
  </si>
  <si>
    <t>אור זבולון-מזכירות ושרתים</t>
  </si>
  <si>
    <t>אור זבולון- שכר גפן</t>
  </si>
  <si>
    <t>אור זבולון - ניקיון</t>
  </si>
  <si>
    <t>אור זבולון-קרן קרב</t>
  </si>
  <si>
    <t>חותם ומנב"ס-ממד</t>
  </si>
  <si>
    <t>אור זבולון - סל מוסדי גפן</t>
  </si>
  <si>
    <t>אור זבולון-דמי שכפול</t>
  </si>
  <si>
    <t>אור זבולון - תוספת פדגוגית ניה</t>
  </si>
  <si>
    <t>אור זבולון - סיוע ניהול עצמי</t>
  </si>
  <si>
    <t>אור זבולן - סל תלמיד</t>
  </si>
  <si>
    <t>סל צמצום פערים אור זבולון</t>
  </si>
  <si>
    <t>נחשונים-מזכירות ושרתים</t>
  </si>
  <si>
    <t>נחשונים- שכר גפן</t>
  </si>
  <si>
    <t>נחשונים - ניקיון</t>
  </si>
  <si>
    <t>נחשונים-קרן קרב</t>
  </si>
  <si>
    <t>חותם ומנב"ס -נחשונים</t>
  </si>
  <si>
    <t>נחשונים סל מוסדי גפן</t>
  </si>
  <si>
    <t>נחשונים-סל קליטה</t>
  </si>
  <si>
    <t>נחשונים-ד.שיכפול</t>
  </si>
  <si>
    <t>נחשונים - תוספת פדגוגית ניהול</t>
  </si>
  <si>
    <t>נחשונים - סיוע ניהול עצמי</t>
  </si>
  <si>
    <t>נחשונים - סל תלמיד</t>
  </si>
  <si>
    <t>סל צמצום פערים נחשונים</t>
  </si>
  <si>
    <t>מילקין-מזכירות ושרתים</t>
  </si>
  <si>
    <t>מילקין- שכר גפן</t>
  </si>
  <si>
    <t>מילקן - ניקיון</t>
  </si>
  <si>
    <t>מילקין-קרן קרב</t>
  </si>
  <si>
    <t>חותם ומנב"ס-מילקן</t>
  </si>
  <si>
    <t>מילקין סל מוסדי גפן</t>
  </si>
  <si>
    <t>מילקן-סל קליטה</t>
  </si>
  <si>
    <t>מילקן-ד.שיכפול</t>
  </si>
  <si>
    <t>מילקן - תוספת פדגוגית ניהול עצ</t>
  </si>
  <si>
    <t>מילקן - סיוע ניהול עצמי</t>
  </si>
  <si>
    <t>מילקן- סל תלמיד</t>
  </si>
  <si>
    <t>סל צמצום פערים מילקן</t>
  </si>
  <si>
    <t>סייעת נוה אריאל</t>
  </si>
  <si>
    <t>ב"ס יסוד-נוה אריאל-שאינו מוכר</t>
  </si>
  <si>
    <t>בי"ס היסודי רשמי- נוה-הזנה</t>
  </si>
  <si>
    <t>העסקת עוזרי הוראה</t>
  </si>
  <si>
    <t>שכר רכזים עוזרי חינוך</t>
  </si>
  <si>
    <t>ב"ס-טלפון</t>
  </si>
  <si>
    <t>ע.בגין סייעות</t>
  </si>
  <si>
    <t>מילקן-סייעות</t>
  </si>
  <si>
    <t>סייעות לתלמידי חוץ (רשיות)</t>
  </si>
  <si>
    <t>חינוך-הזנה</t>
  </si>
  <si>
    <t>ב"ת יסודי-פר' ספורט זוזו</t>
  </si>
  <si>
    <t>אורט-שיפוצי קיץ -חט"ב</t>
  </si>
  <si>
    <t>אג"ח חוץ-חט"ב--אורט</t>
  </si>
  <si>
    <t>אג"ח חוץ-חט"ב-רשויות אחרות</t>
  </si>
  <si>
    <t>היובל-שירות פיתוח מנהיגות</t>
  </si>
  <si>
    <t>חט"ב היובל-שכר מזכירים</t>
  </si>
  <si>
    <t>היובל-שכר סייעות</t>
  </si>
  <si>
    <t>חט"ע-שיפוץ</t>
  </si>
  <si>
    <t>חט"ע-שירות פיתוח מנהיגות</t>
  </si>
  <si>
    <t>חט"ע-אג"ח חוץ-הכל</t>
  </si>
  <si>
    <t>מקיף-שכר מזכירים</t>
  </si>
  <si>
    <t>השתתפות בעובדי מינהל  חט"ע</t>
  </si>
  <si>
    <t>סייעת בתיכון</t>
  </si>
  <si>
    <t>אשכול פיס-שכר</t>
  </si>
  <si>
    <t>אשכול פיס-חשמל</t>
  </si>
  <si>
    <t>אשכול פיס-מים</t>
  </si>
  <si>
    <t>אשכול פיס-נקיון</t>
  </si>
  <si>
    <t>אשכול פיס-ריהוט/ציוד</t>
  </si>
  <si>
    <t>אשכול פיס-טלפון</t>
  </si>
  <si>
    <t>סה"כ  אשכול פיס</t>
  </si>
  <si>
    <t>אבטחת מוסדות חינוך</t>
  </si>
  <si>
    <t>קב"ט מוס"ח</t>
  </si>
  <si>
    <t>רכב קבט דלק</t>
  </si>
  <si>
    <t>סה"כ אבטחת מוסדות חינוך</t>
  </si>
  <si>
    <t>פסג"ה-שכר</t>
  </si>
  <si>
    <t>מרכז פסגה-תקציב שקל-העב.תקבול</t>
  </si>
  <si>
    <t>סה"כ פסג"ה</t>
  </si>
  <si>
    <t>שרות פסיכולוגי חינוכי</t>
  </si>
  <si>
    <t>שפ"י-שכר</t>
  </si>
  <si>
    <t>שפ"י-השתלמויות</t>
  </si>
  <si>
    <t>שפ"י- הדרכת סטודנטים</t>
  </si>
  <si>
    <t>שפ"י- אבחונים</t>
  </si>
  <si>
    <t>שפ"י-קבלנית</t>
  </si>
  <si>
    <t>סה"כ שפ"י</t>
  </si>
  <si>
    <t>חינוך נילווים</t>
  </si>
  <si>
    <t>מפעל שחיה</t>
  </si>
  <si>
    <t>ביטוח תלמידים</t>
  </si>
  <si>
    <t>מועדוניות - ניקיון</t>
  </si>
  <si>
    <t>מועדונית חינוך-חומרים</t>
  </si>
  <si>
    <t>קבס"ים-שכר</t>
  </si>
  <si>
    <t>מלוות - שכר</t>
  </si>
  <si>
    <t>הסעות-ממוגן ירי</t>
  </si>
  <si>
    <t>החזר נסיעות פנים</t>
  </si>
  <si>
    <t>הסעות חריגות</t>
  </si>
  <si>
    <t>שרות לאומי-הוצאות</t>
  </si>
  <si>
    <t>פר"ח</t>
  </si>
  <si>
    <t>מרכז תקשורת חשמל</t>
  </si>
  <si>
    <t>סה"כ חינוך נילווים</t>
  </si>
  <si>
    <t>תרבות</t>
  </si>
  <si>
    <t>קניית שירותי תרבות ופנאי</t>
  </si>
  <si>
    <t>ח.עירונית-נוער-פנאי ותרבות-חוג</t>
  </si>
  <si>
    <t>היכל התרבות - שכר</t>
  </si>
  <si>
    <t>היכל התרבות - ק.שרותים-הפעלה</t>
  </si>
  <si>
    <t>ארנונה מוסדות עירונית חשבון מק</t>
  </si>
  <si>
    <t>ספריה-שכר</t>
  </si>
  <si>
    <t>ספריה-טלפון</t>
  </si>
  <si>
    <t>ספריה-רכישות+הצטיידות+אחזקה</t>
  </si>
  <si>
    <t>תרבות - העברה לגוונים</t>
  </si>
  <si>
    <t>סה"כ תרבות</t>
  </si>
  <si>
    <t>נוער</t>
  </si>
  <si>
    <t>נוער-שכר</t>
  </si>
  <si>
    <t>נוער-אחז. מיני גולף+כל מבני נו</t>
  </si>
  <si>
    <t>נוער-חשמל</t>
  </si>
  <si>
    <t>נוער-מים</t>
  </si>
  <si>
    <t>נוער-נקיון</t>
  </si>
  <si>
    <t>נוער-ריהוט</t>
  </si>
  <si>
    <t>נוער - הוצאות משרדיות</t>
  </si>
  <si>
    <t>נוער-כיבוד</t>
  </si>
  <si>
    <t>נוער-טלפון+תקשורת</t>
  </si>
  <si>
    <t>נוער-הוצ. אירגוניות כ</t>
  </si>
  <si>
    <t>נוער - השתלמויות</t>
  </si>
  <si>
    <t>נוער-הסעות</t>
  </si>
  <si>
    <t xml:space="preserve">נוער-פעילות </t>
  </si>
  <si>
    <t>נוער פעולות אירועים -חגים שוני</t>
  </si>
  <si>
    <t>נוער-אירועי קיץ</t>
  </si>
  <si>
    <t>נוער-שירותים גוונים-שכר מדריכי</t>
  </si>
  <si>
    <t>יום המעשים הטובים</t>
  </si>
  <si>
    <t>נוער-פעולות נוער-תק' נוער גוונ</t>
  </si>
  <si>
    <t>נוער- הכנה לצה"ל</t>
  </si>
  <si>
    <t>קידום נוער-שכר מנהל</t>
  </si>
  <si>
    <t>קידום נוער-פעילות</t>
  </si>
  <si>
    <t>נוער-קידום-שכר רכזים</t>
  </si>
  <si>
    <t>קידום נוער-היל"ה</t>
  </si>
  <si>
    <t>קידום נוער-חשמל</t>
  </si>
  <si>
    <t>קידום נוער-מים</t>
  </si>
  <si>
    <t>קידום נוער - ניקיון</t>
  </si>
  <si>
    <t>קידום נוער-טלפון</t>
  </si>
  <si>
    <t>הרשב"ק - שכר מנהל</t>
  </si>
  <si>
    <t>הרשב"ק - שכר מדריכת מ</t>
  </si>
  <si>
    <t>הרשב"ק - פנאי</t>
  </si>
  <si>
    <t>הרשב"ק - שכר עו"ס קהי</t>
  </si>
  <si>
    <t>מדריכי נוער</t>
  </si>
  <si>
    <t>קניית שרות מדריכי מוגנות</t>
  </si>
  <si>
    <t>סה"כ נוער</t>
  </si>
  <si>
    <t>אחזקת מתקנים</t>
  </si>
  <si>
    <t>ספורט ליווי תכניות עירוניות</t>
  </si>
  <si>
    <t>אחזקת אולמות - שכר</t>
  </si>
  <si>
    <t>סל ספורט-מתנס-בית ספרי</t>
  </si>
  <si>
    <t>כדורגל-שכר</t>
  </si>
  <si>
    <t>כדורגל-חשמל</t>
  </si>
  <si>
    <t>כדורגל-מים</t>
  </si>
  <si>
    <t>תחזוקת מגרש כדורגל</t>
  </si>
  <si>
    <t>אולם מילקן-חשמל</t>
  </si>
  <si>
    <t>מים אולם מילקין</t>
  </si>
  <si>
    <t>אולמות ספורט-ניקיון-ב"ס</t>
  </si>
  <si>
    <t>תחזוקה ציוד אולמות ספורט</t>
  </si>
  <si>
    <t>א.ספורט-ע.בגין-חשמל</t>
  </si>
  <si>
    <t>מים אולם עליזה בגין</t>
  </si>
  <si>
    <t>היכל הספורט-חשמל</t>
  </si>
  <si>
    <t>מים היכל הספורט</t>
  </si>
  <si>
    <t>א.ספורט-היכל-טלפון</t>
  </si>
  <si>
    <t>פעולות ספורט</t>
  </si>
  <si>
    <t>ספורט -  תמיכת אגודות ספורט</t>
  </si>
  <si>
    <t>סה"כ ספורט</t>
  </si>
  <si>
    <t>שרותי בריאות</t>
  </si>
  <si>
    <t>מד"א בטוח מתנדבים  וקורס מתנדב</t>
  </si>
  <si>
    <t>מדא-הוצאות אמבולנס</t>
  </si>
  <si>
    <t>סה"כ בריאות</t>
  </si>
  <si>
    <t>מנהל רווחה</t>
  </si>
  <si>
    <t>שכר עובדי מחלקה לשירותים חברתי</t>
  </si>
  <si>
    <t>טיפול בתושב</t>
  </si>
  <si>
    <t>חשמל - מועדונית</t>
  </si>
  <si>
    <t>שכר כ"א חינוך מיוחד</t>
  </si>
  <si>
    <t>סיוע בתקופת קורונה</t>
  </si>
  <si>
    <t>מינהל רווחה - שדרג מחשבים ברוו</t>
  </si>
  <si>
    <t>רווחה ציוד ריהוט ותחזוקה</t>
  </si>
  <si>
    <t>רווחה-אש"ל ונסיעות</t>
  </si>
  <si>
    <t>רווחה - דלק</t>
  </si>
  <si>
    <t>רווחה - השכרת רכב</t>
  </si>
  <si>
    <t>רווחה-טלפון</t>
  </si>
  <si>
    <t>מינהל רווחה-שונות</t>
  </si>
  <si>
    <t xml:space="preserve"> ביטחון תזונתי</t>
  </si>
  <si>
    <t>רווחה-שכר מינהלה</t>
  </si>
  <si>
    <t>רווחה-הוצאות אירגוניות</t>
  </si>
  <si>
    <t>תוכנית כלכלית תעסוקתית</t>
  </si>
  <si>
    <t>סה"כ מנהל רווחה</t>
  </si>
  <si>
    <t>רווחת הפרט</t>
  </si>
  <si>
    <t>מס. ארציות לדיירי רחוב/ התמכרו</t>
  </si>
  <si>
    <t>מרכזי טיפול באלימות-שכ"ע</t>
  </si>
  <si>
    <t>רווחת הפרט - מרכזי טיפול באלימ</t>
  </si>
  <si>
    <t>תוכניות למניעת אלימות</t>
  </si>
  <si>
    <t>תכניות קהילה למשפחות - שכר</t>
  </si>
  <si>
    <t xml:space="preserve">תכניות קהילה למשפחות </t>
  </si>
  <si>
    <t>נופש נשים</t>
  </si>
  <si>
    <t>ועדת תסקירים</t>
  </si>
  <si>
    <t>סה"כ רווחת הפרט</t>
  </si>
  <si>
    <t>שכר-עובדות מועדונית</t>
  </si>
  <si>
    <t>ש לילד ולנוער-שכר נתבים להורות</t>
  </si>
  <si>
    <t>ט.בילד בקהילה-רימונים</t>
  </si>
  <si>
    <t>מועדונית משותפת-רווחה-שכר</t>
  </si>
  <si>
    <t>פגיעה מינית בבגירים</t>
  </si>
  <si>
    <t xml:space="preserve"> אחזקת ילדים בפנימיות</t>
  </si>
  <si>
    <t>תכנית עם הפנים לקהילה</t>
  </si>
  <si>
    <t>עם הפנים לקהילה קרן אריאל</t>
  </si>
  <si>
    <t>נתיבים להורות גיל הרך - פעולות</t>
  </si>
  <si>
    <t>ילדים במעון יום</t>
  </si>
  <si>
    <t>תוכנית לאומית לילד ונוער (ראשית) כ"א</t>
  </si>
  <si>
    <t>ת. לאומית לילד ונוער (ראשית)  פעולה</t>
  </si>
  <si>
    <t>אחזקה במעונות - אזרח ותיק</t>
  </si>
  <si>
    <t>מועדונים חשמל</t>
  </si>
  <si>
    <t>מועדונים א.וותיק הוצאות שונות</t>
  </si>
  <si>
    <t>חודש הקשיש</t>
  </si>
  <si>
    <t>מועדונים אזרח ותיק</t>
  </si>
  <si>
    <t>טיפול בקהילה אזרח ותיק</t>
  </si>
  <si>
    <t>מועדונים תוכניות העשרה א.וותיק</t>
  </si>
  <si>
    <t>תעסוקה במועדון אזרח וותיק שכר</t>
  </si>
  <si>
    <t>תעסוקה במועדון אזרח וותיק</t>
  </si>
  <si>
    <t>רכז מענים לניצולי שואה</t>
  </si>
  <si>
    <t>שרותים לניצולי השואה</t>
  </si>
  <si>
    <t>תוכניות למען אזרחים וותיקים</t>
  </si>
  <si>
    <t>מ.יום שיקומי לאוטיסטים</t>
  </si>
  <si>
    <t>סידור במעונות משה</t>
  </si>
  <si>
    <t>החזקת אוטיסטים במסגרת</t>
  </si>
  <si>
    <t>משפחות אומנות לשיקום</t>
  </si>
  <si>
    <t>מעון יום טיפולי מש"ה</t>
  </si>
  <si>
    <t>מועדונים לבוגרים עם (מש"ה)</t>
  </si>
  <si>
    <t>הסעות למעון יום מש"ה (הסעות למע"ש)</t>
  </si>
  <si>
    <t>ילדים עיוורים בקהילה</t>
  </si>
  <si>
    <t>אחז. נכים במשפחות אומנה</t>
  </si>
  <si>
    <t>תעסוקה מוגנת למוגבל</t>
  </si>
  <si>
    <t>מסגרת יום לילד מוגבל</t>
  </si>
  <si>
    <t>ליווי למעון יום שיקומי</t>
  </si>
  <si>
    <t>מ. יום שיקומי</t>
  </si>
  <si>
    <t>מועדון חברתי לבוגרים שיקום</t>
  </si>
  <si>
    <t>מרכז איבחון ושיקום</t>
  </si>
  <si>
    <t>שיקום בקהילה - מוגבלויות</t>
  </si>
  <si>
    <t>שרותי שיקום-תוכניות מעבר</t>
  </si>
  <si>
    <t>שרותי תיקון</t>
  </si>
  <si>
    <t>ת.קהילה עדי ומעטפת</t>
  </si>
  <si>
    <t>טיפול בעבריני מין חוץ ביתי</t>
  </si>
  <si>
    <t>מתאם במלחמה בסמים</t>
  </si>
  <si>
    <t>מאתר נוער מכור</t>
  </si>
  <si>
    <t xml:space="preserve">מפתן </t>
  </si>
  <si>
    <t>יתד עו"ס מרכז צעירים</t>
  </si>
  <si>
    <t>יתד תוכניות לצעירים</t>
  </si>
  <si>
    <t>בית חמים לנערה שכר</t>
  </si>
  <si>
    <t>בית חמים לנערה-חשמל</t>
  </si>
  <si>
    <t>בית חמים לנערה-טלפון</t>
  </si>
  <si>
    <t>בית חמים לנערה - הפעלה</t>
  </si>
  <si>
    <t>פעילות התנדבות בקהילה - שכר</t>
  </si>
  <si>
    <t>התנדבות בקהילה</t>
  </si>
  <si>
    <t>עבודה קהילתית - חליפת מיגון</t>
  </si>
  <si>
    <t>שרותים לעולה</t>
  </si>
  <si>
    <t>עובדי שכונה עולים</t>
  </si>
  <si>
    <t>טיפול בעולים אזרח וותיק</t>
  </si>
  <si>
    <t>מרכז לטיפול -אלימות עולים</t>
  </si>
  <si>
    <t>ילדים בפנימיות עולים</t>
  </si>
  <si>
    <t>נכים קשים בקהילה</t>
  </si>
  <si>
    <t>טיפול באזרח ותיק בסיכון</t>
  </si>
  <si>
    <t>סה"כ שרותים לעולה</t>
  </si>
  <si>
    <t>שרותי דת</t>
  </si>
  <si>
    <t>ציוד בי"כ בחגי תשרי</t>
  </si>
  <si>
    <t>מ.דתית-תקציב</t>
  </si>
  <si>
    <t>סה"כ שרותי דת</t>
  </si>
  <si>
    <t>קליטת עליה - שכר רכזת</t>
  </si>
  <si>
    <t>קליטת עליה הוצאות שונות</t>
  </si>
  <si>
    <t>קליטת עליה - תמיכה בעולים</t>
  </si>
  <si>
    <t>קליטת מוזיאון הגבורה וציון יום</t>
  </si>
  <si>
    <t>עולים וותיקים, חיזוק הזהות הי</t>
  </si>
  <si>
    <t>קליטת עליה -  יום העליה</t>
  </si>
  <si>
    <t>קליטת עליה-מחוברים-שכר</t>
  </si>
  <si>
    <t>קליטת עליה  - מחוברים - פעולות</t>
  </si>
  <si>
    <t>קליטת עליה - פרויקט צעירים</t>
  </si>
  <si>
    <t>מרכז צעירים</t>
  </si>
  <si>
    <t>הגנת הסביבה</t>
  </si>
  <si>
    <t>הגנת הסביבה-מינהל-שכר</t>
  </si>
  <si>
    <t>הגנת הסביבה-מנהל-ציוד</t>
  </si>
  <si>
    <t>איכות הסביבה-חומרים להדברה</t>
  </si>
  <si>
    <t>איכות הסביבה-איגוד ערים</t>
  </si>
  <si>
    <t>הגנת הסבי דלק-6004568+61814301</t>
  </si>
  <si>
    <t>הגנת הסביבה-6004568+61814301</t>
  </si>
  <si>
    <t>הגנת סבי-ביטוחים-1495065</t>
  </si>
  <si>
    <t>סה"כ הגנת הסביבה</t>
  </si>
  <si>
    <t>תשלומים בלתי רגילים</t>
  </si>
  <si>
    <t>חכ"ל השאלת עובדים</t>
  </si>
  <si>
    <t>פנסיונרים - נבחרים</t>
  </si>
  <si>
    <t>פנסיה+החזרים</t>
  </si>
  <si>
    <t>פנסיה+השתתפות</t>
  </si>
  <si>
    <t>פיצויים ורזרבת שכר</t>
  </si>
  <si>
    <t>הוצאות עודפות</t>
  </si>
  <si>
    <t>הוצ שנים קודמות</t>
  </si>
  <si>
    <t>הוצאות בלתי רגילות - מותנה</t>
  </si>
  <si>
    <t>גביה-הנחה ע"פ חוק</t>
  </si>
  <si>
    <t>גבייה-הנחות מראש</t>
  </si>
  <si>
    <t>סה"כ תשלומים בלתי רגילים</t>
  </si>
  <si>
    <t>סה"כ הוצאות</t>
  </si>
  <si>
    <t>עודף (גרעון)</t>
  </si>
  <si>
    <t>סה"כ שרותים מיוחדים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</si>
</sst>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24"/>
      <color rgb="FFFF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24"/>
      <color rgb="FFC00000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ill="1"/>
    <xf numFmtId="0" fontId="2" fillId="0" borderId="0" xfId="0" applyFont="1" applyFill="1"/>
    <xf numFmtId="164" fontId="3" fillId="0" borderId="0" xfId="1" applyNumberFormat="1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/>
    <xf numFmtId="164" fontId="6" fillId="0" borderId="1" xfId="1" applyNumberFormat="1" applyFont="1" applyFill="1" applyBorder="1"/>
    <xf numFmtId="0" fontId="5" fillId="0" borderId="0" xfId="0" applyFont="1"/>
    <xf numFmtId="0" fontId="0" fillId="0" borderId="2" xfId="0" applyFill="1" applyBorder="1"/>
    <xf numFmtId="164" fontId="3" fillId="0" borderId="2" xfId="1" applyNumberFormat="1" applyFont="1" applyFill="1" applyBorder="1"/>
    <xf numFmtId="164" fontId="3" fillId="0" borderId="3" xfId="1" applyNumberFormat="1" applyFont="1" applyFill="1" applyBorder="1"/>
    <xf numFmtId="0" fontId="0" fillId="0" borderId="4" xfId="0" applyFill="1" applyBorder="1"/>
    <xf numFmtId="164" fontId="3" fillId="0" borderId="4" xfId="1" applyNumberFormat="1" applyFont="1" applyFill="1" applyBorder="1"/>
    <xf numFmtId="0" fontId="0" fillId="0" borderId="5" xfId="0" applyFill="1" applyBorder="1"/>
    <xf numFmtId="164" fontId="3" fillId="0" borderId="5" xfId="1" applyNumberFormat="1" applyFont="1" applyFill="1" applyBorder="1"/>
    <xf numFmtId="0" fontId="6" fillId="0" borderId="0" xfId="0" applyFont="1" applyFill="1"/>
    <xf numFmtId="0" fontId="6" fillId="0" borderId="0" xfId="0" applyFont="1"/>
    <xf numFmtId="0" fontId="4" fillId="0" borderId="0" xfId="0" applyFont="1" applyFill="1" applyBorder="1"/>
    <xf numFmtId="164" fontId="0" fillId="0" borderId="0" xfId="1" applyNumberFormat="1" applyFont="1" applyFill="1" applyBorder="1"/>
    <xf numFmtId="164" fontId="0" fillId="0" borderId="6" xfId="1" applyNumberFormat="1" applyFont="1" applyFill="1" applyBorder="1"/>
    <xf numFmtId="0" fontId="3" fillId="0" borderId="0" xfId="0" applyFont="1" applyFill="1"/>
    <xf numFmtId="0" fontId="3" fillId="0" borderId="0" xfId="0" applyFont="1" applyFill="1" applyBorder="1"/>
    <xf numFmtId="0" fontId="0" fillId="0" borderId="0" xfId="0" applyFill="1" applyBorder="1"/>
    <xf numFmtId="164" fontId="3" fillId="0" borderId="0" xfId="1" applyNumberFormat="1" applyFont="1" applyFill="1" applyBorder="1"/>
    <xf numFmtId="0" fontId="3" fillId="0" borderId="4" xfId="0" applyFont="1" applyFill="1" applyBorder="1"/>
    <xf numFmtId="164" fontId="3" fillId="0" borderId="7" xfId="1" applyNumberFormat="1" applyFont="1" applyFill="1" applyBorder="1"/>
    <xf numFmtId="164" fontId="0" fillId="0" borderId="4" xfId="1" applyNumberFormat="1" applyFont="1" applyBorder="1" applyAlignment="1">
      <alignment horizontal="right"/>
    </xf>
    <xf numFmtId="0" fontId="0" fillId="0" borderId="4" xfId="0" applyBorder="1"/>
    <xf numFmtId="0" fontId="0" fillId="0" borderId="8" xfId="0" applyFill="1" applyBorder="1"/>
    <xf numFmtId="0" fontId="6" fillId="0" borderId="9" xfId="0" applyFont="1" applyFill="1" applyBorder="1"/>
    <xf numFmtId="164" fontId="0" fillId="0" borderId="2" xfId="1" applyNumberFormat="1" applyFont="1" applyFill="1" applyBorder="1"/>
    <xf numFmtId="164" fontId="0" fillId="0" borderId="4" xfId="1" applyNumberFormat="1" applyFont="1" applyFill="1" applyBorder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6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164" fontId="6" fillId="0" borderId="10" xfId="1" applyNumberFormat="1" applyFont="1" applyFill="1" applyBorder="1" applyAlignment="1">
      <alignment vertical="center"/>
    </xf>
    <xf numFmtId="0" fontId="6" fillId="0" borderId="0" xfId="0" applyFont="1" applyFill="1" applyBorder="1"/>
    <xf numFmtId="164" fontId="6" fillId="0" borderId="0" xfId="1" applyNumberFormat="1" applyFont="1" applyFill="1" applyBorder="1"/>
    <xf numFmtId="0" fontId="7" fillId="0" borderId="0" xfId="0" applyFont="1" applyFill="1"/>
    <xf numFmtId="0" fontId="3" fillId="0" borderId="3" xfId="0" applyFont="1" applyFill="1" applyBorder="1"/>
    <xf numFmtId="0" fontId="3" fillId="0" borderId="2" xfId="0" applyFont="1" applyFill="1" applyBorder="1"/>
    <xf numFmtId="0" fontId="6" fillId="0" borderId="4" xfId="0" applyFont="1" applyFill="1" applyBorder="1"/>
    <xf numFmtId="164" fontId="6" fillId="0" borderId="4" xfId="1" applyNumberFormat="1" applyFont="1" applyFill="1" applyBorder="1"/>
    <xf numFmtId="0" fontId="8" fillId="0" borderId="4" xfId="0" applyFont="1" applyFill="1" applyBorder="1"/>
    <xf numFmtId="0" fontId="0" fillId="0" borderId="11" xfId="0" applyFill="1" applyBorder="1"/>
    <xf numFmtId="164" fontId="3" fillId="0" borderId="11" xfId="1" applyNumberFormat="1" applyFont="1" applyFill="1" applyBorder="1"/>
    <xf numFmtId="0" fontId="0" fillId="0" borderId="12" xfId="0" applyFill="1" applyBorder="1"/>
    <xf numFmtId="164" fontId="3" fillId="0" borderId="12" xfId="1" applyNumberFormat="1" applyFont="1" applyFill="1" applyBorder="1"/>
    <xf numFmtId="164" fontId="9" fillId="0" borderId="4" xfId="1" applyNumberFormat="1" applyFont="1" applyBorder="1" applyAlignment="1">
      <alignment horizontal="right"/>
    </xf>
    <xf numFmtId="164" fontId="0" fillId="0" borderId="5" xfId="1" applyNumberFormat="1" applyFont="1" applyBorder="1" applyAlignment="1">
      <alignment horizontal="right"/>
    </xf>
    <xf numFmtId="0" fontId="0" fillId="0" borderId="3" xfId="0" applyFill="1" applyBorder="1"/>
    <xf numFmtId="164" fontId="0" fillId="0" borderId="3" xfId="1" applyNumberFormat="1" applyFont="1" applyBorder="1" applyAlignment="1">
      <alignment horizontal="right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4" fontId="6" fillId="0" borderId="1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7F86F-D225-4447-A579-D504C9809CBD}">
  <dimension ref="A1:H1581"/>
  <sheetViews>
    <sheetView rightToLeft="1" tabSelected="1" workbookViewId="0">
      <pane ySplit="1" topLeftCell="A125" activePane="bottomLeft" state="frozen"/>
      <selection pane="bottomLeft" activeCell="M149" sqref="M149"/>
    </sheetView>
  </sheetViews>
  <sheetFormatPr defaultRowHeight="14.25" x14ac:dyDescent="0.2"/>
  <cols>
    <col min="1" max="1" width="5.375" style="1" customWidth="1"/>
    <col min="2" max="2" width="12.125" style="1" customWidth="1"/>
    <col min="3" max="3" width="29" style="1" customWidth="1"/>
    <col min="4" max="6" width="13" style="3" customWidth="1"/>
    <col min="7" max="7" width="14" style="3" customWidth="1"/>
    <col min="8" max="8" width="8.125" style="1" customWidth="1"/>
    <col min="9" max="9" width="9" customWidth="1"/>
  </cols>
  <sheetData>
    <row r="1" spans="1:8" ht="35.25" customHeight="1" x14ac:dyDescent="0.4">
      <c r="B1" s="1" t="s">
        <v>0</v>
      </c>
      <c r="C1" s="2" t="s">
        <v>1</v>
      </c>
      <c r="D1" s="3">
        <f>D1338</f>
        <v>0</v>
      </c>
    </row>
    <row r="2" spans="1:8" ht="16.5" thickBot="1" x14ac:dyDescent="0.3">
      <c r="C2" s="4" t="s">
        <v>2</v>
      </c>
    </row>
    <row r="3" spans="1:8" s="8" customFormat="1" ht="15.75" thickBot="1" x14ac:dyDescent="0.3">
      <c r="A3" s="5"/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5"/>
    </row>
    <row r="4" spans="1:8" x14ac:dyDescent="0.2">
      <c r="B4" s="9">
        <v>1111100100</v>
      </c>
      <c r="C4" s="9" t="s">
        <v>2</v>
      </c>
      <c r="D4" s="10">
        <v>57502000</v>
      </c>
      <c r="E4" s="10">
        <v>52730000</v>
      </c>
      <c r="F4" s="10">
        <f>48413000-151000</f>
        <v>48262000</v>
      </c>
      <c r="G4" s="11">
        <v>53046183</v>
      </c>
    </row>
    <row r="5" spans="1:8" x14ac:dyDescent="0.2">
      <c r="B5" s="12">
        <v>1113000110</v>
      </c>
      <c r="C5" s="12" t="s">
        <v>9</v>
      </c>
      <c r="D5" s="13">
        <v>530000</v>
      </c>
      <c r="E5" s="13">
        <v>500000</v>
      </c>
      <c r="F5" s="13">
        <v>395000</v>
      </c>
      <c r="G5" s="13">
        <v>522695</v>
      </c>
    </row>
    <row r="6" spans="1:8" x14ac:dyDescent="0.2">
      <c r="B6" s="12">
        <v>1115000110</v>
      </c>
      <c r="C6" s="12" t="s">
        <v>10</v>
      </c>
      <c r="D6" s="13">
        <v>9300000</v>
      </c>
      <c r="E6" s="13">
        <v>8200000</v>
      </c>
      <c r="F6" s="13">
        <v>8200000</v>
      </c>
      <c r="G6" s="13">
        <v>9235627</v>
      </c>
    </row>
    <row r="7" spans="1:8" ht="15" thickBot="1" x14ac:dyDescent="0.25">
      <c r="B7" s="14">
        <v>1116000110</v>
      </c>
      <c r="C7" s="14" t="s">
        <v>11</v>
      </c>
      <c r="D7" s="15"/>
      <c r="E7" s="15"/>
      <c r="F7" s="15"/>
      <c r="G7" s="15"/>
    </row>
    <row r="8" spans="1:8" s="17" customFormat="1" ht="15.75" thickBot="1" x14ac:dyDescent="0.3">
      <c r="A8" s="16"/>
      <c r="B8" s="6"/>
      <c r="C8" s="6" t="s">
        <v>12</v>
      </c>
      <c r="D8" s="7">
        <f>SUM(D4:D7)</f>
        <v>67332000</v>
      </c>
      <c r="E8" s="7">
        <f>SUM(E4:E7)</f>
        <v>61430000</v>
      </c>
      <c r="F8" s="7">
        <f t="shared" ref="F8:G8" si="0">SUM(F4:F7)</f>
        <v>56857000</v>
      </c>
      <c r="G8" s="7">
        <f t="shared" si="0"/>
        <v>62804505</v>
      </c>
      <c r="H8" s="16"/>
    </row>
    <row r="10" spans="1:8" ht="16.5" thickBot="1" x14ac:dyDescent="0.3">
      <c r="C10" s="18" t="s">
        <v>14</v>
      </c>
    </row>
    <row r="11" spans="1:8" s="8" customFormat="1" ht="15.75" thickBot="1" x14ac:dyDescent="0.3">
      <c r="A11" s="5"/>
      <c r="B11" s="6" t="s">
        <v>3</v>
      </c>
      <c r="C11" s="6" t="s">
        <v>4</v>
      </c>
      <c r="D11" s="7" t="s">
        <v>5</v>
      </c>
      <c r="E11" s="7" t="s">
        <v>6</v>
      </c>
      <c r="F11" s="7" t="s">
        <v>7</v>
      </c>
      <c r="G11" s="7" t="s">
        <v>8</v>
      </c>
      <c r="H11" s="5"/>
    </row>
    <row r="12" spans="1:8" ht="15" thickBot="1" x14ac:dyDescent="0.25">
      <c r="B12" s="12">
        <v>1121000290</v>
      </c>
      <c r="C12" s="12" t="s">
        <v>16</v>
      </c>
      <c r="D12" s="19">
        <v>30000</v>
      </c>
      <c r="E12" s="19">
        <v>15000</v>
      </c>
      <c r="F12" s="19">
        <v>20000</v>
      </c>
      <c r="G12" s="20">
        <v>16758</v>
      </c>
    </row>
    <row r="13" spans="1:8" s="17" customFormat="1" ht="15.75" thickBot="1" x14ac:dyDescent="0.3">
      <c r="A13" s="16"/>
      <c r="B13" s="6"/>
      <c r="C13" s="6" t="s">
        <v>17</v>
      </c>
      <c r="D13" s="7">
        <f>D12</f>
        <v>30000</v>
      </c>
      <c r="E13" s="7">
        <f>E12</f>
        <v>15000</v>
      </c>
      <c r="F13" s="7">
        <f>F12</f>
        <v>20000</v>
      </c>
      <c r="G13" s="7">
        <f t="shared" ref="G13" si="1">G12</f>
        <v>16758</v>
      </c>
      <c r="H13" s="16"/>
    </row>
    <row r="15" spans="1:8" ht="16.5" thickBot="1" x14ac:dyDescent="0.3">
      <c r="C15" s="18" t="s">
        <v>19</v>
      </c>
    </row>
    <row r="16" spans="1:8" s="8" customFormat="1" ht="15" customHeight="1" thickBot="1" x14ac:dyDescent="0.3">
      <c r="A16" s="5"/>
      <c r="B16" s="6" t="s">
        <v>3</v>
      </c>
      <c r="C16" s="6" t="s">
        <v>4</v>
      </c>
      <c r="D16" s="7" t="s">
        <v>5</v>
      </c>
      <c r="E16" s="7" t="s">
        <v>6</v>
      </c>
      <c r="F16" s="7" t="s">
        <v>7</v>
      </c>
      <c r="G16" s="7" t="s">
        <v>8</v>
      </c>
      <c r="H16" s="5"/>
    </row>
    <row r="17" spans="1:8" ht="15" thickBot="1" x14ac:dyDescent="0.25">
      <c r="B17" s="12">
        <v>1160000540</v>
      </c>
      <c r="C17" s="12" t="s">
        <v>21</v>
      </c>
      <c r="D17" s="19">
        <v>900000</v>
      </c>
      <c r="E17" s="19">
        <v>900000</v>
      </c>
      <c r="F17" s="19">
        <v>900000</v>
      </c>
      <c r="G17" s="20">
        <v>0</v>
      </c>
    </row>
    <row r="18" spans="1:8" s="17" customFormat="1" ht="15.75" thickBot="1" x14ac:dyDescent="0.3">
      <c r="A18" s="16"/>
      <c r="B18" s="6"/>
      <c r="C18" s="6" t="s">
        <v>22</v>
      </c>
      <c r="D18" s="7">
        <f>D17</f>
        <v>900000</v>
      </c>
      <c r="E18" s="7">
        <f>E17</f>
        <v>900000</v>
      </c>
      <c r="F18" s="7">
        <f>F17</f>
        <v>900000</v>
      </c>
      <c r="G18" s="7">
        <f>G17</f>
        <v>0</v>
      </c>
      <c r="H18" s="16"/>
    </row>
    <row r="20" spans="1:8" ht="16.5" thickBot="1" x14ac:dyDescent="0.3">
      <c r="C20" s="18" t="s">
        <v>23</v>
      </c>
    </row>
    <row r="21" spans="1:8" s="8" customFormat="1" ht="15" customHeight="1" thickBot="1" x14ac:dyDescent="0.3">
      <c r="A21" s="5"/>
      <c r="B21" s="6" t="s">
        <v>3</v>
      </c>
      <c r="C21" s="6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5"/>
    </row>
    <row r="22" spans="1:8" x14ac:dyDescent="0.2">
      <c r="B22" s="12">
        <v>1191000910</v>
      </c>
      <c r="C22" s="12" t="s">
        <v>24</v>
      </c>
      <c r="D22" s="13">
        <v>11028000</v>
      </c>
      <c r="E22" s="13">
        <f>11238000+1983000</f>
        <v>13221000</v>
      </c>
      <c r="F22" s="13">
        <v>13416000</v>
      </c>
      <c r="G22" s="13">
        <v>13623131</v>
      </c>
    </row>
    <row r="23" spans="1:8" x14ac:dyDescent="0.2">
      <c r="B23" s="12">
        <v>1191000911</v>
      </c>
      <c r="C23" s="12" t="s">
        <v>25</v>
      </c>
      <c r="D23" s="13">
        <v>1095000</v>
      </c>
      <c r="E23" s="13"/>
      <c r="F23" s="13"/>
      <c r="G23" s="13">
        <v>1097849</v>
      </c>
    </row>
    <row r="24" spans="1:8" x14ac:dyDescent="0.2">
      <c r="B24" s="12">
        <v>1191000912</v>
      </c>
      <c r="C24" s="12" t="s">
        <v>26</v>
      </c>
      <c r="D24" s="13">
        <v>1225000</v>
      </c>
      <c r="E24" s="13"/>
      <c r="F24" s="13"/>
      <c r="G24" s="13"/>
    </row>
    <row r="25" spans="1:8" x14ac:dyDescent="0.2">
      <c r="B25" s="12">
        <v>1192000910</v>
      </c>
      <c r="C25" s="12" t="s">
        <v>27</v>
      </c>
      <c r="D25" s="13">
        <v>1091000</v>
      </c>
      <c r="E25" s="13">
        <v>86000</v>
      </c>
      <c r="F25" s="13">
        <v>86000</v>
      </c>
      <c r="G25" s="13">
        <v>1091000</v>
      </c>
    </row>
    <row r="26" spans="1:8" x14ac:dyDescent="0.2">
      <c r="B26" s="12">
        <v>1193000910</v>
      </c>
      <c r="C26" s="12" t="s">
        <v>28</v>
      </c>
      <c r="D26" s="13">
        <v>1500000</v>
      </c>
      <c r="E26" s="13">
        <v>1500000</v>
      </c>
      <c r="F26" s="13">
        <v>1500000</v>
      </c>
      <c r="G26" s="13">
        <v>2250484</v>
      </c>
    </row>
    <row r="27" spans="1:8" x14ac:dyDescent="0.2">
      <c r="B27" s="12">
        <v>1194001912</v>
      </c>
      <c r="C27" s="12" t="s">
        <v>29</v>
      </c>
      <c r="D27" s="13">
        <v>0</v>
      </c>
      <c r="E27" s="13">
        <f>1442000/2</f>
        <v>721000</v>
      </c>
      <c r="F27" s="13">
        <v>1009000</v>
      </c>
      <c r="G27" s="13">
        <v>2226047</v>
      </c>
    </row>
    <row r="28" spans="1:8" x14ac:dyDescent="0.2">
      <c r="B28" s="12">
        <v>1196000910</v>
      </c>
      <c r="C28" s="12" t="s">
        <v>30</v>
      </c>
      <c r="D28" s="13">
        <v>21000</v>
      </c>
      <c r="E28" s="13">
        <v>21000</v>
      </c>
      <c r="F28" s="13">
        <v>25000</v>
      </c>
      <c r="G28" s="13">
        <v>16942</v>
      </c>
    </row>
    <row r="29" spans="1:8" x14ac:dyDescent="0.2">
      <c r="B29" s="12">
        <v>1196000912</v>
      </c>
      <c r="C29" s="12" t="s">
        <v>31</v>
      </c>
      <c r="D29" s="13">
        <v>7000</v>
      </c>
      <c r="E29" s="13">
        <v>7000</v>
      </c>
      <c r="F29" s="13">
        <v>7000</v>
      </c>
      <c r="G29" s="13">
        <v>0</v>
      </c>
    </row>
    <row r="30" spans="1:8" ht="15" thickBot="1" x14ac:dyDescent="0.25">
      <c r="B30" s="12">
        <v>1196000914</v>
      </c>
      <c r="C30" s="12" t="s">
        <v>32</v>
      </c>
      <c r="D30" s="13"/>
      <c r="E30" s="13"/>
      <c r="F30" s="13"/>
      <c r="G30" s="13">
        <v>30000</v>
      </c>
    </row>
    <row r="31" spans="1:8" s="17" customFormat="1" ht="15.75" thickBot="1" x14ac:dyDescent="0.3">
      <c r="A31" s="16"/>
      <c r="B31" s="6"/>
      <c r="C31" s="6" t="s">
        <v>33</v>
      </c>
      <c r="D31" s="7">
        <f>SUM(D22:D30)</f>
        <v>15967000</v>
      </c>
      <c r="E31" s="7">
        <f>SUM(E22:E30)</f>
        <v>15556000</v>
      </c>
      <c r="F31" s="7">
        <f>SUM(F22:F30)</f>
        <v>16043000</v>
      </c>
      <c r="G31" s="7">
        <f>SUM(G22:G30)</f>
        <v>20335453</v>
      </c>
      <c r="H31" s="16"/>
    </row>
    <row r="33" spans="1:8" ht="16.5" thickBot="1" x14ac:dyDescent="0.3">
      <c r="C33" s="18" t="s">
        <v>34</v>
      </c>
    </row>
    <row r="34" spans="1:8" s="8" customFormat="1" ht="15.75" thickBot="1" x14ac:dyDescent="0.3">
      <c r="A34" s="5"/>
      <c r="B34" s="6" t="s">
        <v>3</v>
      </c>
      <c r="C34" s="6" t="s">
        <v>4</v>
      </c>
      <c r="D34" s="7" t="s">
        <v>5</v>
      </c>
      <c r="E34" s="7" t="s">
        <v>6</v>
      </c>
      <c r="F34" s="7" t="s">
        <v>7</v>
      </c>
      <c r="G34" s="7" t="s">
        <v>8</v>
      </c>
      <c r="H34" s="5"/>
    </row>
    <row r="35" spans="1:8" x14ac:dyDescent="0.2">
      <c r="B35" s="12">
        <v>1212300990</v>
      </c>
      <c r="C35" s="12" t="s">
        <v>35</v>
      </c>
      <c r="D35" s="13"/>
      <c r="E35" s="13"/>
      <c r="F35" s="13"/>
      <c r="G35" s="13">
        <v>972659</v>
      </c>
    </row>
    <row r="36" spans="1:8" x14ac:dyDescent="0.2">
      <c r="B36" s="12">
        <v>1214200790</v>
      </c>
      <c r="C36" s="12" t="s">
        <v>36</v>
      </c>
      <c r="D36" s="13">
        <v>100000</v>
      </c>
      <c r="E36" s="13">
        <v>100000</v>
      </c>
      <c r="F36" s="13">
        <v>100000</v>
      </c>
      <c r="G36" s="13">
        <v>96890</v>
      </c>
    </row>
    <row r="37" spans="1:8" x14ac:dyDescent="0.2">
      <c r="B37" s="12">
        <v>1214200791</v>
      </c>
      <c r="C37" s="12" t="s">
        <v>37</v>
      </c>
      <c r="D37" s="13">
        <v>250000</v>
      </c>
      <c r="E37" s="13">
        <v>400000</v>
      </c>
      <c r="F37" s="13">
        <v>400000</v>
      </c>
      <c r="G37" s="13">
        <v>349315</v>
      </c>
    </row>
    <row r="38" spans="1:8" x14ac:dyDescent="0.2">
      <c r="B38" s="12">
        <v>1214300490</v>
      </c>
      <c r="C38" s="12" t="s">
        <v>38</v>
      </c>
      <c r="D38" s="13">
        <v>22000</v>
      </c>
      <c r="E38" s="13">
        <v>35000</v>
      </c>
      <c r="F38" s="13">
        <v>35000</v>
      </c>
      <c r="G38" s="13">
        <v>23075</v>
      </c>
    </row>
    <row r="39" spans="1:8" ht="15" thickBot="1" x14ac:dyDescent="0.25">
      <c r="B39" s="12">
        <v>1214301490</v>
      </c>
      <c r="C39" s="12" t="s">
        <v>39</v>
      </c>
      <c r="D39" s="13">
        <v>195000</v>
      </c>
      <c r="E39" s="13">
        <v>165000</v>
      </c>
      <c r="F39" s="13">
        <v>165000</v>
      </c>
      <c r="G39" s="13">
        <v>182138</v>
      </c>
    </row>
    <row r="40" spans="1:8" s="17" customFormat="1" ht="15.75" thickBot="1" x14ac:dyDescent="0.3">
      <c r="A40" s="16"/>
      <c r="B40" s="6"/>
      <c r="C40" s="6" t="s">
        <v>40</v>
      </c>
      <c r="D40" s="7">
        <f>SUM(D35:D39)</f>
        <v>567000</v>
      </c>
      <c r="E40" s="7">
        <f>SUM(E35:E39)</f>
        <v>700000</v>
      </c>
      <c r="F40" s="7">
        <f>SUM(F35:F39)</f>
        <v>700000</v>
      </c>
      <c r="G40" s="7">
        <f t="shared" ref="G40" si="2">SUM(G35:G39)</f>
        <v>1624077</v>
      </c>
      <c r="H40" s="16"/>
    </row>
    <row r="42" spans="1:8" ht="16.5" thickBot="1" x14ac:dyDescent="0.3">
      <c r="C42" s="18" t="s">
        <v>41</v>
      </c>
    </row>
    <row r="43" spans="1:8" s="8" customFormat="1" ht="15.75" thickBot="1" x14ac:dyDescent="0.3">
      <c r="A43" s="5"/>
      <c r="B43" s="6" t="s">
        <v>3</v>
      </c>
      <c r="C43" s="6" t="s">
        <v>4</v>
      </c>
      <c r="D43" s="7" t="s">
        <v>5</v>
      </c>
      <c r="E43" s="7" t="s">
        <v>6</v>
      </c>
      <c r="F43" s="7" t="s">
        <v>7</v>
      </c>
      <c r="G43" s="7" t="s">
        <v>8</v>
      </c>
      <c r="H43" s="5"/>
    </row>
    <row r="44" spans="1:8" x14ac:dyDescent="0.2">
      <c r="B44" s="12">
        <v>1219000490</v>
      </c>
      <c r="C44" s="12" t="s">
        <v>42</v>
      </c>
      <c r="D44" s="13">
        <v>15000</v>
      </c>
      <c r="E44" s="13"/>
      <c r="F44" s="13"/>
      <c r="G44" s="13">
        <v>0</v>
      </c>
    </row>
    <row r="45" spans="1:8" ht="15" thickBot="1" x14ac:dyDescent="0.25">
      <c r="B45" s="12">
        <v>1219000910</v>
      </c>
      <c r="C45" s="12" t="s">
        <v>43</v>
      </c>
      <c r="D45" s="13">
        <v>100000</v>
      </c>
      <c r="E45" s="13"/>
      <c r="F45" s="13"/>
      <c r="G45" s="13"/>
    </row>
    <row r="46" spans="1:8" s="17" customFormat="1" ht="15.75" thickBot="1" x14ac:dyDescent="0.3">
      <c r="A46" s="16"/>
      <c r="B46" s="6"/>
      <c r="C46" s="6" t="s">
        <v>44</v>
      </c>
      <c r="D46" s="7">
        <f>D45+D44</f>
        <v>115000</v>
      </c>
      <c r="E46" s="7">
        <f>E45+E44</f>
        <v>0</v>
      </c>
      <c r="F46" s="7">
        <f>F45+F44</f>
        <v>0</v>
      </c>
      <c r="G46" s="7">
        <f t="shared" ref="G46" si="3">G45+G44</f>
        <v>0</v>
      </c>
      <c r="H46" s="16"/>
    </row>
    <row r="48" spans="1:8" ht="16.5" thickBot="1" x14ac:dyDescent="0.3">
      <c r="C48" s="18" t="s">
        <v>45</v>
      </c>
    </row>
    <row r="49" spans="1:8" s="8" customFormat="1" ht="15.75" thickBot="1" x14ac:dyDescent="0.3">
      <c r="A49" s="5"/>
      <c r="B49" s="6" t="s">
        <v>3</v>
      </c>
      <c r="C49" s="6" t="s">
        <v>4</v>
      </c>
      <c r="D49" s="7" t="s">
        <v>5</v>
      </c>
      <c r="E49" s="7" t="s">
        <v>6</v>
      </c>
      <c r="F49" s="7" t="s">
        <v>7</v>
      </c>
      <c r="G49" s="7" t="s">
        <v>8</v>
      </c>
      <c r="H49" s="5"/>
    </row>
    <row r="50" spans="1:8" x14ac:dyDescent="0.2">
      <c r="B50" s="12">
        <v>1222000220</v>
      </c>
      <c r="C50" s="12" t="s">
        <v>46</v>
      </c>
      <c r="D50" s="13">
        <v>5800000</v>
      </c>
      <c r="E50" s="13">
        <v>5800000</v>
      </c>
      <c r="F50" s="13">
        <v>5200000</v>
      </c>
      <c r="G50" s="13">
        <v>4760250</v>
      </c>
    </row>
    <row r="51" spans="1:8" x14ac:dyDescent="0.2">
      <c r="B51" s="12">
        <v>1222000221</v>
      </c>
      <c r="C51" s="12" t="s">
        <v>47</v>
      </c>
      <c r="D51" s="13">
        <v>3300000</v>
      </c>
      <c r="E51" s="13">
        <v>2300000</v>
      </c>
      <c r="F51" s="13">
        <v>2300000</v>
      </c>
      <c r="G51" s="13">
        <v>2105026</v>
      </c>
    </row>
    <row r="52" spans="1:8" x14ac:dyDescent="0.2">
      <c r="B52" s="12">
        <v>1222000222</v>
      </c>
      <c r="C52" s="12" t="s">
        <v>48</v>
      </c>
      <c r="D52" s="13">
        <v>1160000</v>
      </c>
      <c r="E52" s="13"/>
      <c r="F52" s="13"/>
      <c r="G52" s="13"/>
    </row>
    <row r="53" spans="1:8" x14ac:dyDescent="0.2">
      <c r="B53" s="12">
        <v>1222000970</v>
      </c>
      <c r="C53" s="12" t="s">
        <v>49</v>
      </c>
      <c r="D53" s="13">
        <v>184000</v>
      </c>
      <c r="E53" s="13">
        <v>184000</v>
      </c>
      <c r="F53" s="13">
        <v>184000</v>
      </c>
      <c r="G53" s="13">
        <v>80000</v>
      </c>
    </row>
    <row r="54" spans="1:8" x14ac:dyDescent="0.2">
      <c r="B54" s="12">
        <v>1222000971</v>
      </c>
      <c r="C54" s="12" t="s">
        <v>50</v>
      </c>
      <c r="D54" s="13">
        <v>264000</v>
      </c>
      <c r="E54" s="13">
        <v>262000</v>
      </c>
      <c r="F54" s="13">
        <v>262000</v>
      </c>
      <c r="G54" s="13">
        <v>264156</v>
      </c>
    </row>
    <row r="55" spans="1:8" x14ac:dyDescent="0.2">
      <c r="B55" s="12">
        <v>1222002990</v>
      </c>
      <c r="C55" s="12" t="s">
        <v>51</v>
      </c>
      <c r="D55" s="13">
        <v>275000</v>
      </c>
      <c r="E55" s="13">
        <v>275000</v>
      </c>
      <c r="F55" s="13"/>
      <c r="G55" s="13"/>
    </row>
    <row r="56" spans="1:8" ht="15" customHeight="1" thickBot="1" x14ac:dyDescent="0.25">
      <c r="B56" s="12">
        <v>1227000970</v>
      </c>
      <c r="C56" s="12" t="s">
        <v>52</v>
      </c>
      <c r="D56" s="13">
        <v>307000</v>
      </c>
      <c r="E56" s="13">
        <v>307000</v>
      </c>
      <c r="F56" s="13">
        <v>307000</v>
      </c>
      <c r="G56" s="13">
        <v>244340</v>
      </c>
    </row>
    <row r="57" spans="1:8" s="17" customFormat="1" ht="15.75" thickBot="1" x14ac:dyDescent="0.3">
      <c r="A57" s="16"/>
      <c r="B57" s="6"/>
      <c r="C57" s="6" t="s">
        <v>53</v>
      </c>
      <c r="D57" s="7">
        <f>SUM(D50:D56)</f>
        <v>11290000</v>
      </c>
      <c r="E57" s="7">
        <f>SUM(E50:E56)</f>
        <v>9128000</v>
      </c>
      <c r="F57" s="7">
        <f>SUM(F50:F56)</f>
        <v>8253000</v>
      </c>
      <c r="G57" s="7">
        <f>SUM(G50:G56)</f>
        <v>7453772</v>
      </c>
      <c r="H57" s="16"/>
    </row>
    <row r="59" spans="1:8" ht="16.5" thickBot="1" x14ac:dyDescent="0.3">
      <c r="C59" s="18" t="s">
        <v>54</v>
      </c>
    </row>
    <row r="60" spans="1:8" s="8" customFormat="1" ht="15.75" thickBot="1" x14ac:dyDescent="0.3">
      <c r="A60" s="5"/>
      <c r="B60" s="6" t="s">
        <v>3</v>
      </c>
      <c r="C60" s="6" t="s">
        <v>4</v>
      </c>
      <c r="D60" s="7" t="s">
        <v>5</v>
      </c>
      <c r="E60" s="7" t="s">
        <v>6</v>
      </c>
      <c r="F60" s="7" t="s">
        <v>7</v>
      </c>
      <c r="G60" s="7" t="s">
        <v>8</v>
      </c>
      <c r="H60" s="5"/>
    </row>
    <row r="61" spans="1:8" x14ac:dyDescent="0.2">
      <c r="B61" s="12">
        <v>1232100610</v>
      </c>
      <c r="C61" s="12" t="s">
        <v>55</v>
      </c>
      <c r="D61" s="13">
        <v>15000</v>
      </c>
      <c r="E61" s="13">
        <v>15000</v>
      </c>
      <c r="F61" s="13">
        <v>15000</v>
      </c>
      <c r="G61" s="13">
        <v>40400</v>
      </c>
    </row>
    <row r="62" spans="1:8" x14ac:dyDescent="0.2">
      <c r="B62" s="12">
        <v>1233100220</v>
      </c>
      <c r="C62" s="12" t="s">
        <v>56</v>
      </c>
      <c r="D62" s="13"/>
      <c r="E62" s="13"/>
      <c r="F62" s="13"/>
      <c r="G62" s="13">
        <v>52973</v>
      </c>
    </row>
    <row r="63" spans="1:8" ht="15" thickBot="1" x14ac:dyDescent="0.25">
      <c r="B63" s="12">
        <v>1233100220</v>
      </c>
      <c r="C63" s="12" t="s">
        <v>57</v>
      </c>
      <c r="D63" s="13">
        <v>2740000</v>
      </c>
      <c r="E63" s="13">
        <v>3000000</v>
      </c>
      <c r="F63" s="13">
        <v>3500000</v>
      </c>
      <c r="G63" s="13">
        <v>65</v>
      </c>
    </row>
    <row r="64" spans="1:8" s="17" customFormat="1" ht="15.75" thickBot="1" x14ac:dyDescent="0.3">
      <c r="A64" s="16"/>
      <c r="B64" s="6"/>
      <c r="C64" s="6" t="s">
        <v>58</v>
      </c>
      <c r="D64" s="7">
        <f>SUM(D61:D63)</f>
        <v>2755000</v>
      </c>
      <c r="E64" s="7">
        <f>SUM(E61:E63)</f>
        <v>3015000</v>
      </c>
      <c r="F64" s="7">
        <f>SUM(F61:F63)</f>
        <v>3515000</v>
      </c>
      <c r="G64" s="7">
        <f t="shared" ref="G64" si="4">SUM(G61:G63)</f>
        <v>93438</v>
      </c>
      <c r="H64" s="16"/>
    </row>
    <row r="66" spans="1:8" ht="16.5" thickBot="1" x14ac:dyDescent="0.3">
      <c r="C66" s="18" t="s">
        <v>59</v>
      </c>
    </row>
    <row r="67" spans="1:8" s="8" customFormat="1" ht="15.75" thickBot="1" x14ac:dyDescent="0.3">
      <c r="A67" s="5"/>
      <c r="B67" s="6" t="s">
        <v>3</v>
      </c>
      <c r="C67" s="6" t="s">
        <v>4</v>
      </c>
      <c r="D67" s="7" t="s">
        <v>5</v>
      </c>
      <c r="E67" s="7" t="s">
        <v>6</v>
      </c>
      <c r="F67" s="7" t="s">
        <v>7</v>
      </c>
      <c r="G67" s="7" t="s">
        <v>8</v>
      </c>
      <c r="H67" s="5"/>
    </row>
    <row r="68" spans="1:8" x14ac:dyDescent="0.2">
      <c r="B68" s="12">
        <v>1246000290</v>
      </c>
      <c r="C68" s="12" t="s">
        <v>60</v>
      </c>
      <c r="D68" s="13">
        <v>10000</v>
      </c>
      <c r="E68" s="13">
        <v>10000</v>
      </c>
      <c r="F68" s="13">
        <v>10000</v>
      </c>
      <c r="G68" s="13">
        <v>9100</v>
      </c>
    </row>
    <row r="69" spans="1:8" x14ac:dyDescent="0.2">
      <c r="B69" s="12">
        <v>1246100690</v>
      </c>
      <c r="C69" s="12" t="s">
        <v>61</v>
      </c>
      <c r="D69" s="13">
        <v>0</v>
      </c>
      <c r="E69" s="13">
        <v>80000</v>
      </c>
      <c r="F69" s="13">
        <v>82000</v>
      </c>
      <c r="G69" s="13">
        <v>92928</v>
      </c>
    </row>
    <row r="70" spans="1:8" x14ac:dyDescent="0.2">
      <c r="B70" s="12">
        <v>1269000490</v>
      </c>
      <c r="C70" s="12" t="s">
        <v>62</v>
      </c>
      <c r="D70" s="13">
        <v>5000</v>
      </c>
      <c r="E70" s="13"/>
      <c r="F70" s="13"/>
      <c r="G70" s="13">
        <v>8040</v>
      </c>
    </row>
    <row r="71" spans="1:8" ht="15" customHeight="1" x14ac:dyDescent="0.2">
      <c r="B71" s="12">
        <v>1269000492</v>
      </c>
      <c r="C71" s="12" t="s">
        <v>63</v>
      </c>
      <c r="D71" s="13">
        <v>900000</v>
      </c>
      <c r="E71" s="13">
        <v>900000</v>
      </c>
      <c r="F71" s="13">
        <v>1000000</v>
      </c>
      <c r="G71" s="13">
        <v>454730</v>
      </c>
    </row>
    <row r="72" spans="1:8" ht="15" customHeight="1" x14ac:dyDescent="0.2">
      <c r="B72" s="12">
        <v>1269001490</v>
      </c>
      <c r="C72" s="12" t="s">
        <v>64</v>
      </c>
      <c r="D72" s="13">
        <v>70000</v>
      </c>
      <c r="E72" s="13">
        <v>70000</v>
      </c>
      <c r="F72" s="13">
        <v>70000</v>
      </c>
      <c r="G72" s="13">
        <v>50956</v>
      </c>
    </row>
    <row r="73" spans="1:8" ht="15" customHeight="1" x14ac:dyDescent="0.2">
      <c r="B73" s="12">
        <v>1269010490</v>
      </c>
      <c r="C73" s="12" t="s">
        <v>65</v>
      </c>
      <c r="D73" s="13">
        <v>18000</v>
      </c>
      <c r="E73" s="13">
        <v>18000</v>
      </c>
      <c r="F73" s="13">
        <v>18000</v>
      </c>
      <c r="G73" s="13">
        <v>18000</v>
      </c>
    </row>
    <row r="74" spans="1:8" ht="15" customHeight="1" x14ac:dyDescent="0.2">
      <c r="B74" s="12">
        <v>1269041490</v>
      </c>
      <c r="C74" s="12" t="s">
        <v>66</v>
      </c>
      <c r="D74" s="13">
        <v>40000</v>
      </c>
      <c r="E74" s="13">
        <v>20000</v>
      </c>
      <c r="F74" s="13">
        <v>20000</v>
      </c>
      <c r="G74" s="13">
        <v>20000</v>
      </c>
    </row>
    <row r="75" spans="1:8" ht="15" customHeight="1" x14ac:dyDescent="0.2">
      <c r="B75" s="12">
        <v>1269042490</v>
      </c>
      <c r="C75" s="12" t="s">
        <v>67</v>
      </c>
      <c r="D75" s="13">
        <v>24000</v>
      </c>
      <c r="E75" s="13">
        <v>24000</v>
      </c>
      <c r="F75" s="13">
        <v>24000</v>
      </c>
      <c r="G75" s="13">
        <v>24000</v>
      </c>
    </row>
    <row r="76" spans="1:8" ht="15" customHeight="1" thickBot="1" x14ac:dyDescent="0.25">
      <c r="B76" s="12">
        <v>1269050990</v>
      </c>
      <c r="C76" s="12" t="s">
        <v>68</v>
      </c>
      <c r="D76" s="13">
        <v>27000</v>
      </c>
      <c r="E76" s="13">
        <v>0</v>
      </c>
      <c r="F76" s="13">
        <v>27000</v>
      </c>
      <c r="G76" s="13">
        <v>54000</v>
      </c>
    </row>
    <row r="77" spans="1:8" s="17" customFormat="1" ht="15" customHeight="1" thickBot="1" x14ac:dyDescent="0.3">
      <c r="A77" s="16"/>
      <c r="B77" s="6"/>
      <c r="C77" s="6" t="s">
        <v>69</v>
      </c>
      <c r="D77" s="7">
        <f>SUM(D68:D76)</f>
        <v>1094000</v>
      </c>
      <c r="E77" s="7">
        <f>SUM(E68:E76)</f>
        <v>1122000</v>
      </c>
      <c r="F77" s="7">
        <f>SUM(F68:F76)</f>
        <v>1251000</v>
      </c>
      <c r="G77" s="7">
        <f>SUM(G68:G76)</f>
        <v>731754</v>
      </c>
      <c r="H77" s="16"/>
    </row>
    <row r="78" spans="1:8" ht="15" customHeight="1" x14ac:dyDescent="0.2"/>
    <row r="79" spans="1:8" ht="15" customHeight="1" thickBot="1" x14ac:dyDescent="0.3">
      <c r="C79" s="18" t="s">
        <v>70</v>
      </c>
    </row>
    <row r="80" spans="1:8" s="8" customFormat="1" ht="15.75" thickBot="1" x14ac:dyDescent="0.3">
      <c r="A80" s="5"/>
      <c r="B80" s="6" t="s">
        <v>3</v>
      </c>
      <c r="C80" s="6" t="s">
        <v>4</v>
      </c>
      <c r="D80" s="7" t="s">
        <v>5</v>
      </c>
      <c r="E80" s="7" t="s">
        <v>6</v>
      </c>
      <c r="F80" s="7" t="s">
        <v>7</v>
      </c>
      <c r="G80" s="7" t="s">
        <v>8</v>
      </c>
      <c r="H80" s="5"/>
    </row>
    <row r="81" spans="1:8" ht="15" customHeight="1" x14ac:dyDescent="0.2">
      <c r="B81" s="12">
        <v>1269200490</v>
      </c>
      <c r="C81" s="12" t="s">
        <v>71</v>
      </c>
      <c r="D81" s="13">
        <v>240000</v>
      </c>
      <c r="E81" s="13">
        <v>230000</v>
      </c>
      <c r="F81" s="13">
        <v>230000</v>
      </c>
      <c r="G81" s="13">
        <v>110741</v>
      </c>
    </row>
    <row r="82" spans="1:8" ht="15" customHeight="1" x14ac:dyDescent="0.2">
      <c r="B82" s="12">
        <v>1269200491</v>
      </c>
      <c r="C82" s="12" t="s">
        <v>72</v>
      </c>
      <c r="D82" s="13">
        <v>20000</v>
      </c>
      <c r="E82" s="13">
        <v>20000</v>
      </c>
      <c r="F82" s="13">
        <v>10000</v>
      </c>
      <c r="G82" s="13">
        <v>18550</v>
      </c>
    </row>
    <row r="83" spans="1:8" ht="15" customHeight="1" x14ac:dyDescent="0.2">
      <c r="B83" s="12">
        <v>1269200492</v>
      </c>
      <c r="C83" s="12" t="s">
        <v>73</v>
      </c>
      <c r="D83" s="13">
        <v>150000</v>
      </c>
      <c r="E83" s="13">
        <v>150000</v>
      </c>
      <c r="F83" s="13">
        <v>120000</v>
      </c>
      <c r="G83" s="13">
        <v>139736</v>
      </c>
    </row>
    <row r="84" spans="1:8" ht="15" customHeight="1" x14ac:dyDescent="0.2">
      <c r="B84" s="12">
        <v>1281000220</v>
      </c>
      <c r="C84" s="12" t="s">
        <v>74</v>
      </c>
      <c r="D84" s="13">
        <v>60000</v>
      </c>
      <c r="E84" s="13">
        <v>60000</v>
      </c>
      <c r="F84" s="13">
        <v>45000</v>
      </c>
      <c r="G84" s="13">
        <v>89090</v>
      </c>
    </row>
    <row r="85" spans="1:8" ht="15" customHeight="1" x14ac:dyDescent="0.2">
      <c r="B85" s="12">
        <v>1281000221</v>
      </c>
      <c r="C85" s="12" t="s">
        <v>75</v>
      </c>
      <c r="D85" s="13">
        <v>300000</v>
      </c>
      <c r="E85" s="13">
        <v>120000</v>
      </c>
      <c r="F85" s="13">
        <v>40000</v>
      </c>
      <c r="G85" s="13">
        <v>226568</v>
      </c>
    </row>
    <row r="86" spans="1:8" ht="15" customHeight="1" x14ac:dyDescent="0.2">
      <c r="B86" s="12">
        <v>1281000990</v>
      </c>
      <c r="C86" s="12" t="s">
        <v>76</v>
      </c>
      <c r="D86" s="13">
        <v>200000</v>
      </c>
      <c r="E86" s="13">
        <v>200000</v>
      </c>
      <c r="F86" s="13">
        <v>170000</v>
      </c>
      <c r="G86" s="13">
        <v>181543</v>
      </c>
    </row>
    <row r="87" spans="1:8" ht="15" customHeight="1" thickBot="1" x14ac:dyDescent="0.25">
      <c r="B87" s="12">
        <v>1281004910</v>
      </c>
      <c r="C87" s="12" t="s">
        <v>77</v>
      </c>
      <c r="D87" s="13">
        <v>100000</v>
      </c>
      <c r="E87" s="13">
        <v>100000</v>
      </c>
      <c r="F87" s="13">
        <v>100000</v>
      </c>
      <c r="G87" s="13"/>
    </row>
    <row r="88" spans="1:8" s="17" customFormat="1" ht="15" customHeight="1" thickBot="1" x14ac:dyDescent="0.3">
      <c r="A88" s="16"/>
      <c r="B88" s="6"/>
      <c r="C88" s="6" t="s">
        <v>78</v>
      </c>
      <c r="D88" s="7">
        <f>SUM(D81:D87)</f>
        <v>1070000</v>
      </c>
      <c r="E88" s="7">
        <f>SUM(E81:E87)</f>
        <v>880000</v>
      </c>
      <c r="F88" s="7">
        <f>SUM(F81:F87)</f>
        <v>715000</v>
      </c>
      <c r="G88" s="7">
        <f t="shared" ref="G88" si="5">SUM(G81:G87)</f>
        <v>766228</v>
      </c>
      <c r="H88" s="16"/>
    </row>
    <row r="89" spans="1:8" ht="15" customHeight="1" x14ac:dyDescent="0.2"/>
    <row r="90" spans="1:8" ht="15" customHeight="1" thickBot="1" x14ac:dyDescent="0.3">
      <c r="C90" s="18" t="s">
        <v>79</v>
      </c>
    </row>
    <row r="91" spans="1:8" s="8" customFormat="1" ht="15.75" thickBot="1" x14ac:dyDescent="0.3">
      <c r="A91" s="5"/>
      <c r="B91" s="6" t="s">
        <v>3</v>
      </c>
      <c r="C91" s="6" t="s">
        <v>4</v>
      </c>
      <c r="D91" s="7" t="s">
        <v>5</v>
      </c>
      <c r="E91" s="7" t="s">
        <v>6</v>
      </c>
      <c r="F91" s="7" t="s">
        <v>7</v>
      </c>
      <c r="G91" s="7" t="s">
        <v>8</v>
      </c>
      <c r="H91" s="5"/>
    </row>
    <row r="92" spans="1:8" ht="15" customHeight="1" x14ac:dyDescent="0.2">
      <c r="B92" s="12">
        <v>1311000920</v>
      </c>
      <c r="C92" s="12" t="s">
        <v>80</v>
      </c>
      <c r="D92" s="13">
        <v>0</v>
      </c>
      <c r="E92" s="13">
        <v>0</v>
      </c>
      <c r="F92" s="13">
        <v>200000</v>
      </c>
      <c r="G92" s="13">
        <v>148186</v>
      </c>
    </row>
    <row r="93" spans="1:8" ht="15" customHeight="1" x14ac:dyDescent="0.2">
      <c r="B93" s="12">
        <v>1311000921</v>
      </c>
      <c r="C93" s="12" t="s">
        <v>81</v>
      </c>
      <c r="D93" s="13">
        <v>470000</v>
      </c>
      <c r="E93" s="13"/>
      <c r="F93" s="13"/>
      <c r="G93" s="13"/>
    </row>
    <row r="94" spans="1:8" ht="15" customHeight="1" x14ac:dyDescent="0.2">
      <c r="B94" s="12">
        <v>1311000970</v>
      </c>
      <c r="C94" s="12" t="s">
        <v>82</v>
      </c>
      <c r="D94" s="13"/>
      <c r="E94" s="13"/>
      <c r="F94" s="13"/>
      <c r="G94" s="13">
        <v>181500</v>
      </c>
    </row>
    <row r="95" spans="1:8" ht="15" customHeight="1" x14ac:dyDescent="0.2">
      <c r="B95" s="12">
        <v>1311001523</v>
      </c>
      <c r="C95" s="12" t="s">
        <v>83</v>
      </c>
      <c r="D95" s="13">
        <v>150000</v>
      </c>
      <c r="E95" s="13">
        <v>150000</v>
      </c>
      <c r="F95" s="13"/>
      <c r="G95" s="13">
        <v>135000</v>
      </c>
    </row>
    <row r="96" spans="1:8" ht="15" customHeight="1" x14ac:dyDescent="0.2">
      <c r="B96" s="12">
        <v>1311001920</v>
      </c>
      <c r="C96" s="12" t="s">
        <v>84</v>
      </c>
      <c r="D96" s="13">
        <v>400000</v>
      </c>
      <c r="E96" s="13">
        <v>400000</v>
      </c>
      <c r="F96" s="13">
        <v>300000</v>
      </c>
      <c r="G96" s="13">
        <v>214397</v>
      </c>
    </row>
    <row r="97" spans="1:8" s="21" customFormat="1" ht="15" customHeight="1" x14ac:dyDescent="0.2">
      <c r="B97" s="12">
        <v>1311002920</v>
      </c>
      <c r="C97" s="12" t="s">
        <v>85</v>
      </c>
      <c r="D97" s="13">
        <v>392000</v>
      </c>
      <c r="E97" s="13">
        <v>392000</v>
      </c>
      <c r="F97" s="13">
        <v>392000</v>
      </c>
      <c r="G97" s="13">
        <v>207900</v>
      </c>
    </row>
    <row r="98" spans="1:8" s="21" customFormat="1" ht="15" customHeight="1" x14ac:dyDescent="0.2">
      <c r="B98" s="12">
        <v>1311002921</v>
      </c>
      <c r="C98" s="12" t="s">
        <v>86</v>
      </c>
      <c r="D98" s="13">
        <v>100000</v>
      </c>
      <c r="E98" s="13">
        <v>100000</v>
      </c>
      <c r="F98" s="13">
        <v>50000</v>
      </c>
      <c r="G98" s="13">
        <v>62689</v>
      </c>
    </row>
    <row r="99" spans="1:8" s="21" customFormat="1" ht="15" customHeight="1" x14ac:dyDescent="0.2">
      <c r="B99" s="12">
        <v>1311003920</v>
      </c>
      <c r="C99" s="12" t="s">
        <v>87</v>
      </c>
      <c r="D99" s="13">
        <v>11000</v>
      </c>
      <c r="E99" s="13"/>
      <c r="F99" s="13"/>
      <c r="G99" s="13"/>
    </row>
    <row r="100" spans="1:8" s="21" customFormat="1" ht="15" customHeight="1" thickBot="1" x14ac:dyDescent="0.25">
      <c r="B100" s="12">
        <v>1311003921</v>
      </c>
      <c r="C100" s="12" t="s">
        <v>88</v>
      </c>
      <c r="D100" s="13">
        <v>7000</v>
      </c>
      <c r="E100" s="13"/>
      <c r="F100" s="13"/>
      <c r="G100" s="13"/>
    </row>
    <row r="101" spans="1:8" s="16" customFormat="1" ht="15" customHeight="1" thickBot="1" x14ac:dyDescent="0.3">
      <c r="B101" s="6"/>
      <c r="C101" s="6" t="s">
        <v>89</v>
      </c>
      <c r="D101" s="7">
        <f>SUM(D92:D100)</f>
        <v>1530000</v>
      </c>
      <c r="E101" s="7">
        <f>SUM(E92:E100)</f>
        <v>1042000</v>
      </c>
      <c r="F101" s="7">
        <f>SUM(F92:F100)</f>
        <v>942000</v>
      </c>
      <c r="G101" s="7">
        <f>SUM(G92:G100)</f>
        <v>949672</v>
      </c>
    </row>
    <row r="102" spans="1:8" s="21" customFormat="1" ht="15" customHeight="1" x14ac:dyDescent="0.2">
      <c r="B102" s="1"/>
      <c r="C102" s="1"/>
      <c r="D102" s="3"/>
      <c r="E102" s="3"/>
      <c r="F102" s="3"/>
      <c r="G102" s="3"/>
    </row>
    <row r="103" spans="1:8" s="21" customFormat="1" ht="15" customHeight="1" thickBot="1" x14ac:dyDescent="0.3">
      <c r="B103" s="1"/>
      <c r="C103" s="18" t="s">
        <v>90</v>
      </c>
      <c r="D103" s="3"/>
      <c r="E103" s="3"/>
      <c r="F103" s="3"/>
      <c r="G103" s="3"/>
    </row>
    <row r="104" spans="1:8" s="8" customFormat="1" ht="15.75" thickBot="1" x14ac:dyDescent="0.3">
      <c r="A104" s="5"/>
      <c r="B104" s="6" t="s">
        <v>3</v>
      </c>
      <c r="C104" s="6" t="s">
        <v>4</v>
      </c>
      <c r="D104" s="7" t="s">
        <v>5</v>
      </c>
      <c r="E104" s="7" t="s">
        <v>6</v>
      </c>
      <c r="F104" s="7" t="s">
        <v>7</v>
      </c>
      <c r="G104" s="7" t="s">
        <v>8</v>
      </c>
      <c r="H104" s="5"/>
    </row>
    <row r="105" spans="1:8" s="21" customFormat="1" ht="15" customHeight="1" x14ac:dyDescent="0.2">
      <c r="B105" s="12">
        <v>1312200291</v>
      </c>
      <c r="C105" s="12" t="s">
        <v>91</v>
      </c>
      <c r="D105" s="13">
        <v>1353000</v>
      </c>
      <c r="E105" s="13">
        <v>1276000</v>
      </c>
      <c r="F105" s="13">
        <v>1180000</v>
      </c>
      <c r="G105" s="13">
        <v>776585</v>
      </c>
    </row>
    <row r="106" spans="1:8" s="21" customFormat="1" ht="15" customHeight="1" x14ac:dyDescent="0.2">
      <c r="B106" s="12">
        <v>1312200920</v>
      </c>
      <c r="C106" s="12" t="s">
        <v>92</v>
      </c>
      <c r="D106" s="13">
        <v>3200000</v>
      </c>
      <c r="E106" s="13">
        <v>2560000</v>
      </c>
      <c r="F106" s="13">
        <v>2550000</v>
      </c>
      <c r="G106" s="13">
        <v>2441869</v>
      </c>
    </row>
    <row r="107" spans="1:8" s="21" customFormat="1" ht="15" customHeight="1" x14ac:dyDescent="0.2">
      <c r="B107" s="12">
        <v>1312200921</v>
      </c>
      <c r="C107" s="12" t="s">
        <v>93</v>
      </c>
      <c r="D107" s="13">
        <v>600000</v>
      </c>
      <c r="E107" s="13">
        <v>600000</v>
      </c>
      <c r="F107" s="13">
        <v>600000</v>
      </c>
      <c r="G107" s="13">
        <v>554653</v>
      </c>
    </row>
    <row r="108" spans="1:8" s="21" customFormat="1" ht="15" customHeight="1" x14ac:dyDescent="0.2">
      <c r="B108" s="12">
        <v>1312200922</v>
      </c>
      <c r="C108" s="12" t="s">
        <v>94</v>
      </c>
      <c r="D108" s="13">
        <v>23000</v>
      </c>
      <c r="E108" s="13">
        <v>23000</v>
      </c>
      <c r="F108" s="13">
        <v>23000</v>
      </c>
      <c r="G108" s="13">
        <v>22677</v>
      </c>
    </row>
    <row r="109" spans="1:8" s="21" customFormat="1" ht="15" customHeight="1" x14ac:dyDescent="0.2">
      <c r="B109" s="12">
        <v>1312300291</v>
      </c>
      <c r="C109" s="12" t="s">
        <v>95</v>
      </c>
      <c r="D109" s="13">
        <v>807000</v>
      </c>
      <c r="E109" s="13">
        <v>766000</v>
      </c>
      <c r="F109" s="13">
        <v>670000</v>
      </c>
      <c r="G109" s="13">
        <v>790431</v>
      </c>
    </row>
    <row r="110" spans="1:8" s="21" customFormat="1" ht="15" customHeight="1" x14ac:dyDescent="0.2">
      <c r="B110" s="12">
        <v>1312300920</v>
      </c>
      <c r="C110" s="12" t="s">
        <v>96</v>
      </c>
      <c r="D110" s="13">
        <v>4920000</v>
      </c>
      <c r="E110" s="13">
        <v>5600000</v>
      </c>
      <c r="F110" s="13">
        <v>6000000</v>
      </c>
      <c r="G110" s="13">
        <v>5540761</v>
      </c>
    </row>
    <row r="111" spans="1:8" s="21" customFormat="1" ht="15" customHeight="1" x14ac:dyDescent="0.2">
      <c r="B111" s="12">
        <v>1312300921</v>
      </c>
      <c r="C111" s="12" t="s">
        <v>97</v>
      </c>
      <c r="D111" s="13">
        <v>400000</v>
      </c>
      <c r="E111" s="13">
        <v>260000</v>
      </c>
      <c r="F111" s="13">
        <v>170000</v>
      </c>
      <c r="G111" s="13">
        <v>378404</v>
      </c>
    </row>
    <row r="112" spans="1:8" s="21" customFormat="1" ht="15" customHeight="1" x14ac:dyDescent="0.2">
      <c r="B112" s="12">
        <v>1312300922</v>
      </c>
      <c r="C112" s="12" t="s">
        <v>98</v>
      </c>
      <c r="D112" s="13">
        <v>3000000</v>
      </c>
      <c r="E112" s="13">
        <v>2990000</v>
      </c>
      <c r="F112" s="13">
        <v>2850000</v>
      </c>
      <c r="G112" s="13">
        <v>3029511</v>
      </c>
    </row>
    <row r="113" spans="1:8" s="21" customFormat="1" ht="15" customHeight="1" x14ac:dyDescent="0.2">
      <c r="B113" s="12">
        <v>1312300923</v>
      </c>
      <c r="C113" s="12" t="s">
        <v>99</v>
      </c>
      <c r="D113" s="13">
        <v>1000000</v>
      </c>
      <c r="E113" s="13">
        <v>900000</v>
      </c>
      <c r="F113" s="13">
        <v>1000000</v>
      </c>
      <c r="G113" s="13">
        <v>842383</v>
      </c>
    </row>
    <row r="114" spans="1:8" s="21" customFormat="1" ht="15" customHeight="1" x14ac:dyDescent="0.2">
      <c r="B114" s="12">
        <v>1312300924</v>
      </c>
      <c r="C114" s="12" t="s">
        <v>100</v>
      </c>
      <c r="D114" s="13"/>
      <c r="E114" s="13"/>
      <c r="F114" s="13">
        <v>50000</v>
      </c>
      <c r="G114" s="13">
        <v>581</v>
      </c>
    </row>
    <row r="115" spans="1:8" s="21" customFormat="1" ht="15" customHeight="1" x14ac:dyDescent="0.2">
      <c r="B115" s="12">
        <v>1312301921</v>
      </c>
      <c r="C115" s="12" t="s">
        <v>101</v>
      </c>
      <c r="D115" s="13">
        <v>33000</v>
      </c>
      <c r="E115" s="13">
        <v>33000</v>
      </c>
      <c r="F115" s="13">
        <v>33000</v>
      </c>
      <c r="G115" s="13">
        <v>32790</v>
      </c>
    </row>
    <row r="116" spans="1:8" s="21" customFormat="1" ht="15" customHeight="1" x14ac:dyDescent="0.2">
      <c r="B116" s="12">
        <v>1312520290</v>
      </c>
      <c r="C116" s="12" t="s">
        <v>102</v>
      </c>
      <c r="D116" s="13"/>
      <c r="E116" s="13"/>
      <c r="F116" s="13"/>
      <c r="G116" s="13">
        <v>11170</v>
      </c>
    </row>
    <row r="117" spans="1:8" s="21" customFormat="1" ht="15" customHeight="1" x14ac:dyDescent="0.2">
      <c r="B117" s="12">
        <v>1312520291</v>
      </c>
      <c r="C117" s="12" t="s">
        <v>103</v>
      </c>
      <c r="D117" s="13">
        <v>20000</v>
      </c>
      <c r="E117" s="13">
        <v>15000</v>
      </c>
      <c r="F117" s="13">
        <v>12000</v>
      </c>
      <c r="G117" s="13">
        <v>0</v>
      </c>
    </row>
    <row r="118" spans="1:8" s="21" customFormat="1" ht="15" customHeight="1" x14ac:dyDescent="0.2">
      <c r="B118" s="12">
        <v>1312520740</v>
      </c>
      <c r="C118" s="12" t="s">
        <v>104</v>
      </c>
      <c r="D118" s="13">
        <v>350000</v>
      </c>
      <c r="E118" s="13">
        <v>420000</v>
      </c>
      <c r="F118" s="13">
        <v>420000</v>
      </c>
      <c r="G118" s="13">
        <v>310918</v>
      </c>
    </row>
    <row r="119" spans="1:8" s="21" customFormat="1" x14ac:dyDescent="0.2">
      <c r="B119" s="12">
        <v>1312520920</v>
      </c>
      <c r="C119" s="12" t="s">
        <v>105</v>
      </c>
      <c r="D119" s="13">
        <v>90000</v>
      </c>
      <c r="E119" s="13">
        <v>65000</v>
      </c>
      <c r="F119" s="13">
        <v>65000</v>
      </c>
      <c r="G119" s="13">
        <v>70515</v>
      </c>
    </row>
    <row r="120" spans="1:8" s="21" customFormat="1" x14ac:dyDescent="0.2">
      <c r="B120" s="12">
        <v>1312600430</v>
      </c>
      <c r="C120" s="12" t="s">
        <v>106</v>
      </c>
      <c r="D120" s="13">
        <v>20000</v>
      </c>
      <c r="E120" s="13">
        <v>40000</v>
      </c>
      <c r="F120" s="13">
        <v>25000</v>
      </c>
      <c r="G120" s="13"/>
    </row>
    <row r="121" spans="1:8" s="21" customFormat="1" ht="15" thickBot="1" x14ac:dyDescent="0.25">
      <c r="B121" s="12">
        <v>1312800420</v>
      </c>
      <c r="C121" s="12" t="s">
        <v>107</v>
      </c>
      <c r="D121" s="13">
        <v>10000</v>
      </c>
      <c r="E121" s="13">
        <v>11000</v>
      </c>
      <c r="F121" s="13">
        <v>10000</v>
      </c>
      <c r="G121" s="13">
        <v>8600</v>
      </c>
    </row>
    <row r="122" spans="1:8" s="16" customFormat="1" ht="15.75" thickBot="1" x14ac:dyDescent="0.3">
      <c r="B122" s="6"/>
      <c r="C122" s="6" t="s">
        <v>108</v>
      </c>
      <c r="D122" s="7">
        <f>SUM(D105:D121)</f>
        <v>15826000</v>
      </c>
      <c r="E122" s="7">
        <f>SUM(E105:E121)</f>
        <v>15559000</v>
      </c>
      <c r="F122" s="7">
        <f>SUM(F105:F121)</f>
        <v>15658000</v>
      </c>
      <c r="G122" s="7">
        <f t="shared" ref="G122" si="6">SUM(G105:G121)</f>
        <v>14811848</v>
      </c>
    </row>
    <row r="123" spans="1:8" s="21" customFormat="1" x14ac:dyDescent="0.2">
      <c r="B123" s="1"/>
      <c r="C123" s="1"/>
      <c r="D123" s="3"/>
      <c r="E123" s="3"/>
      <c r="F123" s="3"/>
      <c r="G123" s="3"/>
    </row>
    <row r="124" spans="1:8" s="21" customFormat="1" ht="16.5" thickBot="1" x14ac:dyDescent="0.3">
      <c r="B124" s="1"/>
      <c r="C124" s="18" t="s">
        <v>109</v>
      </c>
      <c r="D124" s="3"/>
      <c r="E124" s="3"/>
      <c r="F124" s="3"/>
      <c r="G124" s="3"/>
    </row>
    <row r="125" spans="1:8" s="8" customFormat="1" ht="15.75" thickBot="1" x14ac:dyDescent="0.3">
      <c r="A125" s="5"/>
      <c r="B125" s="6" t="s">
        <v>3</v>
      </c>
      <c r="C125" s="6" t="s">
        <v>4</v>
      </c>
      <c r="D125" s="7" t="s">
        <v>5</v>
      </c>
      <c r="E125" s="7" t="s">
        <v>6</v>
      </c>
      <c r="F125" s="7" t="s">
        <v>7</v>
      </c>
      <c r="G125" s="7" t="s">
        <v>8</v>
      </c>
      <c r="H125" s="5"/>
    </row>
    <row r="126" spans="1:8" s="21" customFormat="1" ht="14.25" customHeight="1" x14ac:dyDescent="0.2">
      <c r="B126" s="12">
        <v>1313200290</v>
      </c>
      <c r="C126" s="12" t="s">
        <v>110</v>
      </c>
      <c r="D126" s="13">
        <v>109000</v>
      </c>
      <c r="E126" s="13">
        <v>75000</v>
      </c>
      <c r="F126" s="13">
        <v>73000</v>
      </c>
      <c r="G126" s="13">
        <v>73052</v>
      </c>
    </row>
    <row r="127" spans="1:8" s="21" customFormat="1" ht="14.25" customHeight="1" x14ac:dyDescent="0.2">
      <c r="B127" s="12">
        <v>1313200430</v>
      </c>
      <c r="C127" s="12" t="s">
        <v>111</v>
      </c>
      <c r="D127" s="13">
        <v>10000</v>
      </c>
      <c r="E127" s="13">
        <v>10000</v>
      </c>
      <c r="F127" s="13">
        <v>17000</v>
      </c>
      <c r="G127" s="13">
        <v>2460</v>
      </c>
    </row>
    <row r="128" spans="1:8" s="21" customFormat="1" ht="14.25" customHeight="1" x14ac:dyDescent="0.2">
      <c r="B128" s="12">
        <v>1313200431</v>
      </c>
      <c r="C128" s="12" t="s">
        <v>112</v>
      </c>
      <c r="D128" s="13">
        <v>5000</v>
      </c>
      <c r="E128" s="13">
        <v>9000</v>
      </c>
      <c r="F128" s="13">
        <v>8000</v>
      </c>
      <c r="G128" s="13">
        <v>9487</v>
      </c>
    </row>
    <row r="129" spans="2:7" s="21" customFormat="1" ht="14.25" customHeight="1" x14ac:dyDescent="0.2">
      <c r="B129" s="12">
        <v>1313200920</v>
      </c>
      <c r="C129" s="12" t="s">
        <v>113</v>
      </c>
      <c r="D129" s="13">
        <v>900000</v>
      </c>
      <c r="E129" s="13">
        <v>800000</v>
      </c>
      <c r="F129" s="13">
        <v>400000</v>
      </c>
      <c r="G129" s="13">
        <v>673781</v>
      </c>
    </row>
    <row r="130" spans="2:7" s="21" customFormat="1" ht="14.25" customHeight="1" x14ac:dyDescent="0.2">
      <c r="B130" s="12">
        <v>1313200921</v>
      </c>
      <c r="C130" s="12" t="s">
        <v>114</v>
      </c>
      <c r="D130" s="13"/>
      <c r="E130" s="13"/>
      <c r="F130" s="13">
        <v>839000</v>
      </c>
      <c r="G130" s="13">
        <v>801552</v>
      </c>
    </row>
    <row r="131" spans="2:7" s="21" customFormat="1" ht="14.25" customHeight="1" x14ac:dyDescent="0.2">
      <c r="B131" s="12">
        <v>1313200922</v>
      </c>
      <c r="C131" s="12" t="s">
        <v>115</v>
      </c>
      <c r="D131" s="13"/>
      <c r="E131" s="13">
        <v>40000</v>
      </c>
      <c r="F131" s="13">
        <v>40000</v>
      </c>
      <c r="G131" s="13">
        <v>19211</v>
      </c>
    </row>
    <row r="132" spans="2:7" s="21" customFormat="1" ht="14.25" customHeight="1" x14ac:dyDescent="0.2">
      <c r="B132" s="12">
        <v>1313200923</v>
      </c>
      <c r="C132" s="12" t="s">
        <v>116</v>
      </c>
      <c r="D132" s="13"/>
      <c r="E132" s="13">
        <v>224000</v>
      </c>
      <c r="F132" s="13"/>
      <c r="G132" s="13">
        <v>75040</v>
      </c>
    </row>
    <row r="133" spans="2:7" s="21" customFormat="1" ht="14.25" customHeight="1" x14ac:dyDescent="0.2">
      <c r="B133" s="28">
        <v>1313200924</v>
      </c>
      <c r="C133" s="12" t="s">
        <v>117</v>
      </c>
      <c r="D133" s="13"/>
      <c r="E133" s="13"/>
      <c r="F133" s="13"/>
      <c r="G133" s="13">
        <v>-57477</v>
      </c>
    </row>
    <row r="134" spans="2:7" s="21" customFormat="1" ht="14.25" customHeight="1" x14ac:dyDescent="0.2">
      <c r="B134">
        <v>1313201920</v>
      </c>
      <c r="C134" s="12" t="s">
        <v>118</v>
      </c>
      <c r="D134" s="13">
        <v>634000</v>
      </c>
      <c r="E134" s="13"/>
      <c r="F134" s="13"/>
      <c r="G134" s="13"/>
    </row>
    <row r="135" spans="2:7" s="21" customFormat="1" ht="14.25" customHeight="1" x14ac:dyDescent="0.2">
      <c r="B135" s="12">
        <v>1313201922</v>
      </c>
      <c r="C135" s="12" t="s">
        <v>119</v>
      </c>
      <c r="D135" s="13">
        <v>530000</v>
      </c>
      <c r="E135" s="13">
        <v>520000</v>
      </c>
      <c r="F135" s="13">
        <v>490000</v>
      </c>
      <c r="G135" s="13">
        <v>498391</v>
      </c>
    </row>
    <row r="136" spans="2:7" s="21" customFormat="1" ht="14.25" customHeight="1" x14ac:dyDescent="0.2">
      <c r="B136" s="12">
        <v>1313201923</v>
      </c>
      <c r="C136" s="12" t="s">
        <v>120</v>
      </c>
      <c r="D136" s="13">
        <v>450000</v>
      </c>
      <c r="E136" s="13">
        <v>420000</v>
      </c>
      <c r="F136" s="13">
        <v>404000</v>
      </c>
      <c r="G136" s="13">
        <v>391902</v>
      </c>
    </row>
    <row r="137" spans="2:7" s="21" customFormat="1" ht="14.25" customHeight="1" x14ac:dyDescent="0.2">
      <c r="B137" s="12">
        <v>1313201924</v>
      </c>
      <c r="C137" s="12" t="s">
        <v>121</v>
      </c>
      <c r="D137" s="13">
        <v>3000</v>
      </c>
      <c r="E137" s="13">
        <v>24000</v>
      </c>
      <c r="F137" s="13">
        <v>22000</v>
      </c>
      <c r="G137" s="13">
        <v>25353</v>
      </c>
    </row>
    <row r="138" spans="2:7" s="21" customFormat="1" ht="14.25" customHeight="1" x14ac:dyDescent="0.2">
      <c r="B138" s="12">
        <v>1313201926</v>
      </c>
      <c r="C138" s="12" t="s">
        <v>122</v>
      </c>
      <c r="D138" s="13">
        <v>2000</v>
      </c>
      <c r="E138" s="13">
        <v>2000</v>
      </c>
      <c r="F138" s="13">
        <v>2000</v>
      </c>
      <c r="G138" s="13">
        <v>1380</v>
      </c>
    </row>
    <row r="139" spans="2:7" s="21" customFormat="1" ht="14.25" customHeight="1" x14ac:dyDescent="0.2">
      <c r="B139" s="12">
        <v>1313201927</v>
      </c>
      <c r="C139" s="12" t="s">
        <v>123</v>
      </c>
      <c r="D139" s="13"/>
      <c r="E139" s="13">
        <v>37000</v>
      </c>
      <c r="F139" s="13">
        <v>31000</v>
      </c>
      <c r="G139" s="13">
        <v>27706</v>
      </c>
    </row>
    <row r="140" spans="2:7" s="21" customFormat="1" ht="14.25" customHeight="1" x14ac:dyDescent="0.2">
      <c r="B140" s="12">
        <v>1313201928</v>
      </c>
      <c r="C140" s="12" t="s">
        <v>124</v>
      </c>
      <c r="D140" s="13"/>
      <c r="E140" s="13">
        <v>61000</v>
      </c>
      <c r="F140" s="13">
        <v>53000</v>
      </c>
      <c r="G140" s="13">
        <v>47878</v>
      </c>
    </row>
    <row r="141" spans="2:7" s="21" customFormat="1" ht="14.25" customHeight="1" x14ac:dyDescent="0.2">
      <c r="B141" s="12">
        <v>1313201929</v>
      </c>
      <c r="C141" s="12" t="s">
        <v>125</v>
      </c>
      <c r="D141" s="13"/>
      <c r="E141" s="13">
        <v>9000</v>
      </c>
      <c r="F141" s="13">
        <v>9000</v>
      </c>
      <c r="G141" s="13">
        <v>9457</v>
      </c>
    </row>
    <row r="142" spans="2:7" s="21" customFormat="1" ht="14.25" customHeight="1" x14ac:dyDescent="0.2">
      <c r="B142" s="12">
        <v>1313202920</v>
      </c>
      <c r="C142" s="12" t="s">
        <v>126</v>
      </c>
      <c r="D142" s="13">
        <v>467000</v>
      </c>
      <c r="E142" s="13"/>
      <c r="F142" s="13"/>
      <c r="G142" s="13"/>
    </row>
    <row r="143" spans="2:7" s="21" customFormat="1" ht="14.25" customHeight="1" x14ac:dyDescent="0.2">
      <c r="B143" s="12">
        <v>1313202922</v>
      </c>
      <c r="C143" s="12" t="s">
        <v>127</v>
      </c>
      <c r="D143" s="13">
        <v>650000</v>
      </c>
      <c r="E143" s="13">
        <v>650000</v>
      </c>
      <c r="F143" s="13">
        <v>600000</v>
      </c>
      <c r="G143" s="13">
        <v>597100</v>
      </c>
    </row>
    <row r="144" spans="2:7" s="21" customFormat="1" ht="14.25" customHeight="1" x14ac:dyDescent="0.2">
      <c r="B144" s="12">
        <v>1313202923</v>
      </c>
      <c r="C144" s="12" t="s">
        <v>128</v>
      </c>
      <c r="D144" s="13">
        <v>1950000</v>
      </c>
      <c r="E144" s="13">
        <v>1550000</v>
      </c>
      <c r="F144" s="13">
        <v>1650000</v>
      </c>
      <c r="G144" s="13">
        <v>1625247</v>
      </c>
    </row>
    <row r="145" spans="2:7" s="21" customFormat="1" ht="14.25" customHeight="1" x14ac:dyDescent="0.2">
      <c r="B145" s="12">
        <v>1313202924</v>
      </c>
      <c r="C145" s="12" t="s">
        <v>129</v>
      </c>
      <c r="D145" s="13">
        <v>4000</v>
      </c>
      <c r="E145" s="13">
        <v>28000</v>
      </c>
      <c r="F145" s="13">
        <v>28000</v>
      </c>
      <c r="G145" s="13">
        <v>41945</v>
      </c>
    </row>
    <row r="146" spans="2:7" s="21" customFormat="1" ht="14.25" customHeight="1" x14ac:dyDescent="0.2">
      <c r="B146" s="12">
        <v>1313202927</v>
      </c>
      <c r="C146" s="12" t="s">
        <v>130</v>
      </c>
      <c r="D146" s="13"/>
      <c r="E146" s="13">
        <v>41000</v>
      </c>
      <c r="F146" s="13">
        <v>41000</v>
      </c>
      <c r="G146" s="13">
        <v>33920</v>
      </c>
    </row>
    <row r="147" spans="2:7" s="21" customFormat="1" ht="14.25" customHeight="1" x14ac:dyDescent="0.2">
      <c r="B147" s="12">
        <v>1313202928</v>
      </c>
      <c r="C147" s="12" t="s">
        <v>131</v>
      </c>
      <c r="D147" s="13"/>
      <c r="E147" s="13">
        <v>68000</v>
      </c>
      <c r="F147" s="13">
        <v>69000</v>
      </c>
      <c r="G147" s="13">
        <v>58902</v>
      </c>
    </row>
    <row r="148" spans="2:7" s="21" customFormat="1" ht="14.25" customHeight="1" x14ac:dyDescent="0.2">
      <c r="B148" s="12">
        <v>1313202929</v>
      </c>
      <c r="C148" s="12" t="s">
        <v>132</v>
      </c>
      <c r="D148" s="13"/>
      <c r="E148" s="13">
        <v>11000</v>
      </c>
      <c r="F148" s="13">
        <v>11000</v>
      </c>
      <c r="G148" s="13">
        <v>11719</v>
      </c>
    </row>
    <row r="149" spans="2:7" s="21" customFormat="1" ht="14.25" customHeight="1" x14ac:dyDescent="0.2">
      <c r="B149" s="12">
        <v>1313203290</v>
      </c>
      <c r="C149" s="12" t="s">
        <v>133</v>
      </c>
      <c r="D149" s="13">
        <v>25000</v>
      </c>
      <c r="E149" s="13">
        <v>15000</v>
      </c>
      <c r="F149" s="13">
        <v>7000</v>
      </c>
      <c r="G149" s="13">
        <v>7965</v>
      </c>
    </row>
    <row r="150" spans="2:7" s="21" customFormat="1" ht="14.25" customHeight="1" x14ac:dyDescent="0.2">
      <c r="B150" s="12">
        <v>1313203920</v>
      </c>
      <c r="C150" s="12" t="s">
        <v>134</v>
      </c>
      <c r="D150" s="13">
        <v>615000</v>
      </c>
      <c r="E150" s="13"/>
      <c r="F150" s="13"/>
      <c r="G150" s="13"/>
    </row>
    <row r="151" spans="2:7" s="21" customFormat="1" ht="14.25" customHeight="1" x14ac:dyDescent="0.2">
      <c r="B151" s="12">
        <v>1313203922</v>
      </c>
      <c r="C151" s="12" t="s">
        <v>135</v>
      </c>
      <c r="D151" s="13">
        <v>500000</v>
      </c>
      <c r="E151" s="13">
        <v>500000</v>
      </c>
      <c r="F151" s="13">
        <v>500000</v>
      </c>
      <c r="G151" s="13">
        <v>460844</v>
      </c>
    </row>
    <row r="152" spans="2:7" s="21" customFormat="1" ht="14.25" customHeight="1" x14ac:dyDescent="0.2">
      <c r="B152" s="12">
        <v>1313203923</v>
      </c>
      <c r="C152" s="12" t="s">
        <v>136</v>
      </c>
      <c r="D152" s="13">
        <v>700000</v>
      </c>
      <c r="E152" s="13">
        <v>400000</v>
      </c>
      <c r="F152" s="13">
        <v>460000</v>
      </c>
      <c r="G152" s="13">
        <v>358198</v>
      </c>
    </row>
    <row r="153" spans="2:7" s="21" customFormat="1" ht="14.25" customHeight="1" x14ac:dyDescent="0.2">
      <c r="B153" s="12">
        <v>1313203924</v>
      </c>
      <c r="C153" s="12" t="s">
        <v>137</v>
      </c>
      <c r="D153" s="13">
        <v>3000</v>
      </c>
      <c r="E153" s="13">
        <v>24000</v>
      </c>
      <c r="F153" s="13">
        <v>23000</v>
      </c>
      <c r="G153" s="13">
        <v>23158</v>
      </c>
    </row>
    <row r="154" spans="2:7" s="21" customFormat="1" ht="14.25" customHeight="1" x14ac:dyDescent="0.2">
      <c r="B154" s="12">
        <v>1313203925</v>
      </c>
      <c r="C154" s="12" t="s">
        <v>138</v>
      </c>
      <c r="D154" s="13">
        <v>45000</v>
      </c>
      <c r="E154" s="13">
        <v>35000</v>
      </c>
      <c r="F154" s="13">
        <v>26000</v>
      </c>
      <c r="G154" s="13">
        <v>32356</v>
      </c>
    </row>
    <row r="155" spans="2:7" s="21" customFormat="1" ht="14.25" customHeight="1" x14ac:dyDescent="0.2">
      <c r="B155" s="12">
        <v>1313203926</v>
      </c>
      <c r="C155" s="12" t="s">
        <v>139</v>
      </c>
      <c r="D155" s="13">
        <v>2000</v>
      </c>
      <c r="E155" s="13">
        <v>2000</v>
      </c>
      <c r="F155" s="13">
        <v>2000</v>
      </c>
      <c r="G155" s="13">
        <v>498</v>
      </c>
    </row>
    <row r="156" spans="2:7" s="21" customFormat="1" ht="14.25" customHeight="1" x14ac:dyDescent="0.2">
      <c r="B156" s="12">
        <v>1313203927</v>
      </c>
      <c r="C156" s="12" t="s">
        <v>140</v>
      </c>
      <c r="D156" s="13"/>
      <c r="E156" s="13">
        <v>36000</v>
      </c>
      <c r="F156" s="13">
        <v>35000</v>
      </c>
      <c r="G156" s="13">
        <v>29163</v>
      </c>
    </row>
    <row r="157" spans="2:7" s="21" customFormat="1" ht="14.25" customHeight="1" x14ac:dyDescent="0.2">
      <c r="B157" s="12">
        <v>1313203928</v>
      </c>
      <c r="C157" s="12" t="s">
        <v>141</v>
      </c>
      <c r="D157" s="13"/>
      <c r="E157" s="13">
        <v>60000</v>
      </c>
      <c r="F157" s="13">
        <v>58000</v>
      </c>
      <c r="G157" s="13">
        <v>50590</v>
      </c>
    </row>
    <row r="158" spans="2:7" s="21" customFormat="1" ht="14.25" customHeight="1" x14ac:dyDescent="0.2">
      <c r="B158" s="12">
        <v>1313203929</v>
      </c>
      <c r="C158" s="12" t="s">
        <v>142</v>
      </c>
      <c r="D158" s="13"/>
      <c r="E158" s="13">
        <v>9000</v>
      </c>
      <c r="F158" s="13">
        <v>9000</v>
      </c>
      <c r="G158" s="13">
        <v>8635</v>
      </c>
    </row>
    <row r="159" spans="2:7" s="21" customFormat="1" ht="14.25" customHeight="1" x14ac:dyDescent="0.2">
      <c r="B159" s="12">
        <v>1313204920</v>
      </c>
      <c r="C159" s="12" t="s">
        <v>143</v>
      </c>
      <c r="D159" s="13">
        <v>581000</v>
      </c>
      <c r="E159" s="13"/>
      <c r="F159" s="13"/>
      <c r="G159" s="13"/>
    </row>
    <row r="160" spans="2:7" s="21" customFormat="1" ht="14.25" customHeight="1" x14ac:dyDescent="0.2">
      <c r="B160" s="12">
        <v>1313204922</v>
      </c>
      <c r="C160" s="12" t="s">
        <v>144</v>
      </c>
      <c r="D160" s="13">
        <v>450000</v>
      </c>
      <c r="E160" s="13">
        <v>470000</v>
      </c>
      <c r="F160" s="13">
        <v>470000</v>
      </c>
      <c r="G160" s="13">
        <v>434912</v>
      </c>
    </row>
    <row r="161" spans="1:7" s="21" customFormat="1" ht="14.25" customHeight="1" x14ac:dyDescent="0.2">
      <c r="B161" s="12">
        <v>1313204924</v>
      </c>
      <c r="C161" s="12" t="s">
        <v>145</v>
      </c>
      <c r="D161" s="13"/>
      <c r="E161" s="13">
        <v>25000</v>
      </c>
      <c r="F161" s="13">
        <v>26000</v>
      </c>
      <c r="G161" s="13">
        <v>24600</v>
      </c>
    </row>
    <row r="162" spans="1:7" s="21" customFormat="1" ht="14.25" customHeight="1" x14ac:dyDescent="0.2">
      <c r="B162" s="12">
        <v>1313204926</v>
      </c>
      <c r="C162" s="12" t="s">
        <v>146</v>
      </c>
      <c r="D162" s="13">
        <v>2000</v>
      </c>
      <c r="E162" s="13">
        <v>2000</v>
      </c>
      <c r="F162" s="13">
        <v>2000</v>
      </c>
      <c r="G162" s="13">
        <v>626</v>
      </c>
    </row>
    <row r="163" spans="1:7" s="21" customFormat="1" ht="14.25" customHeight="1" x14ac:dyDescent="0.2">
      <c r="B163" s="12">
        <v>1313204927</v>
      </c>
      <c r="C163" s="12" t="s">
        <v>147</v>
      </c>
      <c r="D163" s="13"/>
      <c r="E163" s="13">
        <v>41000</v>
      </c>
      <c r="F163" s="13">
        <v>42000</v>
      </c>
      <c r="G163" s="13">
        <v>34303</v>
      </c>
    </row>
    <row r="164" spans="1:7" s="21" customFormat="1" ht="14.25" customHeight="1" x14ac:dyDescent="0.2">
      <c r="B164" s="12">
        <v>1313204928</v>
      </c>
      <c r="C164" s="12" t="s">
        <v>148</v>
      </c>
      <c r="D164" s="13"/>
      <c r="E164" s="13">
        <v>69000</v>
      </c>
      <c r="F164" s="13">
        <v>70000</v>
      </c>
      <c r="G164" s="13">
        <v>59572</v>
      </c>
    </row>
    <row r="165" spans="1:7" s="21" customFormat="1" ht="14.25" customHeight="1" x14ac:dyDescent="0.2">
      <c r="B165" s="12">
        <v>1313204929</v>
      </c>
      <c r="C165" s="12" t="s">
        <v>149</v>
      </c>
      <c r="D165" s="13"/>
      <c r="E165" s="13">
        <v>9000</v>
      </c>
      <c r="F165" s="13">
        <v>9000</v>
      </c>
      <c r="G165" s="13">
        <v>8574</v>
      </c>
    </row>
    <row r="166" spans="1:7" s="21" customFormat="1" ht="14.25" customHeight="1" x14ac:dyDescent="0.2">
      <c r="B166" s="12">
        <v>1313205430</v>
      </c>
      <c r="C166" s="12" t="s">
        <v>150</v>
      </c>
      <c r="D166" s="13">
        <v>150000</v>
      </c>
      <c r="E166" s="13">
        <v>150000</v>
      </c>
      <c r="F166" s="13">
        <v>134000</v>
      </c>
      <c r="G166" s="13"/>
    </row>
    <row r="167" spans="1:7" s="21" customFormat="1" ht="14.25" customHeight="1" x14ac:dyDescent="0.2">
      <c r="B167" s="12">
        <v>1313210920</v>
      </c>
      <c r="C167" s="12" t="s">
        <v>151</v>
      </c>
      <c r="D167" s="13">
        <v>16000</v>
      </c>
      <c r="E167" s="13">
        <v>16000</v>
      </c>
      <c r="F167" s="13">
        <v>10000</v>
      </c>
      <c r="G167" s="13">
        <v>25600</v>
      </c>
    </row>
    <row r="168" spans="1:7" s="21" customFormat="1" ht="14.25" customHeight="1" x14ac:dyDescent="0.2">
      <c r="B168" s="12">
        <v>1313220920</v>
      </c>
      <c r="C168" s="12" t="s">
        <v>152</v>
      </c>
      <c r="D168" s="13"/>
      <c r="E168" s="13">
        <v>480000</v>
      </c>
      <c r="F168" s="13">
        <v>450000</v>
      </c>
      <c r="G168" s="13">
        <v>520461</v>
      </c>
    </row>
    <row r="169" spans="1:7" s="21" customFormat="1" ht="14.25" customHeight="1" x14ac:dyDescent="0.2">
      <c r="B169" s="12">
        <v>1313240290</v>
      </c>
      <c r="C169" s="12" t="s">
        <v>153</v>
      </c>
      <c r="D169" s="13">
        <v>379000</v>
      </c>
      <c r="E169" s="13">
        <v>289000</v>
      </c>
      <c r="F169" s="13">
        <v>268000</v>
      </c>
      <c r="G169" s="13">
        <v>72093</v>
      </c>
    </row>
    <row r="170" spans="1:7" s="21" customFormat="1" ht="14.25" customHeight="1" x14ac:dyDescent="0.2">
      <c r="B170" s="12">
        <v>1313250290</v>
      </c>
      <c r="C170" s="12" t="s">
        <v>154</v>
      </c>
      <c r="D170" s="13">
        <v>1115000</v>
      </c>
      <c r="E170" s="13">
        <v>1014000</v>
      </c>
      <c r="F170" s="13">
        <v>656000</v>
      </c>
      <c r="G170" s="13">
        <v>290036</v>
      </c>
    </row>
    <row r="171" spans="1:7" s="21" customFormat="1" ht="14.25" customHeight="1" x14ac:dyDescent="0.2">
      <c r="B171" s="12">
        <v>1313250920</v>
      </c>
      <c r="C171" s="12" t="s">
        <v>155</v>
      </c>
      <c r="D171" s="13">
        <v>96000</v>
      </c>
      <c r="E171" s="13">
        <v>65000</v>
      </c>
      <c r="F171" s="13">
        <v>48000</v>
      </c>
      <c r="G171" s="13">
        <v>75590</v>
      </c>
    </row>
    <row r="172" spans="1:7" s="21" customFormat="1" ht="14.25" customHeight="1" x14ac:dyDescent="0.2">
      <c r="B172" s="12">
        <v>1313250921</v>
      </c>
      <c r="C172" s="12" t="s">
        <v>156</v>
      </c>
      <c r="D172" s="13">
        <v>13000</v>
      </c>
      <c r="E172" s="13">
        <v>13000</v>
      </c>
      <c r="F172" s="13">
        <v>13000</v>
      </c>
      <c r="G172" s="13">
        <v>13140</v>
      </c>
    </row>
    <row r="173" spans="1:7" s="21" customFormat="1" ht="14.25" customHeight="1" x14ac:dyDescent="0.2">
      <c r="B173" s="12">
        <v>1313260430</v>
      </c>
      <c r="C173" s="12" t="s">
        <v>157</v>
      </c>
      <c r="D173" s="13">
        <v>420000</v>
      </c>
      <c r="E173" s="13">
        <v>380000</v>
      </c>
      <c r="F173" s="13">
        <v>365000</v>
      </c>
      <c r="G173" s="13">
        <v>379930</v>
      </c>
    </row>
    <row r="174" spans="1:7" s="21" customFormat="1" ht="14.25" customHeight="1" thickBot="1" x14ac:dyDescent="0.25">
      <c r="B174" s="12">
        <v>1313300920</v>
      </c>
      <c r="C174" s="12" t="s">
        <v>158</v>
      </c>
      <c r="D174" s="13">
        <v>2550000</v>
      </c>
      <c r="E174" s="13">
        <v>2400000</v>
      </c>
      <c r="F174" s="13">
        <v>2400000</v>
      </c>
      <c r="G174" s="13">
        <v>2398405</v>
      </c>
    </row>
    <row r="175" spans="1:7" s="21" customFormat="1" ht="15.75" thickBot="1" x14ac:dyDescent="0.3">
      <c r="A175" s="16"/>
      <c r="B175" s="6"/>
      <c r="C175" s="6" t="s">
        <v>159</v>
      </c>
      <c r="D175" s="7">
        <f>SUM(D126:D174)</f>
        <v>13376000</v>
      </c>
      <c r="E175" s="7">
        <f>SUM(E126:E174)</f>
        <v>11083000</v>
      </c>
      <c r="F175" s="7">
        <f>SUM(F126:F174)</f>
        <v>10870000</v>
      </c>
      <c r="G175" s="7">
        <f>SUM(G126:G174)</f>
        <v>10277255</v>
      </c>
    </row>
    <row r="176" spans="1:7" s="21" customFormat="1" x14ac:dyDescent="0.2">
      <c r="B176" s="1"/>
      <c r="C176" s="1"/>
      <c r="D176" s="3"/>
      <c r="E176" s="3"/>
      <c r="F176" s="3"/>
      <c r="G176" s="3"/>
    </row>
    <row r="177" spans="1:8" s="8" customFormat="1" ht="16.5" thickBot="1" x14ac:dyDescent="0.3">
      <c r="A177" s="21"/>
      <c r="B177" s="1"/>
      <c r="C177" s="18" t="s">
        <v>160</v>
      </c>
      <c r="D177" s="3"/>
      <c r="E177" s="3"/>
      <c r="F177" s="3"/>
      <c r="G177" s="3"/>
      <c r="H177" s="5"/>
    </row>
    <row r="178" spans="1:8" s="21" customFormat="1" ht="15.75" thickBot="1" x14ac:dyDescent="0.3">
      <c r="A178" s="5"/>
      <c r="B178" s="6" t="s">
        <v>3</v>
      </c>
      <c r="C178" s="6" t="s">
        <v>4</v>
      </c>
      <c r="D178" s="7" t="s">
        <v>5</v>
      </c>
      <c r="E178" s="7" t="s">
        <v>6</v>
      </c>
      <c r="F178" s="7" t="s">
        <v>7</v>
      </c>
      <c r="G178" s="7" t="s">
        <v>8</v>
      </c>
    </row>
    <row r="179" spans="1:8" s="21" customFormat="1" x14ac:dyDescent="0.2">
      <c r="B179" s="12">
        <v>1314000269</v>
      </c>
      <c r="C179" s="12" t="s">
        <v>161</v>
      </c>
      <c r="D179" s="13">
        <v>160000</v>
      </c>
      <c r="E179" s="13">
        <v>160000</v>
      </c>
      <c r="F179" s="13">
        <v>163000</v>
      </c>
      <c r="G179" s="13">
        <v>164483</v>
      </c>
    </row>
    <row r="180" spans="1:8" s="21" customFormat="1" x14ac:dyDescent="0.2">
      <c r="B180" s="12">
        <v>1314000290</v>
      </c>
      <c r="C180" s="12" t="s">
        <v>162</v>
      </c>
      <c r="D180" s="13"/>
      <c r="E180" s="13"/>
      <c r="F180" s="13"/>
      <c r="G180" s="13">
        <v>200</v>
      </c>
    </row>
    <row r="181" spans="1:8" s="16" customFormat="1" ht="15.75" thickBot="1" x14ac:dyDescent="0.3">
      <c r="A181" s="21"/>
      <c r="B181" s="12">
        <v>1314000928</v>
      </c>
      <c r="C181" s="12" t="s">
        <v>163</v>
      </c>
      <c r="D181" s="13"/>
      <c r="E181" s="13">
        <v>12000</v>
      </c>
      <c r="F181" s="13">
        <v>12000</v>
      </c>
      <c r="G181" s="13"/>
    </row>
    <row r="182" spans="1:8" s="21" customFormat="1" ht="15.75" thickBot="1" x14ac:dyDescent="0.3">
      <c r="A182" s="16"/>
      <c r="B182" s="6"/>
      <c r="C182" s="6" t="s">
        <v>164</v>
      </c>
      <c r="D182" s="7">
        <f>SUM(D179:D181)</f>
        <v>160000</v>
      </c>
      <c r="E182" s="7">
        <f>SUM(E179:E181)</f>
        <v>172000</v>
      </c>
      <c r="F182" s="7">
        <f>SUM(F179:F181)</f>
        <v>175000</v>
      </c>
      <c r="G182" s="7">
        <f>SUM(G179:G181)</f>
        <v>164683</v>
      </c>
    </row>
    <row r="183" spans="1:8" s="21" customFormat="1" x14ac:dyDescent="0.2">
      <c r="B183" s="1"/>
      <c r="C183" s="1"/>
      <c r="D183" s="3"/>
      <c r="E183" s="3"/>
      <c r="F183" s="3"/>
      <c r="G183" s="3"/>
    </row>
    <row r="184" spans="1:8" s="8" customFormat="1" ht="16.5" thickBot="1" x14ac:dyDescent="0.3">
      <c r="A184" s="21"/>
      <c r="B184" s="1"/>
      <c r="C184" s="18" t="s">
        <v>165</v>
      </c>
      <c r="D184" s="3"/>
      <c r="E184" s="3"/>
      <c r="F184" s="3"/>
      <c r="G184" s="3"/>
      <c r="H184" s="5"/>
    </row>
    <row r="185" spans="1:8" s="21" customFormat="1" ht="15.75" thickBot="1" x14ac:dyDescent="0.3">
      <c r="A185" s="5"/>
      <c r="B185" s="6" t="s">
        <v>3</v>
      </c>
      <c r="C185" s="6" t="s">
        <v>4</v>
      </c>
      <c r="D185" s="7" t="s">
        <v>5</v>
      </c>
      <c r="E185" s="7" t="s">
        <v>6</v>
      </c>
      <c r="F185" s="7" t="s">
        <v>7</v>
      </c>
      <c r="G185" s="7" t="s">
        <v>8</v>
      </c>
    </row>
    <row r="186" spans="1:8" s="21" customFormat="1" x14ac:dyDescent="0.2">
      <c r="B186" s="12">
        <v>1315700269</v>
      </c>
      <c r="C186" s="12" t="s">
        <v>166</v>
      </c>
      <c r="D186" s="13">
        <v>150000</v>
      </c>
      <c r="E186" s="13">
        <v>150000</v>
      </c>
      <c r="F186" s="13">
        <v>150000</v>
      </c>
      <c r="G186" s="13">
        <v>153645</v>
      </c>
    </row>
    <row r="187" spans="1:8" s="16" customFormat="1" ht="15.75" thickBot="1" x14ac:dyDescent="0.3">
      <c r="A187" s="21"/>
      <c r="B187" s="12">
        <v>1315700929</v>
      </c>
      <c r="C187" s="12" t="s">
        <v>167</v>
      </c>
      <c r="D187" s="13"/>
      <c r="E187" s="13">
        <v>10000</v>
      </c>
      <c r="F187" s="13">
        <v>10000</v>
      </c>
      <c r="G187" s="13">
        <v>22739</v>
      </c>
    </row>
    <row r="188" spans="1:8" s="22" customFormat="1" ht="15.75" thickBot="1" x14ac:dyDescent="0.3">
      <c r="A188" s="16"/>
      <c r="B188" s="6"/>
      <c r="C188" s="6" t="s">
        <v>168</v>
      </c>
      <c r="D188" s="7">
        <f>SUM(D186:D187)</f>
        <v>150000</v>
      </c>
      <c r="E188" s="7">
        <f>SUM(E186:E187)</f>
        <v>160000</v>
      </c>
      <c r="F188" s="7">
        <f>SUM(F186:F187)</f>
        <v>160000</v>
      </c>
      <c r="G188" s="7">
        <f>SUM(G186:G187)</f>
        <v>176384</v>
      </c>
    </row>
    <row r="189" spans="1:8" s="22" customFormat="1" x14ac:dyDescent="0.2">
      <c r="B189" s="23"/>
      <c r="C189" s="23"/>
      <c r="D189" s="24"/>
      <c r="E189" s="24"/>
      <c r="F189" s="24"/>
      <c r="G189" s="24"/>
    </row>
    <row r="190" spans="1:8" s="8" customFormat="1" ht="16.5" thickBot="1" x14ac:dyDescent="0.3">
      <c r="A190" s="22"/>
      <c r="B190" s="23"/>
      <c r="C190" s="18" t="s">
        <v>169</v>
      </c>
      <c r="D190" s="24"/>
      <c r="E190" s="24"/>
      <c r="F190" s="24"/>
      <c r="G190" s="24"/>
      <c r="H190" s="5"/>
    </row>
    <row r="191" spans="1:8" s="21" customFormat="1" ht="15.75" thickBot="1" x14ac:dyDescent="0.3">
      <c r="A191" s="5"/>
      <c r="B191" s="6" t="s">
        <v>3</v>
      </c>
      <c r="C191" s="6" t="s">
        <v>4</v>
      </c>
      <c r="D191" s="7" t="s">
        <v>5</v>
      </c>
      <c r="E191" s="7" t="s">
        <v>6</v>
      </c>
      <c r="F191" s="7" t="s">
        <v>7</v>
      </c>
      <c r="G191" s="7" t="s">
        <v>8</v>
      </c>
    </row>
    <row r="192" spans="1:8" s="21" customFormat="1" x14ac:dyDescent="0.2">
      <c r="B192" s="12">
        <v>1315800290</v>
      </c>
      <c r="C192" s="12" t="s">
        <v>170</v>
      </c>
      <c r="D192" s="13">
        <v>1000</v>
      </c>
      <c r="E192" s="13">
        <v>3000</v>
      </c>
      <c r="F192" s="13">
        <v>3000</v>
      </c>
      <c r="G192" s="13">
        <v>0</v>
      </c>
    </row>
    <row r="193" spans="1:8" s="16" customFormat="1" ht="15.75" thickBot="1" x14ac:dyDescent="0.3">
      <c r="A193" s="21"/>
      <c r="B193" s="12">
        <v>1315800920</v>
      </c>
      <c r="C193" s="12" t="s">
        <v>171</v>
      </c>
      <c r="D193" s="13">
        <v>505000</v>
      </c>
      <c r="E193" s="13">
        <v>500000</v>
      </c>
      <c r="F193" s="13">
        <v>480000</v>
      </c>
      <c r="G193" s="13">
        <v>502739</v>
      </c>
    </row>
    <row r="194" spans="1:8" s="21" customFormat="1" ht="15.75" thickBot="1" x14ac:dyDescent="0.3">
      <c r="A194" s="16"/>
      <c r="B194" s="6"/>
      <c r="C194" s="6" t="s">
        <v>172</v>
      </c>
      <c r="D194" s="7">
        <f>SUM(D192:D193)</f>
        <v>506000</v>
      </c>
      <c r="E194" s="7">
        <f>SUM(E192:E193)</f>
        <v>503000</v>
      </c>
      <c r="F194" s="7">
        <f>SUM(F192:F193)</f>
        <v>483000</v>
      </c>
      <c r="G194" s="7">
        <f t="shared" ref="G194" si="7">SUM(G192:G193)</f>
        <v>502739</v>
      </c>
    </row>
    <row r="195" spans="1:8" s="21" customFormat="1" x14ac:dyDescent="0.2">
      <c r="B195" s="1"/>
      <c r="C195" s="1"/>
      <c r="D195" s="3"/>
      <c r="E195" s="3"/>
      <c r="F195" s="3"/>
      <c r="G195" s="3"/>
    </row>
    <row r="196" spans="1:8" s="8" customFormat="1" ht="16.5" thickBot="1" x14ac:dyDescent="0.3">
      <c r="A196" s="21"/>
      <c r="B196" s="1"/>
      <c r="C196" s="18" t="s">
        <v>173</v>
      </c>
      <c r="D196" s="3"/>
      <c r="E196" s="3"/>
      <c r="F196" s="3"/>
      <c r="G196" s="3"/>
      <c r="H196" s="5"/>
    </row>
    <row r="197" spans="1:8" s="21" customFormat="1" ht="15.75" thickBot="1" x14ac:dyDescent="0.3">
      <c r="A197" s="5"/>
      <c r="B197" s="6" t="s">
        <v>3</v>
      </c>
      <c r="C197" s="6" t="s">
        <v>4</v>
      </c>
      <c r="D197" s="7" t="s">
        <v>5</v>
      </c>
      <c r="E197" s="7" t="s">
        <v>6</v>
      </c>
      <c r="F197" s="7" t="s">
        <v>7</v>
      </c>
      <c r="G197" s="7" t="s">
        <v>8</v>
      </c>
    </row>
    <row r="198" spans="1:8" s="21" customFormat="1" x14ac:dyDescent="0.2">
      <c r="B198" s="12">
        <v>1317100920</v>
      </c>
      <c r="C198" s="12" t="s">
        <v>174</v>
      </c>
      <c r="D198" s="13">
        <v>100000</v>
      </c>
      <c r="E198" s="13">
        <v>100000</v>
      </c>
      <c r="F198" s="13">
        <v>125000</v>
      </c>
      <c r="G198" s="13">
        <v>49408</v>
      </c>
    </row>
    <row r="199" spans="1:8" s="21" customFormat="1" x14ac:dyDescent="0.2">
      <c r="B199" s="12">
        <v>1317100990</v>
      </c>
      <c r="C199" s="12" t="s">
        <v>175</v>
      </c>
      <c r="D199" s="13">
        <v>1540000</v>
      </c>
      <c r="E199" s="13">
        <v>1350000</v>
      </c>
      <c r="F199" s="13">
        <v>1350000</v>
      </c>
      <c r="G199" s="13">
        <v>1283944</v>
      </c>
    </row>
    <row r="200" spans="1:8" s="21" customFormat="1" x14ac:dyDescent="0.2">
      <c r="B200" s="12">
        <v>1317200920</v>
      </c>
      <c r="C200" s="12" t="s">
        <v>176</v>
      </c>
      <c r="D200" s="13">
        <v>17000</v>
      </c>
      <c r="E200" s="13">
        <v>17000</v>
      </c>
      <c r="F200" s="13">
        <v>17000</v>
      </c>
      <c r="G200" s="13">
        <v>0</v>
      </c>
    </row>
    <row r="201" spans="1:8" s="21" customFormat="1" x14ac:dyDescent="0.2">
      <c r="B201" s="12">
        <v>1317200921</v>
      </c>
      <c r="C201" s="12" t="s">
        <v>177</v>
      </c>
      <c r="D201" s="13">
        <v>45000</v>
      </c>
      <c r="E201" s="13">
        <v>45000</v>
      </c>
      <c r="F201" s="13">
        <v>31000</v>
      </c>
      <c r="G201" s="13">
        <v>56036</v>
      </c>
    </row>
    <row r="202" spans="1:8" s="21" customFormat="1" x14ac:dyDescent="0.2">
      <c r="B202" s="12">
        <v>1317300420</v>
      </c>
      <c r="C202" s="12" t="s">
        <v>178</v>
      </c>
      <c r="D202" s="13">
        <v>9000</v>
      </c>
      <c r="E202" s="13">
        <v>9000</v>
      </c>
      <c r="F202" s="13"/>
      <c r="G202" s="13">
        <v>7850</v>
      </c>
    </row>
    <row r="203" spans="1:8" s="21" customFormat="1" x14ac:dyDescent="0.2">
      <c r="B203" s="12">
        <v>1317300740</v>
      </c>
      <c r="C203" s="12" t="s">
        <v>179</v>
      </c>
      <c r="D203" s="13">
        <v>8000</v>
      </c>
      <c r="E203" s="13">
        <v>8000</v>
      </c>
      <c r="F203" s="13"/>
      <c r="G203" s="13"/>
    </row>
    <row r="204" spans="1:8" s="21" customFormat="1" x14ac:dyDescent="0.2">
      <c r="B204" s="12">
        <v>1317300920</v>
      </c>
      <c r="C204" s="12" t="s">
        <v>180</v>
      </c>
      <c r="D204" s="13">
        <v>1250000</v>
      </c>
      <c r="E204" s="13">
        <v>1250000</v>
      </c>
      <c r="F204" s="13">
        <v>1080000</v>
      </c>
      <c r="G204" s="13">
        <v>1233293</v>
      </c>
    </row>
    <row r="205" spans="1:8" s="21" customFormat="1" x14ac:dyDescent="0.2">
      <c r="B205" s="12">
        <v>1317300921</v>
      </c>
      <c r="C205" s="12" t="s">
        <v>181</v>
      </c>
      <c r="D205" s="13">
        <f>15000+27000</f>
        <v>42000</v>
      </c>
      <c r="E205" s="13">
        <v>0</v>
      </c>
      <c r="F205" s="13">
        <v>9000</v>
      </c>
      <c r="G205" s="13"/>
    </row>
    <row r="206" spans="1:8" s="21" customFormat="1" x14ac:dyDescent="0.2">
      <c r="B206" s="12">
        <v>1317700920</v>
      </c>
      <c r="C206" s="12" t="s">
        <v>182</v>
      </c>
      <c r="D206" s="13">
        <v>230000</v>
      </c>
      <c r="E206" s="13">
        <v>230000</v>
      </c>
      <c r="F206" s="13">
        <v>250000</v>
      </c>
      <c r="G206" s="13">
        <v>227087</v>
      </c>
    </row>
    <row r="207" spans="1:8" x14ac:dyDescent="0.2">
      <c r="A207" s="21"/>
      <c r="B207" s="12">
        <v>1317800920</v>
      </c>
      <c r="C207" s="12" t="s">
        <v>183</v>
      </c>
      <c r="D207" s="13">
        <v>280000</v>
      </c>
      <c r="E207" s="13">
        <v>370000</v>
      </c>
      <c r="F207" s="13">
        <v>470000</v>
      </c>
      <c r="G207" s="13">
        <v>327152</v>
      </c>
    </row>
    <row r="208" spans="1:8" x14ac:dyDescent="0.2">
      <c r="B208" s="12">
        <v>1317800922</v>
      </c>
      <c r="C208" s="12" t="s">
        <v>184</v>
      </c>
      <c r="D208" s="13">
        <v>4336000</v>
      </c>
      <c r="E208" s="13">
        <v>3900000</v>
      </c>
      <c r="F208" s="13">
        <v>3500000</v>
      </c>
      <c r="G208" s="13">
        <v>3345154</v>
      </c>
    </row>
    <row r="209" spans="1:8" x14ac:dyDescent="0.2">
      <c r="B209" s="12">
        <v>1317800923</v>
      </c>
      <c r="C209" s="12" t="s">
        <v>185</v>
      </c>
      <c r="D209" s="13">
        <v>967000</v>
      </c>
      <c r="E209" s="13">
        <v>970000</v>
      </c>
      <c r="F209" s="13">
        <v>1030000</v>
      </c>
      <c r="G209" s="13">
        <v>774301</v>
      </c>
    </row>
    <row r="210" spans="1:8" s="17" customFormat="1" ht="15.75" thickBot="1" x14ac:dyDescent="0.3">
      <c r="A210" s="1"/>
      <c r="B210" s="12">
        <v>1317800924</v>
      </c>
      <c r="C210" s="12" t="s">
        <v>186</v>
      </c>
      <c r="D210" s="13">
        <v>776000</v>
      </c>
      <c r="E210" s="13">
        <v>760000</v>
      </c>
      <c r="F210" s="13">
        <v>800000</v>
      </c>
      <c r="G210" s="13">
        <v>506798</v>
      </c>
      <c r="H210" s="16"/>
    </row>
    <row r="211" spans="1:8" ht="15.75" thickBot="1" x14ac:dyDescent="0.3">
      <c r="A211" s="16"/>
      <c r="B211" s="6"/>
      <c r="C211" s="6" t="s">
        <v>187</v>
      </c>
      <c r="D211" s="7">
        <f>SUM(D198:D210)</f>
        <v>9600000</v>
      </c>
      <c r="E211" s="7">
        <f>SUM(E198:E210)</f>
        <v>9009000</v>
      </c>
      <c r="F211" s="7">
        <f>SUM(F198:F210)</f>
        <v>8662000</v>
      </c>
      <c r="G211" s="7">
        <f>SUM(G198:G210)</f>
        <v>7811023</v>
      </c>
    </row>
    <row r="212" spans="1:8" ht="15" customHeight="1" x14ac:dyDescent="0.2"/>
    <row r="213" spans="1:8" s="8" customFormat="1" ht="16.5" thickBot="1" x14ac:dyDescent="0.3">
      <c r="A213" s="1"/>
      <c r="B213" s="1"/>
      <c r="C213" s="18" t="s">
        <v>188</v>
      </c>
      <c r="D213" s="3"/>
      <c r="E213" s="3"/>
      <c r="F213" s="3"/>
      <c r="G213" s="3"/>
      <c r="H213" s="5"/>
    </row>
    <row r="214" spans="1:8" ht="15.75" thickBot="1" x14ac:dyDescent="0.3">
      <c r="A214" s="5"/>
      <c r="B214" s="6" t="s">
        <v>3</v>
      </c>
      <c r="C214" s="6" t="s">
        <v>4</v>
      </c>
      <c r="D214" s="7" t="s">
        <v>5</v>
      </c>
      <c r="E214" s="7" t="s">
        <v>6</v>
      </c>
      <c r="F214" s="7" t="s">
        <v>7</v>
      </c>
      <c r="G214" s="7" t="s">
        <v>8</v>
      </c>
    </row>
    <row r="215" spans="1:8" x14ac:dyDescent="0.2">
      <c r="B215" s="25">
        <v>1323000290</v>
      </c>
      <c r="C215" s="25" t="s">
        <v>189</v>
      </c>
      <c r="D215" s="13">
        <v>15000</v>
      </c>
      <c r="E215" s="13">
        <v>15000</v>
      </c>
      <c r="F215" s="26">
        <v>15000</v>
      </c>
      <c r="G215" s="27">
        <v>16475</v>
      </c>
    </row>
    <row r="216" spans="1:8" x14ac:dyDescent="0.2">
      <c r="B216" s="25">
        <v>1327000920</v>
      </c>
      <c r="C216" s="25" t="s">
        <v>190</v>
      </c>
      <c r="D216" s="13">
        <v>300000</v>
      </c>
      <c r="E216" s="13">
        <v>300000</v>
      </c>
      <c r="F216" s="26">
        <v>200000</v>
      </c>
      <c r="G216" s="27">
        <v>30000</v>
      </c>
    </row>
    <row r="217" spans="1:8" x14ac:dyDescent="0.2">
      <c r="B217" s="25">
        <v>1327000990</v>
      </c>
      <c r="C217" s="25" t="s">
        <v>191</v>
      </c>
      <c r="D217" s="13">
        <v>450000</v>
      </c>
      <c r="E217" s="13">
        <v>450000</v>
      </c>
      <c r="F217" s="26">
        <v>300000</v>
      </c>
      <c r="G217" s="27">
        <v>211042</v>
      </c>
    </row>
    <row r="218" spans="1:8" x14ac:dyDescent="0.2">
      <c r="B218" s="25">
        <v>1328000420</v>
      </c>
      <c r="C218" s="25" t="s">
        <v>192</v>
      </c>
      <c r="D218" s="13">
        <v>40000</v>
      </c>
      <c r="E218" s="13">
        <v>30000</v>
      </c>
      <c r="F218" s="26">
        <v>30000</v>
      </c>
      <c r="G218" s="27">
        <v>19538</v>
      </c>
    </row>
    <row r="219" spans="1:8" x14ac:dyDescent="0.2">
      <c r="B219" s="25">
        <v>1328000740</v>
      </c>
      <c r="C219" s="25" t="s">
        <v>193</v>
      </c>
      <c r="D219" s="13">
        <v>10000</v>
      </c>
      <c r="E219" s="13">
        <v>10000</v>
      </c>
      <c r="F219" s="26">
        <v>10000</v>
      </c>
      <c r="G219" s="27">
        <v>9202</v>
      </c>
    </row>
    <row r="220" spans="1:8" x14ac:dyDescent="0.2">
      <c r="B220" s="25">
        <v>1328000741</v>
      </c>
      <c r="C220" s="25" t="s">
        <v>194</v>
      </c>
      <c r="D220" s="13">
        <v>14000</v>
      </c>
      <c r="E220" s="13">
        <v>8000</v>
      </c>
      <c r="F220" s="26">
        <v>10000</v>
      </c>
      <c r="G220" s="27">
        <v>4465</v>
      </c>
    </row>
    <row r="221" spans="1:8" x14ac:dyDescent="0.2">
      <c r="B221" s="25">
        <v>1328000920</v>
      </c>
      <c r="C221" s="25" t="s">
        <v>195</v>
      </c>
      <c r="D221" s="13">
        <v>200000</v>
      </c>
      <c r="E221" s="13">
        <v>200000</v>
      </c>
      <c r="F221" s="26">
        <v>274000</v>
      </c>
      <c r="G221" s="27">
        <v>46666</v>
      </c>
    </row>
    <row r="222" spans="1:8" x14ac:dyDescent="0.2">
      <c r="B222" s="25">
        <v>1328000921</v>
      </c>
      <c r="C222" s="25" t="s">
        <v>196</v>
      </c>
      <c r="D222" s="13">
        <v>60000</v>
      </c>
      <c r="E222" s="13">
        <v>60000</v>
      </c>
      <c r="F222" s="26">
        <v>60000</v>
      </c>
      <c r="G222" s="13"/>
    </row>
    <row r="223" spans="1:8" x14ac:dyDescent="0.2">
      <c r="B223" s="25">
        <v>1328000923</v>
      </c>
      <c r="C223" s="25" t="s">
        <v>197</v>
      </c>
      <c r="D223" s="13"/>
      <c r="E223" s="13">
        <v>0</v>
      </c>
      <c r="F223" s="26">
        <v>0</v>
      </c>
      <c r="G223" s="27">
        <v>68837</v>
      </c>
    </row>
    <row r="224" spans="1:8" x14ac:dyDescent="0.2">
      <c r="B224" s="25">
        <v>1328000925</v>
      </c>
      <c r="C224" s="25" t="s">
        <v>198</v>
      </c>
      <c r="D224" s="13">
        <v>13000</v>
      </c>
      <c r="E224" s="13"/>
      <c r="F224" s="26"/>
      <c r="G224" s="13"/>
    </row>
    <row r="225" spans="1:8" x14ac:dyDescent="0.2">
      <c r="B225" s="25">
        <v>1328000990</v>
      </c>
      <c r="C225" s="25" t="s">
        <v>199</v>
      </c>
      <c r="D225" s="13">
        <v>300000</v>
      </c>
      <c r="E225" s="13">
        <v>400000</v>
      </c>
      <c r="F225" s="26">
        <v>400000</v>
      </c>
      <c r="G225" s="27">
        <v>230307</v>
      </c>
    </row>
    <row r="226" spans="1:8" x14ac:dyDescent="0.2">
      <c r="B226" s="25">
        <v>1328000991</v>
      </c>
      <c r="C226" s="25" t="s">
        <v>200</v>
      </c>
      <c r="D226" s="13"/>
      <c r="E226" s="13"/>
      <c r="F226" s="26"/>
      <c r="G226" s="27">
        <v>19342</v>
      </c>
    </row>
    <row r="227" spans="1:8" ht="15" thickBot="1" x14ac:dyDescent="0.25">
      <c r="B227" s="25">
        <v>1329000920</v>
      </c>
      <c r="C227" s="25" t="s">
        <v>201</v>
      </c>
      <c r="D227" s="13">
        <v>120000</v>
      </c>
      <c r="E227" s="13">
        <v>120000</v>
      </c>
      <c r="F227" s="26">
        <v>120000</v>
      </c>
      <c r="G227" s="27">
        <v>177110</v>
      </c>
    </row>
    <row r="228" spans="1:8" ht="15.75" thickBot="1" x14ac:dyDescent="0.3">
      <c r="A228" s="16"/>
      <c r="B228" s="6"/>
      <c r="C228" s="6" t="s">
        <v>202</v>
      </c>
      <c r="D228" s="7">
        <f>SUM(D215:D227)</f>
        <v>1522000</v>
      </c>
      <c r="E228" s="7">
        <f>SUM(E215:E227)</f>
        <v>1593000</v>
      </c>
      <c r="F228" s="7">
        <f>SUM(F215:F227)</f>
        <v>1419000</v>
      </c>
      <c r="G228" s="7">
        <f>SUM(G215:G227)</f>
        <v>832984</v>
      </c>
    </row>
    <row r="230" spans="1:8" s="8" customFormat="1" ht="16.5" thickBot="1" x14ac:dyDescent="0.3">
      <c r="A230" s="1"/>
      <c r="B230" s="1"/>
      <c r="C230" s="18" t="s">
        <v>203</v>
      </c>
      <c r="D230" s="3"/>
      <c r="E230" s="3"/>
      <c r="F230" s="3"/>
      <c r="G230" s="3"/>
      <c r="H230" s="5"/>
    </row>
    <row r="231" spans="1:8" s="21" customFormat="1" ht="15.75" thickBot="1" x14ac:dyDescent="0.3">
      <c r="A231" s="5"/>
      <c r="B231" s="6" t="s">
        <v>3</v>
      </c>
      <c r="C231" s="6" t="s">
        <v>4</v>
      </c>
      <c r="D231" s="7" t="s">
        <v>5</v>
      </c>
      <c r="E231" s="7" t="s">
        <v>6</v>
      </c>
      <c r="F231" s="7" t="s">
        <v>7</v>
      </c>
      <c r="G231" s="7" t="s">
        <v>8</v>
      </c>
    </row>
    <row r="232" spans="1:8" s="21" customFormat="1" x14ac:dyDescent="0.2">
      <c r="B232" s="12">
        <v>1341000420</v>
      </c>
      <c r="C232" s="12" t="s">
        <v>204</v>
      </c>
      <c r="D232" s="13">
        <v>35000</v>
      </c>
      <c r="E232" s="13">
        <v>35000</v>
      </c>
      <c r="F232" s="13">
        <v>35000</v>
      </c>
      <c r="G232" s="13">
        <v>28250</v>
      </c>
    </row>
    <row r="233" spans="1:8" s="21" customFormat="1" x14ac:dyDescent="0.2">
      <c r="B233" s="12">
        <v>1341000421</v>
      </c>
      <c r="C233" s="12" t="s">
        <v>205</v>
      </c>
      <c r="D233" s="13"/>
      <c r="E233" s="13"/>
      <c r="F233" s="13">
        <v>37000</v>
      </c>
      <c r="G233" s="13"/>
    </row>
    <row r="234" spans="1:8" s="21" customFormat="1" x14ac:dyDescent="0.2">
      <c r="B234" s="12">
        <v>1341000523</v>
      </c>
      <c r="C234" s="12" t="s">
        <v>206</v>
      </c>
      <c r="D234" s="13"/>
      <c r="E234" s="13"/>
      <c r="F234" s="13">
        <v>50000</v>
      </c>
      <c r="G234" s="13">
        <v>27806</v>
      </c>
    </row>
    <row r="235" spans="1:8" s="21" customFormat="1" x14ac:dyDescent="0.2">
      <c r="B235" s="12">
        <v>1341000742</v>
      </c>
      <c r="C235" s="12" t="s">
        <v>207</v>
      </c>
      <c r="D235" s="13">
        <v>20000</v>
      </c>
      <c r="E235" s="13">
        <v>29000</v>
      </c>
      <c r="F235" s="13">
        <v>29000</v>
      </c>
      <c r="G235" s="13"/>
    </row>
    <row r="236" spans="1:8" s="21" customFormat="1" x14ac:dyDescent="0.2">
      <c r="B236" s="12">
        <v>1341000930</v>
      </c>
      <c r="C236" s="12" t="s">
        <v>208</v>
      </c>
      <c r="D236" s="13">
        <v>2800000</v>
      </c>
      <c r="E236" s="13">
        <v>2500000</v>
      </c>
      <c r="F236" s="13">
        <v>2070000</v>
      </c>
      <c r="G236" s="13">
        <v>2338519</v>
      </c>
    </row>
    <row r="237" spans="1:8" s="21" customFormat="1" x14ac:dyDescent="0.2">
      <c r="B237" s="12">
        <v>1341000931</v>
      </c>
      <c r="C237" s="12" t="s">
        <v>209</v>
      </c>
      <c r="D237" s="13"/>
      <c r="E237" s="13">
        <v>7000</v>
      </c>
      <c r="F237" s="13">
        <v>7000</v>
      </c>
      <c r="G237" s="13"/>
    </row>
    <row r="238" spans="1:8" s="21" customFormat="1" x14ac:dyDescent="0.2">
      <c r="B238" s="28">
        <v>1341000970</v>
      </c>
      <c r="C238" s="12" t="s">
        <v>210</v>
      </c>
      <c r="D238" s="13"/>
      <c r="E238" s="13"/>
      <c r="F238" s="13"/>
      <c r="G238" s="13">
        <v>38740</v>
      </c>
    </row>
    <row r="239" spans="1:8" s="21" customFormat="1" x14ac:dyDescent="0.2">
      <c r="B239" s="12">
        <v>1341001930</v>
      </c>
      <c r="C239" s="12" t="s">
        <v>211</v>
      </c>
      <c r="D239" s="13">
        <v>45000</v>
      </c>
      <c r="E239" s="13">
        <v>34000</v>
      </c>
      <c r="F239" s="13"/>
      <c r="G239" s="13">
        <v>43888</v>
      </c>
    </row>
    <row r="240" spans="1:8" s="16" customFormat="1" ht="15.75" thickBot="1" x14ac:dyDescent="0.3">
      <c r="A240" s="21"/>
      <c r="B240" s="12">
        <v>1341004930</v>
      </c>
      <c r="C240" s="12" t="s">
        <v>212</v>
      </c>
      <c r="D240" s="13">
        <v>127000</v>
      </c>
      <c r="E240" s="13">
        <v>127000</v>
      </c>
      <c r="F240" s="13"/>
      <c r="G240" s="13">
        <v>6965</v>
      </c>
    </row>
    <row r="241" spans="1:8" ht="15.75" thickBot="1" x14ac:dyDescent="0.3">
      <c r="A241" s="16"/>
      <c r="B241" s="6"/>
      <c r="C241" s="6" t="s">
        <v>213</v>
      </c>
      <c r="D241" s="7">
        <f>SUM(D232:D240)</f>
        <v>3027000</v>
      </c>
      <c r="E241" s="7">
        <f>SUM(E232:E240)</f>
        <v>2732000</v>
      </c>
      <c r="F241" s="7">
        <f>SUM(F232:F240)</f>
        <v>2228000</v>
      </c>
      <c r="G241" s="7">
        <f>SUM(G232:G240)</f>
        <v>2484168</v>
      </c>
    </row>
    <row r="243" spans="1:8" s="8" customFormat="1" ht="16.5" thickBot="1" x14ac:dyDescent="0.3">
      <c r="A243" s="1"/>
      <c r="B243" s="1"/>
      <c r="C243" s="18" t="s">
        <v>214</v>
      </c>
      <c r="D243" s="3"/>
      <c r="E243" s="3"/>
      <c r="F243" s="3"/>
      <c r="G243" s="3"/>
      <c r="H243" s="5"/>
    </row>
    <row r="244" spans="1:8" s="21" customFormat="1" ht="15.75" thickBot="1" x14ac:dyDescent="0.3">
      <c r="A244" s="5"/>
      <c r="B244" s="6" t="s">
        <v>3</v>
      </c>
      <c r="C244" s="6" t="s">
        <v>4</v>
      </c>
      <c r="D244" s="7" t="s">
        <v>5</v>
      </c>
      <c r="E244" s="7" t="s">
        <v>6</v>
      </c>
      <c r="F244" s="7" t="s">
        <v>7</v>
      </c>
      <c r="G244" s="7" t="s">
        <v>8</v>
      </c>
    </row>
    <row r="245" spans="1:8" s="21" customFormat="1" x14ac:dyDescent="0.2">
      <c r="B245" s="12">
        <v>1342200930</v>
      </c>
      <c r="C245" s="12" t="s">
        <v>215</v>
      </c>
      <c r="D245" s="13">
        <v>105000</v>
      </c>
      <c r="E245" s="13">
        <v>105000</v>
      </c>
      <c r="F245" s="13">
        <v>101000</v>
      </c>
      <c r="G245" s="13">
        <v>105845</v>
      </c>
    </row>
    <row r="246" spans="1:8" s="21" customFormat="1" x14ac:dyDescent="0.2">
      <c r="B246" s="12">
        <v>1342202930</v>
      </c>
      <c r="C246" s="12" t="s">
        <v>216</v>
      </c>
      <c r="D246" s="13">
        <v>60000</v>
      </c>
      <c r="E246" s="13">
        <v>75000</v>
      </c>
      <c r="F246" s="13">
        <v>75000</v>
      </c>
      <c r="G246" s="13">
        <v>63866</v>
      </c>
    </row>
    <row r="247" spans="1:8" s="21" customFormat="1" x14ac:dyDescent="0.2">
      <c r="B247" s="12">
        <v>1342202931</v>
      </c>
      <c r="C247" s="12" t="s">
        <v>217</v>
      </c>
      <c r="D247" s="13">
        <v>127000</v>
      </c>
      <c r="E247" s="13"/>
      <c r="F247" s="13"/>
      <c r="G247" s="13"/>
    </row>
    <row r="248" spans="1:8" s="21" customFormat="1" x14ac:dyDescent="0.2">
      <c r="B248" s="12">
        <v>1342203930</v>
      </c>
      <c r="C248" s="12" t="s">
        <v>218</v>
      </c>
      <c r="D248" s="13">
        <v>75000</v>
      </c>
      <c r="E248" s="13">
        <v>60000</v>
      </c>
      <c r="F248" s="13">
        <v>15000</v>
      </c>
      <c r="G248" s="13">
        <v>200314</v>
      </c>
    </row>
    <row r="249" spans="1:8" s="21" customFormat="1" x14ac:dyDescent="0.2">
      <c r="B249" s="12">
        <v>1342400930</v>
      </c>
      <c r="C249" s="12" t="s">
        <v>219</v>
      </c>
      <c r="D249" s="13">
        <v>229000</v>
      </c>
      <c r="E249" s="13">
        <v>173000</v>
      </c>
      <c r="F249" s="13">
        <v>233000</v>
      </c>
      <c r="G249" s="13">
        <v>270334</v>
      </c>
    </row>
    <row r="250" spans="1:8" s="21" customFormat="1" x14ac:dyDescent="0.2">
      <c r="B250" s="12">
        <v>1342400931</v>
      </c>
      <c r="C250" s="12" t="s">
        <v>220</v>
      </c>
      <c r="D250" s="13">
        <v>15000</v>
      </c>
      <c r="E250" s="13">
        <v>15000</v>
      </c>
      <c r="F250" s="13"/>
      <c r="G250" s="13"/>
    </row>
    <row r="251" spans="1:8" s="21" customFormat="1" x14ac:dyDescent="0.2">
      <c r="B251" s="12">
        <v>1342400932</v>
      </c>
      <c r="C251" s="12" t="s">
        <v>221</v>
      </c>
      <c r="D251" s="13"/>
      <c r="E251" s="13">
        <v>15000</v>
      </c>
      <c r="F251" s="13"/>
      <c r="G251" s="13"/>
    </row>
    <row r="252" spans="1:8" s="21" customFormat="1" x14ac:dyDescent="0.2">
      <c r="B252" s="12">
        <v>1342401930</v>
      </c>
      <c r="C252" s="12" t="s">
        <v>222</v>
      </c>
      <c r="D252" s="13"/>
      <c r="E252" s="13">
        <v>23000</v>
      </c>
      <c r="F252" s="13">
        <v>23000</v>
      </c>
      <c r="G252" s="13">
        <v>22616</v>
      </c>
    </row>
    <row r="253" spans="1:8" s="21" customFormat="1" x14ac:dyDescent="0.2">
      <c r="B253" s="12">
        <v>1342402930</v>
      </c>
      <c r="C253" s="12" t="s">
        <v>223</v>
      </c>
      <c r="D253" s="13">
        <v>163000</v>
      </c>
      <c r="E253" s="13">
        <v>50000</v>
      </c>
      <c r="F253" s="13">
        <v>50000</v>
      </c>
      <c r="G253" s="13">
        <v>118060</v>
      </c>
    </row>
    <row r="254" spans="1:8" s="21" customFormat="1" x14ac:dyDescent="0.2">
      <c r="B254" s="12">
        <v>1342403930</v>
      </c>
      <c r="C254" s="12" t="s">
        <v>224</v>
      </c>
      <c r="D254" s="13">
        <v>33000</v>
      </c>
      <c r="E254" s="13"/>
      <c r="F254" s="13"/>
      <c r="G254" s="13"/>
    </row>
    <row r="255" spans="1:8" s="21" customFormat="1" x14ac:dyDescent="0.2">
      <c r="B255" s="12">
        <v>1342404930</v>
      </c>
      <c r="C255" s="12" t="s">
        <v>225</v>
      </c>
      <c r="D255" s="13">
        <v>4000</v>
      </c>
      <c r="E255" s="13">
        <v>5000</v>
      </c>
      <c r="F255" s="13">
        <v>4000</v>
      </c>
      <c r="G255" s="13">
        <v>4577</v>
      </c>
    </row>
    <row r="256" spans="1:8" s="16" customFormat="1" ht="15.75" thickBot="1" x14ac:dyDescent="0.3">
      <c r="A256" s="21"/>
      <c r="B256" s="12">
        <v>1342405930</v>
      </c>
      <c r="C256" s="12" t="s">
        <v>226</v>
      </c>
      <c r="D256" s="13">
        <v>15000</v>
      </c>
      <c r="E256" s="13">
        <v>7000</v>
      </c>
      <c r="F256" s="13">
        <v>11000</v>
      </c>
      <c r="G256" s="13">
        <v>14377</v>
      </c>
    </row>
    <row r="257" spans="1:8" ht="15.75" thickBot="1" x14ac:dyDescent="0.3">
      <c r="A257" s="16"/>
      <c r="B257" s="6"/>
      <c r="C257" s="6" t="s">
        <v>227</v>
      </c>
      <c r="D257" s="7">
        <f>SUM(D245:D256)</f>
        <v>826000</v>
      </c>
      <c r="E257" s="7">
        <f>SUM(E245:E256)</f>
        <v>528000</v>
      </c>
      <c r="F257" s="7">
        <f>SUM(F245:F256)</f>
        <v>512000</v>
      </c>
      <c r="G257" s="7">
        <f>SUM(G245:G256)</f>
        <v>799989</v>
      </c>
    </row>
    <row r="259" spans="1:8" s="8" customFormat="1" ht="16.5" thickBot="1" x14ac:dyDescent="0.3">
      <c r="A259" s="1"/>
      <c r="B259" s="1"/>
      <c r="C259" s="18" t="s">
        <v>228</v>
      </c>
      <c r="D259" s="3"/>
      <c r="E259" s="3"/>
      <c r="F259" s="3"/>
      <c r="G259" s="3"/>
      <c r="H259" s="5"/>
    </row>
    <row r="260" spans="1:8" s="21" customFormat="1" ht="15.75" thickBot="1" x14ac:dyDescent="0.3">
      <c r="A260" s="5"/>
      <c r="B260" s="6" t="s">
        <v>3</v>
      </c>
      <c r="C260" s="6" t="s">
        <v>4</v>
      </c>
      <c r="D260" s="7" t="s">
        <v>5</v>
      </c>
      <c r="E260" s="7" t="s">
        <v>6</v>
      </c>
      <c r="F260" s="7" t="s">
        <v>7</v>
      </c>
      <c r="G260" s="7" t="s">
        <v>8</v>
      </c>
    </row>
    <row r="261" spans="1:8" s="21" customFormat="1" x14ac:dyDescent="0.2">
      <c r="B261" s="12">
        <v>1343500420</v>
      </c>
      <c r="C261" s="12" t="s">
        <v>229</v>
      </c>
      <c r="D261" s="13">
        <v>100000</v>
      </c>
      <c r="E261" s="13">
        <v>30000</v>
      </c>
      <c r="F261" s="13">
        <v>30000</v>
      </c>
      <c r="G261" s="13">
        <v>25776</v>
      </c>
    </row>
    <row r="262" spans="1:8" s="21" customFormat="1" x14ac:dyDescent="0.2">
      <c r="B262" s="12">
        <v>1343500920</v>
      </c>
      <c r="C262" s="12" t="s">
        <v>230</v>
      </c>
      <c r="D262" s="13">
        <v>130000</v>
      </c>
      <c r="E262" s="13">
        <v>130000</v>
      </c>
      <c r="F262" s="13">
        <v>0</v>
      </c>
      <c r="G262" s="13">
        <v>138819</v>
      </c>
    </row>
    <row r="263" spans="1:8" s="21" customFormat="1" x14ac:dyDescent="0.2">
      <c r="B263" s="12">
        <v>1343502930</v>
      </c>
      <c r="C263" s="12" t="s">
        <v>231</v>
      </c>
      <c r="D263" s="13">
        <v>348000</v>
      </c>
      <c r="E263" s="13">
        <v>445000</v>
      </c>
      <c r="F263" s="13">
        <v>391000</v>
      </c>
      <c r="G263" s="13">
        <v>264584</v>
      </c>
    </row>
    <row r="264" spans="1:8" s="21" customFormat="1" x14ac:dyDescent="0.2">
      <c r="B264" s="12">
        <v>1343503420</v>
      </c>
      <c r="C264" s="12" t="s">
        <v>232</v>
      </c>
      <c r="D264" s="13"/>
      <c r="E264" s="13">
        <v>30000</v>
      </c>
      <c r="F264" s="13">
        <v>30000</v>
      </c>
      <c r="G264" s="13">
        <v>0</v>
      </c>
    </row>
    <row r="265" spans="1:8" s="21" customFormat="1" x14ac:dyDescent="0.2">
      <c r="B265" s="12">
        <v>1343503930</v>
      </c>
      <c r="C265" s="12" t="s">
        <v>233</v>
      </c>
      <c r="D265" s="13">
        <v>117000</v>
      </c>
      <c r="E265" s="13">
        <v>127000</v>
      </c>
      <c r="F265" s="13">
        <v>249000</v>
      </c>
      <c r="G265" s="13">
        <v>93054</v>
      </c>
    </row>
    <row r="266" spans="1:8" s="21" customFormat="1" x14ac:dyDescent="0.2">
      <c r="B266" s="12">
        <v>1343505930</v>
      </c>
      <c r="C266" s="12" t="s">
        <v>234</v>
      </c>
      <c r="D266" s="13">
        <v>150000</v>
      </c>
      <c r="E266" s="13">
        <v>173000</v>
      </c>
      <c r="F266" s="13">
        <v>173000</v>
      </c>
      <c r="G266" s="13">
        <v>119175</v>
      </c>
    </row>
    <row r="267" spans="1:8" s="21" customFormat="1" x14ac:dyDescent="0.2">
      <c r="B267" s="12">
        <v>1343508930</v>
      </c>
      <c r="C267" s="12" t="s">
        <v>235</v>
      </c>
      <c r="D267" s="13">
        <v>150000</v>
      </c>
      <c r="E267" s="13">
        <v>120000</v>
      </c>
      <c r="F267" s="13">
        <v>100000</v>
      </c>
      <c r="G267" s="13">
        <v>126312</v>
      </c>
    </row>
    <row r="268" spans="1:8" s="21" customFormat="1" x14ac:dyDescent="0.2">
      <c r="B268" s="12">
        <v>1343509930</v>
      </c>
      <c r="C268" s="12" t="s">
        <v>236</v>
      </c>
      <c r="D268" s="13">
        <v>37000</v>
      </c>
      <c r="E268" s="13">
        <v>37000</v>
      </c>
      <c r="F268" s="13">
        <v>23000</v>
      </c>
      <c r="G268" s="13">
        <v>30347</v>
      </c>
    </row>
    <row r="269" spans="1:8" s="21" customFormat="1" x14ac:dyDescent="0.2">
      <c r="B269" s="12">
        <v>1343801420</v>
      </c>
      <c r="C269" s="12" t="s">
        <v>237</v>
      </c>
      <c r="D269" s="13">
        <v>24000</v>
      </c>
      <c r="E269" s="13">
        <v>24000</v>
      </c>
      <c r="F269" s="13">
        <v>24000</v>
      </c>
      <c r="G269" s="13">
        <v>13669</v>
      </c>
    </row>
    <row r="270" spans="1:8" s="21" customFormat="1" x14ac:dyDescent="0.2">
      <c r="B270" s="12">
        <v>1343801930</v>
      </c>
      <c r="C270" s="12" t="s">
        <v>238</v>
      </c>
      <c r="D270" s="13">
        <v>1476000</v>
      </c>
      <c r="E270" s="13">
        <v>1480000</v>
      </c>
      <c r="F270" s="13">
        <v>1551000</v>
      </c>
      <c r="G270" s="13">
        <v>1205703</v>
      </c>
    </row>
    <row r="271" spans="1:8" s="21" customFormat="1" x14ac:dyDescent="0.2">
      <c r="B271" s="12">
        <v>1343802930</v>
      </c>
      <c r="C271" s="12" t="s">
        <v>239</v>
      </c>
      <c r="D271" s="13">
        <v>157000</v>
      </c>
      <c r="E271" s="13">
        <v>75000</v>
      </c>
      <c r="F271" s="13">
        <v>75000</v>
      </c>
      <c r="G271" s="13">
        <v>150533</v>
      </c>
    </row>
    <row r="272" spans="1:8" s="21" customFormat="1" x14ac:dyDescent="0.2">
      <c r="B272" s="12">
        <v>1343903740</v>
      </c>
      <c r="C272" s="12" t="s">
        <v>240</v>
      </c>
      <c r="D272" s="13">
        <v>15000</v>
      </c>
      <c r="E272" s="13">
        <v>15000</v>
      </c>
      <c r="F272" s="13">
        <v>15000</v>
      </c>
      <c r="G272" s="13">
        <v>6000</v>
      </c>
    </row>
    <row r="273" spans="1:8" s="16" customFormat="1" ht="15.75" thickBot="1" x14ac:dyDescent="0.3">
      <c r="A273" s="21"/>
      <c r="B273" s="12">
        <v>1343903930</v>
      </c>
      <c r="C273" s="12" t="s">
        <v>241</v>
      </c>
      <c r="D273" s="13">
        <v>165000</v>
      </c>
      <c r="E273" s="13">
        <v>165000</v>
      </c>
      <c r="F273" s="13">
        <v>188000</v>
      </c>
      <c r="G273" s="13">
        <v>139076</v>
      </c>
    </row>
    <row r="274" spans="1:8" ht="15.75" thickBot="1" x14ac:dyDescent="0.3">
      <c r="A274" s="16"/>
      <c r="B274" s="6"/>
      <c r="C274" s="6" t="s">
        <v>242</v>
      </c>
      <c r="D274" s="7">
        <f>SUM(D261:D273)</f>
        <v>2869000</v>
      </c>
      <c r="E274" s="7">
        <f>SUM(E261:E273)</f>
        <v>2851000</v>
      </c>
      <c r="F274" s="7">
        <f>SUM(F261:F273)</f>
        <v>2849000</v>
      </c>
      <c r="G274" s="7">
        <f t="shared" ref="G274" si="8">SUM(G261:G273)</f>
        <v>2313048</v>
      </c>
    </row>
    <row r="276" spans="1:8" s="8" customFormat="1" ht="16.5" thickBot="1" x14ac:dyDescent="0.3">
      <c r="A276" s="1"/>
      <c r="B276" s="1"/>
      <c r="C276" s="18" t="s">
        <v>243</v>
      </c>
      <c r="D276" s="3"/>
      <c r="E276" s="3"/>
      <c r="F276" s="3"/>
      <c r="G276" s="3"/>
      <c r="H276" s="5"/>
    </row>
    <row r="277" spans="1:8" s="21" customFormat="1" ht="15.75" thickBot="1" x14ac:dyDescent="0.3">
      <c r="A277" s="5"/>
      <c r="B277" s="6" t="s">
        <v>3</v>
      </c>
      <c r="C277" s="6" t="s">
        <v>4</v>
      </c>
      <c r="D277" s="7" t="s">
        <v>5</v>
      </c>
      <c r="E277" s="7" t="s">
        <v>6</v>
      </c>
      <c r="F277" s="7" t="s">
        <v>7</v>
      </c>
      <c r="G277" s="7" t="s">
        <v>8</v>
      </c>
    </row>
    <row r="278" spans="1:8" s="21" customFormat="1" x14ac:dyDescent="0.2">
      <c r="B278" s="12">
        <v>1344000930</v>
      </c>
      <c r="C278" s="12" t="s">
        <v>244</v>
      </c>
      <c r="D278" s="13">
        <v>105000</v>
      </c>
      <c r="E278" s="13">
        <v>112000</v>
      </c>
      <c r="F278" s="13">
        <v>108000</v>
      </c>
      <c r="G278" s="13">
        <v>145323</v>
      </c>
    </row>
    <row r="279" spans="1:8" s="21" customFormat="1" x14ac:dyDescent="0.2">
      <c r="B279" s="12">
        <v>1344301420</v>
      </c>
      <c r="C279" s="12" t="s">
        <v>245</v>
      </c>
      <c r="D279" s="13">
        <v>200000</v>
      </c>
      <c r="E279" s="13">
        <v>100000</v>
      </c>
      <c r="F279" s="13">
        <v>1000</v>
      </c>
      <c r="G279" s="13">
        <v>131398</v>
      </c>
    </row>
    <row r="280" spans="1:8" s="21" customFormat="1" x14ac:dyDescent="0.2">
      <c r="B280" s="12">
        <v>1344301930</v>
      </c>
      <c r="C280" s="12" t="s">
        <v>246</v>
      </c>
      <c r="D280" s="13">
        <v>775000</v>
      </c>
      <c r="E280" s="13">
        <v>650000</v>
      </c>
      <c r="F280" s="13">
        <v>562000</v>
      </c>
      <c r="G280" s="13">
        <v>759129</v>
      </c>
    </row>
    <row r="281" spans="1:8" s="21" customFormat="1" x14ac:dyDescent="0.2">
      <c r="B281" s="12">
        <v>1344302930</v>
      </c>
      <c r="C281" s="12" t="s">
        <v>247</v>
      </c>
      <c r="D281" s="13"/>
      <c r="E281" s="13">
        <v>13000</v>
      </c>
      <c r="F281" s="13">
        <v>14000</v>
      </c>
      <c r="G281" s="13">
        <v>8992</v>
      </c>
    </row>
    <row r="282" spans="1:8" s="21" customFormat="1" x14ac:dyDescent="0.2">
      <c r="B282" s="12">
        <v>1344400420</v>
      </c>
      <c r="C282" s="12" t="s">
        <v>248</v>
      </c>
      <c r="D282" s="13">
        <v>22000</v>
      </c>
      <c r="E282" s="13">
        <v>22000</v>
      </c>
      <c r="F282" s="13">
        <v>22000</v>
      </c>
      <c r="G282" s="13">
        <v>7011</v>
      </c>
    </row>
    <row r="283" spans="1:8" s="21" customFormat="1" x14ac:dyDescent="0.2">
      <c r="B283" s="12">
        <v>1344400930</v>
      </c>
      <c r="C283" s="12" t="s">
        <v>249</v>
      </c>
      <c r="D283" s="13">
        <v>42000</v>
      </c>
      <c r="E283" s="13">
        <v>43000</v>
      </c>
      <c r="F283" s="13">
        <v>43000</v>
      </c>
      <c r="G283" s="13">
        <v>25095</v>
      </c>
    </row>
    <row r="284" spans="1:8" s="21" customFormat="1" x14ac:dyDescent="0.2">
      <c r="B284" s="12">
        <v>1344401420</v>
      </c>
      <c r="C284" s="12" t="s">
        <v>250</v>
      </c>
      <c r="D284" s="13">
        <v>1000</v>
      </c>
      <c r="E284" s="13">
        <v>3000</v>
      </c>
      <c r="F284" s="13">
        <v>3000</v>
      </c>
      <c r="G284" s="13">
        <v>0</v>
      </c>
    </row>
    <row r="285" spans="1:8" s="21" customFormat="1" x14ac:dyDescent="0.2">
      <c r="B285" s="12">
        <v>1344401930</v>
      </c>
      <c r="C285" s="12" t="s">
        <v>251</v>
      </c>
      <c r="D285" s="13">
        <v>48000</v>
      </c>
      <c r="E285" s="13">
        <v>42000</v>
      </c>
      <c r="F285" s="13">
        <v>23000</v>
      </c>
      <c r="G285" s="13">
        <v>33031</v>
      </c>
    </row>
    <row r="286" spans="1:8" s="21" customFormat="1" x14ac:dyDescent="0.2">
      <c r="B286" s="12">
        <v>1344402420</v>
      </c>
      <c r="C286" s="12" t="s">
        <v>252</v>
      </c>
      <c r="D286" s="13">
        <v>14000</v>
      </c>
      <c r="E286" s="13">
        <v>35000</v>
      </c>
      <c r="F286" s="13">
        <v>35000</v>
      </c>
      <c r="G286" s="13">
        <v>11855</v>
      </c>
    </row>
    <row r="287" spans="1:8" s="21" customFormat="1" x14ac:dyDescent="0.2">
      <c r="B287" s="12">
        <v>1344403930</v>
      </c>
      <c r="C287" s="12" t="s">
        <v>253</v>
      </c>
      <c r="D287" s="13">
        <v>75000</v>
      </c>
      <c r="E287" s="13">
        <v>8000</v>
      </c>
      <c r="F287" s="13">
        <v>8000</v>
      </c>
      <c r="G287" s="13">
        <v>3259</v>
      </c>
    </row>
    <row r="288" spans="1:8" s="21" customFormat="1" x14ac:dyDescent="0.2">
      <c r="B288" s="12">
        <v>1344404930</v>
      </c>
      <c r="C288" s="12" t="s">
        <v>254</v>
      </c>
      <c r="D288" s="13">
        <v>32000</v>
      </c>
      <c r="E288" s="13">
        <v>49000</v>
      </c>
      <c r="F288" s="13">
        <v>45000</v>
      </c>
      <c r="G288" s="13">
        <v>15285</v>
      </c>
    </row>
    <row r="289" spans="1:8" s="21" customFormat="1" x14ac:dyDescent="0.2">
      <c r="B289" s="12">
        <v>1344405930</v>
      </c>
      <c r="C289" s="12" t="s">
        <v>255</v>
      </c>
      <c r="D289" s="13"/>
      <c r="E289" s="13">
        <v>263000</v>
      </c>
      <c r="F289" s="13">
        <v>225000</v>
      </c>
      <c r="G289" s="13">
        <v>323100</v>
      </c>
    </row>
    <row r="290" spans="1:8" s="21" customFormat="1" x14ac:dyDescent="0.2">
      <c r="B290" s="12">
        <v>1344405931</v>
      </c>
      <c r="C290" s="12" t="s">
        <v>256</v>
      </c>
      <c r="D290" s="13"/>
      <c r="E290" s="13">
        <v>263000</v>
      </c>
      <c r="F290" s="13"/>
      <c r="G290" s="13"/>
    </row>
    <row r="291" spans="1:8" s="21" customFormat="1" x14ac:dyDescent="0.2">
      <c r="B291" s="12">
        <v>1344407931</v>
      </c>
      <c r="C291" s="12" t="s">
        <v>257</v>
      </c>
      <c r="D291" s="13">
        <v>487000</v>
      </c>
      <c r="E291" s="13">
        <v>24000</v>
      </c>
      <c r="F291" s="13"/>
      <c r="G291" s="13">
        <v>4550</v>
      </c>
    </row>
    <row r="292" spans="1:8" s="21" customFormat="1" x14ac:dyDescent="0.2">
      <c r="B292" s="12">
        <v>1344408930</v>
      </c>
      <c r="C292" s="12" t="s">
        <v>258</v>
      </c>
      <c r="D292" s="13">
        <v>293000</v>
      </c>
      <c r="E292" s="13">
        <v>30000</v>
      </c>
      <c r="F292" s="13">
        <v>30000</v>
      </c>
      <c r="G292" s="13">
        <v>3840</v>
      </c>
    </row>
    <row r="293" spans="1:8" s="21" customFormat="1" x14ac:dyDescent="0.2">
      <c r="B293" s="12">
        <v>1344408931</v>
      </c>
      <c r="C293" s="12" t="s">
        <v>259</v>
      </c>
      <c r="D293" s="13">
        <v>15000</v>
      </c>
      <c r="E293" s="13">
        <v>60000</v>
      </c>
      <c r="F293" s="13">
        <v>60000</v>
      </c>
      <c r="G293" s="13">
        <v>49392</v>
      </c>
    </row>
    <row r="294" spans="1:8" s="21" customFormat="1" ht="13.5" customHeight="1" x14ac:dyDescent="0.2">
      <c r="B294" s="12">
        <v>1344500930</v>
      </c>
      <c r="C294" s="12" t="s">
        <v>260</v>
      </c>
      <c r="D294" s="13">
        <v>338000</v>
      </c>
      <c r="E294" s="13">
        <v>153000</v>
      </c>
      <c r="F294" s="13">
        <v>175000</v>
      </c>
      <c r="G294" s="13">
        <v>118969</v>
      </c>
    </row>
    <row r="295" spans="1:8" s="21" customFormat="1" ht="13.5" customHeight="1" x14ac:dyDescent="0.2">
      <c r="B295" s="12">
        <v>1344600930</v>
      </c>
      <c r="C295" s="12" t="s">
        <v>261</v>
      </c>
      <c r="D295" s="13"/>
      <c r="E295" s="13">
        <v>28000</v>
      </c>
      <c r="F295" s="13">
        <v>28000</v>
      </c>
      <c r="G295" s="13">
        <v>4578</v>
      </c>
    </row>
    <row r="296" spans="1:8" s="16" customFormat="1" ht="16.5" customHeight="1" thickBot="1" x14ac:dyDescent="0.3">
      <c r="A296" s="21"/>
      <c r="B296" s="12">
        <v>1344600931</v>
      </c>
      <c r="C296" s="12" t="s">
        <v>262</v>
      </c>
      <c r="D296" s="13"/>
      <c r="E296" s="13">
        <v>50000</v>
      </c>
      <c r="F296" s="13"/>
      <c r="G296" s="13">
        <v>49800</v>
      </c>
    </row>
    <row r="297" spans="1:8" ht="15.75" thickBot="1" x14ac:dyDescent="0.3">
      <c r="A297" s="16"/>
      <c r="B297" s="6"/>
      <c r="C297" s="6" t="s">
        <v>263</v>
      </c>
      <c r="D297" s="7">
        <f>SUM(D278:D296)</f>
        <v>2447000</v>
      </c>
      <c r="E297" s="7">
        <f>SUM(E278:E296)</f>
        <v>1948000</v>
      </c>
      <c r="F297" s="7">
        <f>SUM(F278:F296)</f>
        <v>1382000</v>
      </c>
      <c r="G297" s="7">
        <f>SUM(G278:G296)</f>
        <v>1694607</v>
      </c>
    </row>
    <row r="299" spans="1:8" s="8" customFormat="1" ht="16.5" thickBot="1" x14ac:dyDescent="0.3">
      <c r="A299" s="1"/>
      <c r="B299" s="1"/>
      <c r="C299" s="18" t="s">
        <v>264</v>
      </c>
      <c r="D299" s="3"/>
      <c r="E299" s="3"/>
      <c r="F299" s="3"/>
      <c r="G299" s="3"/>
      <c r="H299" s="5"/>
    </row>
    <row r="300" spans="1:8" s="21" customFormat="1" ht="15.75" thickBot="1" x14ac:dyDescent="0.3">
      <c r="A300" s="5"/>
      <c r="B300" s="6" t="s">
        <v>3</v>
      </c>
      <c r="C300" s="6" t="s">
        <v>4</v>
      </c>
      <c r="D300" s="7" t="s">
        <v>5</v>
      </c>
      <c r="E300" s="7" t="s">
        <v>6</v>
      </c>
      <c r="F300" s="7" t="s">
        <v>7</v>
      </c>
      <c r="G300" s="7" t="s">
        <v>8</v>
      </c>
    </row>
    <row r="301" spans="1:8" s="21" customFormat="1" x14ac:dyDescent="0.2">
      <c r="B301" s="12">
        <v>1345100930</v>
      </c>
      <c r="C301" s="12" t="s">
        <v>265</v>
      </c>
      <c r="D301" s="13">
        <v>0</v>
      </c>
      <c r="E301" s="13">
        <v>0</v>
      </c>
      <c r="F301" s="13">
        <v>171000</v>
      </c>
      <c r="G301" s="13"/>
    </row>
    <row r="302" spans="1:8" s="21" customFormat="1" x14ac:dyDescent="0.2">
      <c r="B302" s="12">
        <v>1345101930</v>
      </c>
      <c r="C302" s="12" t="s">
        <v>266</v>
      </c>
      <c r="D302" s="13">
        <v>2068000</v>
      </c>
      <c r="E302" s="13">
        <v>2212000</v>
      </c>
      <c r="F302" s="13">
        <v>2212000</v>
      </c>
      <c r="G302" s="13">
        <v>2012080</v>
      </c>
    </row>
    <row r="303" spans="1:8" s="21" customFormat="1" x14ac:dyDescent="0.2">
      <c r="B303" s="12">
        <v>1345102930</v>
      </c>
      <c r="C303" s="12" t="s">
        <v>267</v>
      </c>
      <c r="D303" s="13">
        <v>33000</v>
      </c>
      <c r="E303" s="13">
        <v>67000</v>
      </c>
      <c r="F303" s="13">
        <v>67000</v>
      </c>
      <c r="G303" s="13">
        <v>46372</v>
      </c>
    </row>
    <row r="304" spans="1:8" s="21" customFormat="1" x14ac:dyDescent="0.2">
      <c r="B304" s="12">
        <v>1345103930</v>
      </c>
      <c r="C304" s="12" t="s">
        <v>268</v>
      </c>
      <c r="D304" s="13">
        <v>19000</v>
      </c>
      <c r="E304" s="13">
        <v>5000</v>
      </c>
      <c r="F304" s="13">
        <v>5000</v>
      </c>
      <c r="G304" s="13">
        <v>2140</v>
      </c>
    </row>
    <row r="305" spans="1:8" s="21" customFormat="1" x14ac:dyDescent="0.2">
      <c r="B305" s="12">
        <v>1345106930</v>
      </c>
      <c r="C305" s="12" t="s">
        <v>269</v>
      </c>
      <c r="D305" s="13">
        <v>71000</v>
      </c>
      <c r="E305" s="13">
        <v>60000</v>
      </c>
      <c r="F305" s="13">
        <v>45000</v>
      </c>
      <c r="G305" s="13">
        <v>74881</v>
      </c>
    </row>
    <row r="306" spans="1:8" s="21" customFormat="1" x14ac:dyDescent="0.2">
      <c r="B306" s="12">
        <v>1345107930</v>
      </c>
      <c r="C306" s="12" t="s">
        <v>270</v>
      </c>
      <c r="D306" s="13">
        <v>1125000</v>
      </c>
      <c r="E306" s="13">
        <v>1125000</v>
      </c>
      <c r="F306" s="13">
        <v>1125000</v>
      </c>
      <c r="G306" s="13">
        <v>1367140</v>
      </c>
    </row>
    <row r="307" spans="1:8" s="21" customFormat="1" x14ac:dyDescent="0.2">
      <c r="B307" s="12">
        <v>1345108930</v>
      </c>
      <c r="C307" s="12" t="s">
        <v>271</v>
      </c>
      <c r="D307" s="13">
        <v>4000</v>
      </c>
      <c r="E307" s="13">
        <v>19000</v>
      </c>
      <c r="F307" s="13">
        <v>8000</v>
      </c>
      <c r="G307" s="13">
        <v>11188</v>
      </c>
    </row>
    <row r="308" spans="1:8" s="21" customFormat="1" x14ac:dyDescent="0.2">
      <c r="B308" s="12">
        <v>1345202931</v>
      </c>
      <c r="C308" s="12" t="s">
        <v>272</v>
      </c>
      <c r="D308" s="13">
        <v>210000</v>
      </c>
      <c r="E308" s="13">
        <v>206000</v>
      </c>
      <c r="F308" s="13">
        <v>188000</v>
      </c>
      <c r="G308" s="13">
        <v>202123</v>
      </c>
    </row>
    <row r="309" spans="1:8" s="21" customFormat="1" x14ac:dyDescent="0.2">
      <c r="B309" s="12">
        <v>1345203930</v>
      </c>
      <c r="C309" s="12" t="s">
        <v>273</v>
      </c>
      <c r="D309" s="13">
        <v>97000</v>
      </c>
      <c r="E309" s="13">
        <v>90000</v>
      </c>
      <c r="F309" s="13">
        <v>150000</v>
      </c>
      <c r="G309" s="13">
        <v>72906</v>
      </c>
    </row>
    <row r="310" spans="1:8" s="21" customFormat="1" x14ac:dyDescent="0.2">
      <c r="B310" s="12">
        <v>1345301420</v>
      </c>
      <c r="C310" s="12" t="s">
        <v>274</v>
      </c>
      <c r="D310" s="13">
        <v>90000</v>
      </c>
      <c r="E310" s="13">
        <v>38000</v>
      </c>
      <c r="F310" s="13">
        <v>38000</v>
      </c>
      <c r="G310" s="13">
        <v>45279</v>
      </c>
    </row>
    <row r="311" spans="1:8" s="21" customFormat="1" x14ac:dyDescent="0.2">
      <c r="B311" s="12">
        <v>1345302930</v>
      </c>
      <c r="C311" s="12" t="s">
        <v>275</v>
      </c>
      <c r="D311" s="13">
        <v>4000</v>
      </c>
      <c r="E311" s="13">
        <v>4000</v>
      </c>
      <c r="F311" s="13">
        <v>15000</v>
      </c>
      <c r="G311" s="13">
        <v>1499</v>
      </c>
    </row>
    <row r="312" spans="1:8" s="21" customFormat="1" x14ac:dyDescent="0.2">
      <c r="B312" s="12">
        <v>1345303930</v>
      </c>
      <c r="C312" s="12" t="s">
        <v>276</v>
      </c>
      <c r="D312" s="13">
        <v>337000</v>
      </c>
      <c r="E312" s="13">
        <v>150000</v>
      </c>
      <c r="F312" s="13">
        <v>165000</v>
      </c>
      <c r="G312" s="13">
        <v>104738</v>
      </c>
    </row>
    <row r="313" spans="1:8" s="16" customFormat="1" ht="15.75" thickBot="1" x14ac:dyDescent="0.3">
      <c r="A313" s="21"/>
      <c r="B313" s="12">
        <v>1345304930</v>
      </c>
      <c r="C313" s="12" t="s">
        <v>277</v>
      </c>
      <c r="D313" s="13">
        <v>19000</v>
      </c>
      <c r="E313" s="13">
        <v>19000</v>
      </c>
      <c r="F313" s="13">
        <v>19000</v>
      </c>
      <c r="G313" s="13">
        <v>15234</v>
      </c>
    </row>
    <row r="314" spans="1:8" ht="15.75" thickBot="1" x14ac:dyDescent="0.3">
      <c r="A314" s="16"/>
      <c r="B314" s="6"/>
      <c r="C314" s="6" t="s">
        <v>1077</v>
      </c>
      <c r="D314" s="7">
        <f>SUM(D301:D313)</f>
        <v>4077000</v>
      </c>
      <c r="E314" s="7">
        <f>SUM(E301:E313)</f>
        <v>3995000</v>
      </c>
      <c r="F314" s="7">
        <f>SUM(F301:F313)</f>
        <v>4208000</v>
      </c>
      <c r="G314" s="7">
        <f t="shared" ref="G314" si="9">SUM(G301:G313)</f>
        <v>3955580</v>
      </c>
    </row>
    <row r="316" spans="1:8" s="8" customFormat="1" ht="16.5" thickBot="1" x14ac:dyDescent="0.3">
      <c r="A316" s="1"/>
      <c r="B316" s="1"/>
      <c r="C316" s="18" t="s">
        <v>278</v>
      </c>
      <c r="D316" s="3"/>
      <c r="E316" s="3"/>
      <c r="F316" s="3"/>
      <c r="G316" s="3"/>
      <c r="H316" s="5"/>
    </row>
    <row r="317" spans="1:8" s="21" customFormat="1" ht="15.75" thickBot="1" x14ac:dyDescent="0.3">
      <c r="A317" s="5"/>
      <c r="B317" s="6" t="s">
        <v>3</v>
      </c>
      <c r="C317" s="6" t="s">
        <v>4</v>
      </c>
      <c r="D317" s="7" t="s">
        <v>5</v>
      </c>
      <c r="E317" s="7" t="s">
        <v>6</v>
      </c>
      <c r="F317" s="7" t="s">
        <v>7</v>
      </c>
      <c r="G317" s="7" t="s">
        <v>8</v>
      </c>
    </row>
    <row r="318" spans="1:8" s="21" customFormat="1" x14ac:dyDescent="0.2">
      <c r="B318" s="12">
        <v>1346300930</v>
      </c>
      <c r="C318" s="12" t="s">
        <v>279</v>
      </c>
      <c r="D318" s="13">
        <v>7000</v>
      </c>
      <c r="E318" s="13">
        <v>11000</v>
      </c>
      <c r="F318" s="13">
        <v>8000</v>
      </c>
      <c r="G318" s="13">
        <v>9655</v>
      </c>
    </row>
    <row r="319" spans="1:8" s="21" customFormat="1" x14ac:dyDescent="0.2">
      <c r="B319" s="12">
        <v>1346303930</v>
      </c>
      <c r="C319" s="12" t="s">
        <v>280</v>
      </c>
      <c r="D319" s="13">
        <v>4000</v>
      </c>
      <c r="E319" s="13">
        <v>5000</v>
      </c>
      <c r="F319" s="13">
        <v>5000</v>
      </c>
      <c r="G319" s="13">
        <v>1769</v>
      </c>
    </row>
    <row r="320" spans="1:8" s="21" customFormat="1" x14ac:dyDescent="0.2">
      <c r="B320" s="12">
        <v>1346500930</v>
      </c>
      <c r="C320" s="12" t="s">
        <v>281</v>
      </c>
      <c r="D320" s="13">
        <v>1762000</v>
      </c>
      <c r="E320" s="13">
        <v>1688000</v>
      </c>
      <c r="F320" s="13">
        <v>2287000</v>
      </c>
      <c r="G320" s="13">
        <v>1598384</v>
      </c>
    </row>
    <row r="321" spans="1:8" s="21" customFormat="1" ht="15.75" customHeight="1" x14ac:dyDescent="0.2">
      <c r="B321" s="12">
        <v>1346501930</v>
      </c>
      <c r="C321" s="12" t="s">
        <v>282</v>
      </c>
      <c r="D321" s="13"/>
      <c r="E321" s="13">
        <v>64000</v>
      </c>
      <c r="F321" s="13">
        <v>45000</v>
      </c>
      <c r="G321" s="13">
        <v>55764</v>
      </c>
    </row>
    <row r="322" spans="1:8" s="21" customFormat="1" x14ac:dyDescent="0.2">
      <c r="B322" s="12">
        <v>1346600930</v>
      </c>
      <c r="C322" s="12" t="s">
        <v>283</v>
      </c>
      <c r="D322" s="13">
        <v>289000</v>
      </c>
      <c r="E322" s="13">
        <v>345000</v>
      </c>
      <c r="F322" s="13">
        <v>375000</v>
      </c>
      <c r="G322" s="13">
        <v>296321</v>
      </c>
    </row>
    <row r="323" spans="1:8" s="21" customFormat="1" x14ac:dyDescent="0.2">
      <c r="B323" s="12">
        <v>1346700930</v>
      </c>
      <c r="C323" s="12" t="s">
        <v>284</v>
      </c>
      <c r="D323" s="13">
        <v>37000</v>
      </c>
      <c r="E323" s="13">
        <v>30000</v>
      </c>
      <c r="F323" s="13">
        <v>46000</v>
      </c>
      <c r="G323" s="13">
        <v>35083</v>
      </c>
    </row>
    <row r="324" spans="1:8" s="21" customFormat="1" x14ac:dyDescent="0.2">
      <c r="B324" s="12">
        <v>1346700931</v>
      </c>
      <c r="C324" s="12" t="s">
        <v>285</v>
      </c>
      <c r="D324" s="13">
        <v>15000</v>
      </c>
      <c r="E324" s="13">
        <v>11000</v>
      </c>
      <c r="F324" s="13"/>
      <c r="G324" s="13">
        <v>9117</v>
      </c>
    </row>
    <row r="325" spans="1:8" s="21" customFormat="1" x14ac:dyDescent="0.2">
      <c r="B325" s="12">
        <v>1346701930</v>
      </c>
      <c r="C325" s="12" t="s">
        <v>286</v>
      </c>
      <c r="D325" s="13">
        <v>142000</v>
      </c>
      <c r="E325" s="13">
        <v>98000</v>
      </c>
      <c r="F325" s="13">
        <v>98000</v>
      </c>
      <c r="G325" s="13">
        <v>118941</v>
      </c>
    </row>
    <row r="326" spans="1:8" s="21" customFormat="1" x14ac:dyDescent="0.2">
      <c r="B326" s="12">
        <v>1346702930</v>
      </c>
      <c r="C326" s="12" t="s">
        <v>287</v>
      </c>
      <c r="D326" s="13"/>
      <c r="E326" s="13">
        <v>0</v>
      </c>
      <c r="F326" s="13">
        <v>4000</v>
      </c>
      <c r="G326" s="13">
        <v>0</v>
      </c>
    </row>
    <row r="327" spans="1:8" s="21" customFormat="1" x14ac:dyDescent="0.2">
      <c r="B327" s="12">
        <v>1346703930</v>
      </c>
      <c r="C327" s="12" t="s">
        <v>288</v>
      </c>
      <c r="D327" s="13">
        <v>362000</v>
      </c>
      <c r="E327" s="13">
        <v>225000</v>
      </c>
      <c r="F327" s="13">
        <v>135000</v>
      </c>
      <c r="G327" s="13">
        <v>331540</v>
      </c>
    </row>
    <row r="328" spans="1:8" s="21" customFormat="1" x14ac:dyDescent="0.2">
      <c r="B328" s="12">
        <v>1346704930</v>
      </c>
      <c r="C328" s="12" t="s">
        <v>289</v>
      </c>
      <c r="D328" s="13">
        <v>45000</v>
      </c>
      <c r="E328" s="13">
        <v>53000</v>
      </c>
      <c r="F328" s="13">
        <v>38000</v>
      </c>
      <c r="G328" s="13">
        <v>50729</v>
      </c>
    </row>
    <row r="329" spans="1:8" s="21" customFormat="1" ht="15" customHeight="1" x14ac:dyDescent="0.2">
      <c r="B329" s="12">
        <v>1346707930</v>
      </c>
      <c r="C329" s="12" t="s">
        <v>290</v>
      </c>
      <c r="D329" s="13"/>
      <c r="E329" s="13">
        <v>0</v>
      </c>
      <c r="F329" s="13">
        <v>4000</v>
      </c>
      <c r="G329" s="13">
        <v>0</v>
      </c>
    </row>
    <row r="330" spans="1:8" s="21" customFormat="1" x14ac:dyDescent="0.2">
      <c r="B330" s="12">
        <v>1346708930</v>
      </c>
      <c r="C330" s="12" t="s">
        <v>291</v>
      </c>
      <c r="D330" s="13">
        <v>22000</v>
      </c>
      <c r="E330" s="13">
        <v>27000</v>
      </c>
      <c r="F330" s="13">
        <v>18000</v>
      </c>
      <c r="G330" s="13">
        <v>29151</v>
      </c>
    </row>
    <row r="331" spans="1:8" s="21" customFormat="1" x14ac:dyDescent="0.2">
      <c r="B331" s="12">
        <v>1346800930</v>
      </c>
      <c r="C331" s="12" t="s">
        <v>292</v>
      </c>
      <c r="D331" s="13"/>
      <c r="E331" s="13">
        <v>0</v>
      </c>
      <c r="F331" s="13">
        <v>4000</v>
      </c>
      <c r="G331" s="13">
        <v>0</v>
      </c>
    </row>
    <row r="332" spans="1:8" s="16" customFormat="1" ht="15" x14ac:dyDescent="0.25">
      <c r="A332" s="21"/>
      <c r="B332" s="12">
        <v>1346801930</v>
      </c>
      <c r="C332" s="12" t="s">
        <v>293</v>
      </c>
      <c r="D332" s="13">
        <v>7000</v>
      </c>
      <c r="E332" s="13">
        <v>15000</v>
      </c>
      <c r="F332" s="13">
        <v>20000</v>
      </c>
      <c r="G332" s="13">
        <v>3472</v>
      </c>
    </row>
    <row r="333" spans="1:8" s="16" customFormat="1" ht="15.75" thickBot="1" x14ac:dyDescent="0.3">
      <c r="A333" s="21"/>
      <c r="B333" s="12">
        <v>1346802930</v>
      </c>
      <c r="C333" s="29" t="s">
        <v>294</v>
      </c>
      <c r="D333" s="24">
        <v>105000</v>
      </c>
      <c r="E333" s="24"/>
      <c r="F333" s="24"/>
      <c r="G333" s="24"/>
    </row>
    <row r="334" spans="1:8" ht="15.75" thickBot="1" x14ac:dyDescent="0.3">
      <c r="A334" s="16"/>
      <c r="B334" s="6"/>
      <c r="C334" s="6" t="s">
        <v>295</v>
      </c>
      <c r="D334" s="7">
        <f>SUM(D318:D333)</f>
        <v>2797000</v>
      </c>
      <c r="E334" s="7">
        <f t="shared" ref="E334:G334" si="10">SUM(E318:E333)</f>
        <v>2572000</v>
      </c>
      <c r="F334" s="7">
        <f t="shared" si="10"/>
        <v>3087000</v>
      </c>
      <c r="G334" s="7">
        <f t="shared" si="10"/>
        <v>2539926</v>
      </c>
    </row>
    <row r="336" spans="1:8" s="8" customFormat="1" ht="16.5" thickBot="1" x14ac:dyDescent="0.3">
      <c r="A336" s="1"/>
      <c r="B336" s="1"/>
      <c r="C336" s="18" t="s">
        <v>296</v>
      </c>
      <c r="D336" s="3"/>
      <c r="E336" s="3"/>
      <c r="F336" s="3"/>
      <c r="G336" s="3"/>
      <c r="H336" s="5"/>
    </row>
    <row r="337" spans="1:8" s="21" customFormat="1" ht="15.75" thickBot="1" x14ac:dyDescent="0.3">
      <c r="A337" s="5"/>
      <c r="B337" s="30" t="s">
        <v>3</v>
      </c>
      <c r="C337" s="30" t="s">
        <v>4</v>
      </c>
      <c r="D337" s="7" t="s">
        <v>5</v>
      </c>
      <c r="E337" s="7" t="s">
        <v>6</v>
      </c>
      <c r="F337" s="7" t="s">
        <v>7</v>
      </c>
      <c r="G337" s="7" t="s">
        <v>8</v>
      </c>
    </row>
    <row r="338" spans="1:8" s="21" customFormat="1" ht="15" thickTop="1" x14ac:dyDescent="0.2">
      <c r="B338" s="9">
        <v>1347100930</v>
      </c>
      <c r="C338" s="9" t="s">
        <v>297</v>
      </c>
      <c r="D338" s="31">
        <v>7000</v>
      </c>
      <c r="E338" s="31">
        <v>0</v>
      </c>
      <c r="F338" s="31">
        <v>38000</v>
      </c>
      <c r="G338" s="31">
        <v>10134</v>
      </c>
    </row>
    <row r="339" spans="1:8" s="21" customFormat="1" x14ac:dyDescent="0.2">
      <c r="B339" s="12">
        <v>1347101930</v>
      </c>
      <c r="C339" s="12" t="s">
        <v>298</v>
      </c>
      <c r="D339" s="32">
        <v>15000</v>
      </c>
      <c r="E339" s="32">
        <v>15000</v>
      </c>
      <c r="F339" s="32">
        <v>15000</v>
      </c>
      <c r="G339" s="32">
        <v>0</v>
      </c>
    </row>
    <row r="340" spans="1:8" s="21" customFormat="1" x14ac:dyDescent="0.2">
      <c r="B340" s="12">
        <v>1347102930</v>
      </c>
      <c r="C340" s="12" t="s">
        <v>299</v>
      </c>
      <c r="D340" s="32"/>
      <c r="E340" s="32">
        <v>2000</v>
      </c>
      <c r="F340" s="32"/>
      <c r="G340" s="32">
        <v>654</v>
      </c>
    </row>
    <row r="341" spans="1:8" s="21" customFormat="1" x14ac:dyDescent="0.2">
      <c r="B341" s="12">
        <v>1347103930</v>
      </c>
      <c r="C341" s="12" t="s">
        <v>300</v>
      </c>
      <c r="D341" s="32">
        <v>7000</v>
      </c>
      <c r="E341" s="32">
        <v>8000</v>
      </c>
      <c r="F341" s="32">
        <v>8000</v>
      </c>
      <c r="G341" s="32">
        <v>0</v>
      </c>
    </row>
    <row r="342" spans="1:8" s="21" customFormat="1" x14ac:dyDescent="0.2">
      <c r="B342" s="12">
        <v>1347302930</v>
      </c>
      <c r="C342" s="12" t="s">
        <v>301</v>
      </c>
      <c r="D342" s="32">
        <v>26000</v>
      </c>
      <c r="E342" s="32">
        <v>26000</v>
      </c>
      <c r="F342" s="32">
        <v>33000</v>
      </c>
      <c r="G342" s="32">
        <v>26338</v>
      </c>
    </row>
    <row r="343" spans="1:8" s="21" customFormat="1" x14ac:dyDescent="0.2">
      <c r="B343" s="12">
        <v>1347303930</v>
      </c>
      <c r="C343" s="12" t="s">
        <v>302</v>
      </c>
      <c r="D343" s="32">
        <v>4000</v>
      </c>
      <c r="E343" s="32">
        <v>4000</v>
      </c>
      <c r="F343" s="32">
        <v>4000</v>
      </c>
      <c r="G343" s="32">
        <v>0</v>
      </c>
    </row>
    <row r="344" spans="1:8" s="21" customFormat="1" x14ac:dyDescent="0.2">
      <c r="B344" s="12">
        <v>1347401930</v>
      </c>
      <c r="C344" s="12" t="s">
        <v>303</v>
      </c>
      <c r="D344" s="32">
        <v>52000</v>
      </c>
      <c r="E344" s="32">
        <v>86000</v>
      </c>
      <c r="F344" s="32">
        <v>60000</v>
      </c>
      <c r="G344" s="32">
        <v>67656</v>
      </c>
    </row>
    <row r="345" spans="1:8" s="21" customFormat="1" x14ac:dyDescent="0.2">
      <c r="B345" s="12">
        <v>1347402930</v>
      </c>
      <c r="C345" s="12" t="s">
        <v>304</v>
      </c>
      <c r="D345" s="32">
        <v>93000</v>
      </c>
      <c r="E345" s="32">
        <v>92000</v>
      </c>
      <c r="F345" s="32">
        <v>37000</v>
      </c>
      <c r="G345" s="32">
        <v>36411</v>
      </c>
    </row>
    <row r="346" spans="1:8" s="21" customFormat="1" ht="13.5" customHeight="1" x14ac:dyDescent="0.2">
      <c r="B346" s="12">
        <v>1347403930</v>
      </c>
      <c r="C346" s="12" t="s">
        <v>305</v>
      </c>
      <c r="D346" s="32">
        <v>5000</v>
      </c>
      <c r="E346" s="32">
        <v>5000</v>
      </c>
      <c r="F346" s="32"/>
      <c r="G346" s="32">
        <v>4059</v>
      </c>
    </row>
    <row r="347" spans="1:8" s="21" customFormat="1" ht="13.5" customHeight="1" x14ac:dyDescent="0.2">
      <c r="B347" s="12">
        <v>1347404930</v>
      </c>
      <c r="C347" s="12" t="s">
        <v>306</v>
      </c>
      <c r="D347" s="32">
        <v>4000</v>
      </c>
      <c r="E347" s="32">
        <v>45000</v>
      </c>
      <c r="F347" s="32"/>
      <c r="G347" s="32">
        <v>0</v>
      </c>
    </row>
    <row r="348" spans="1:8" s="21" customFormat="1" x14ac:dyDescent="0.2">
      <c r="B348" s="12">
        <v>1347404931</v>
      </c>
      <c r="C348" s="12" t="s">
        <v>307</v>
      </c>
      <c r="D348" s="32">
        <v>15000</v>
      </c>
      <c r="E348" s="32">
        <v>23000</v>
      </c>
      <c r="F348" s="32"/>
      <c r="G348" s="32">
        <v>37129</v>
      </c>
    </row>
    <row r="349" spans="1:8" s="16" customFormat="1" ht="15.75" thickBot="1" x14ac:dyDescent="0.3">
      <c r="A349" s="21"/>
      <c r="B349" s="12">
        <v>1347500930</v>
      </c>
      <c r="C349" s="12" t="s">
        <v>308</v>
      </c>
      <c r="D349" s="32">
        <v>154000</v>
      </c>
      <c r="E349" s="32">
        <v>120000</v>
      </c>
      <c r="F349" s="32">
        <v>188000</v>
      </c>
      <c r="G349" s="32">
        <v>94357</v>
      </c>
    </row>
    <row r="350" spans="1:8" ht="15.75" customHeight="1" thickBot="1" x14ac:dyDescent="0.3">
      <c r="A350" s="16"/>
      <c r="B350" s="6"/>
      <c r="C350" s="6" t="s">
        <v>309</v>
      </c>
      <c r="D350" s="7">
        <f>SUM(D338:D349)</f>
        <v>382000</v>
      </c>
      <c r="E350" s="7">
        <f>SUM(E338:E349)</f>
        <v>426000</v>
      </c>
      <c r="F350" s="7">
        <f>SUM(F338:F349)</f>
        <v>383000</v>
      </c>
      <c r="G350" s="7">
        <f>SUM(G338:G349)</f>
        <v>276738</v>
      </c>
    </row>
    <row r="351" spans="1:8" ht="15.75" customHeight="1" x14ac:dyDescent="0.2"/>
    <row r="352" spans="1:8" s="8" customFormat="1" ht="16.5" thickBot="1" x14ac:dyDescent="0.3">
      <c r="A352" s="1"/>
      <c r="B352" s="1"/>
      <c r="C352" s="18" t="s">
        <v>310</v>
      </c>
      <c r="D352" s="3"/>
      <c r="E352" s="3"/>
      <c r="F352" s="3"/>
      <c r="G352" s="3"/>
      <c r="H352" s="5"/>
    </row>
    <row r="353" spans="1:8" s="21" customFormat="1" ht="15.75" thickBot="1" x14ac:dyDescent="0.3">
      <c r="A353" s="5"/>
      <c r="B353" s="6" t="s">
        <v>3</v>
      </c>
      <c r="C353" s="6" t="s">
        <v>4</v>
      </c>
      <c r="D353" s="7" t="s">
        <v>5</v>
      </c>
      <c r="E353" s="7" t="s">
        <v>6</v>
      </c>
      <c r="F353" s="7" t="s">
        <v>7</v>
      </c>
      <c r="G353" s="7" t="s">
        <v>8</v>
      </c>
    </row>
    <row r="354" spans="1:8" s="21" customFormat="1" x14ac:dyDescent="0.2">
      <c r="B354" s="12">
        <v>1348202930</v>
      </c>
      <c r="C354" s="12" t="s">
        <v>310</v>
      </c>
      <c r="D354" s="13">
        <v>7000</v>
      </c>
      <c r="E354" s="13">
        <v>8000</v>
      </c>
      <c r="F354" s="13">
        <v>24000</v>
      </c>
      <c r="G354" s="13">
        <v>0</v>
      </c>
    </row>
    <row r="355" spans="1:8" s="21" customFormat="1" x14ac:dyDescent="0.2">
      <c r="B355" s="12">
        <v>1348202931</v>
      </c>
      <c r="C355" s="12" t="s">
        <v>311</v>
      </c>
      <c r="D355" s="13">
        <v>19000</v>
      </c>
      <c r="E355" s="13">
        <v>10000</v>
      </c>
      <c r="F355" s="13"/>
      <c r="G355" s="13">
        <v>7163</v>
      </c>
    </row>
    <row r="356" spans="1:8" s="21" customFormat="1" x14ac:dyDescent="0.2">
      <c r="B356" s="12">
        <v>1348300930</v>
      </c>
      <c r="C356" s="12" t="s">
        <v>312</v>
      </c>
      <c r="D356" s="13"/>
      <c r="E356" s="13">
        <v>68000</v>
      </c>
      <c r="F356" s="13">
        <v>53000</v>
      </c>
      <c r="G356" s="13"/>
    </row>
    <row r="357" spans="1:8" s="21" customFormat="1" x14ac:dyDescent="0.2">
      <c r="B357" s="12">
        <v>1348306930</v>
      </c>
      <c r="C357" s="12" t="s">
        <v>313</v>
      </c>
      <c r="D357" s="13">
        <v>11000</v>
      </c>
      <c r="E357" s="13"/>
      <c r="F357" s="13"/>
      <c r="G357" s="13"/>
    </row>
    <row r="358" spans="1:8" x14ac:dyDescent="0.2">
      <c r="A358" s="21"/>
      <c r="B358" s="12">
        <v>1348307930</v>
      </c>
      <c r="C358" s="12" t="s">
        <v>314</v>
      </c>
      <c r="D358" s="13">
        <v>30000</v>
      </c>
      <c r="E358" s="13">
        <v>30000</v>
      </c>
      <c r="F358" s="13">
        <v>6000</v>
      </c>
      <c r="G358" s="13">
        <v>3562</v>
      </c>
    </row>
    <row r="359" spans="1:8" s="17" customFormat="1" ht="15.75" thickBot="1" x14ac:dyDescent="0.3">
      <c r="A359" s="1"/>
      <c r="B359" s="12">
        <v>1348400930</v>
      </c>
      <c r="C359" s="12" t="s">
        <v>315</v>
      </c>
      <c r="D359" s="13">
        <v>7000</v>
      </c>
      <c r="E359" s="13">
        <v>8000</v>
      </c>
      <c r="F359" s="13">
        <v>8000</v>
      </c>
      <c r="G359" s="13">
        <v>1412</v>
      </c>
      <c r="H359" s="16"/>
    </row>
    <row r="360" spans="1:8" ht="15.75" customHeight="1" thickBot="1" x14ac:dyDescent="0.3">
      <c r="A360" s="16"/>
      <c r="B360" s="6"/>
      <c r="C360" s="6" t="s">
        <v>316</v>
      </c>
      <c r="D360" s="7">
        <f>SUM(D354:D359)</f>
        <v>74000</v>
      </c>
      <c r="E360" s="7">
        <f>SUM(E354:E359)</f>
        <v>124000</v>
      </c>
      <c r="F360" s="7">
        <f>SUM(F354:F359)</f>
        <v>91000</v>
      </c>
      <c r="G360" s="7">
        <f>SUM(G354:G359)</f>
        <v>12137</v>
      </c>
    </row>
    <row r="361" spans="1:8" ht="15.75" customHeight="1" x14ac:dyDescent="0.2"/>
    <row r="362" spans="1:8" s="8" customFormat="1" ht="16.5" thickBot="1" x14ac:dyDescent="0.3">
      <c r="A362" s="1"/>
      <c r="B362" s="1"/>
      <c r="C362" s="18" t="s">
        <v>317</v>
      </c>
      <c r="D362" s="3"/>
      <c r="E362" s="3"/>
      <c r="F362" s="3"/>
      <c r="G362" s="3"/>
      <c r="H362" s="5"/>
    </row>
    <row r="363" spans="1:8" ht="15.75" thickBot="1" x14ac:dyDescent="0.3">
      <c r="A363" s="5"/>
      <c r="B363" s="6" t="s">
        <v>3</v>
      </c>
      <c r="C363" s="6" t="s">
        <v>4</v>
      </c>
      <c r="D363" s="7" t="s">
        <v>5</v>
      </c>
      <c r="E363" s="7" t="s">
        <v>6</v>
      </c>
      <c r="F363" s="7" t="s">
        <v>7</v>
      </c>
      <c r="G363" s="7" t="s">
        <v>8</v>
      </c>
    </row>
    <row r="364" spans="1:8" x14ac:dyDescent="0.2">
      <c r="B364" s="12">
        <v>1349004420</v>
      </c>
      <c r="C364" s="12" t="s">
        <v>318</v>
      </c>
      <c r="D364" s="13"/>
      <c r="E364" s="13">
        <v>3000</v>
      </c>
      <c r="F364" s="13">
        <v>3000</v>
      </c>
      <c r="G364" s="13">
        <v>1140</v>
      </c>
    </row>
    <row r="365" spans="1:8" x14ac:dyDescent="0.2">
      <c r="B365" s="12">
        <v>1349004930</v>
      </c>
      <c r="C365" s="12" t="s">
        <v>319</v>
      </c>
      <c r="D365" s="13"/>
      <c r="E365" s="13">
        <v>15000</v>
      </c>
      <c r="F365" s="13">
        <v>19000</v>
      </c>
      <c r="G365" s="13">
        <v>5400</v>
      </c>
    </row>
    <row r="366" spans="1:8" x14ac:dyDescent="0.2">
      <c r="B366" s="12">
        <v>1349007930</v>
      </c>
      <c r="C366" s="12" t="s">
        <v>320</v>
      </c>
      <c r="D366" s="13"/>
      <c r="E366" s="13">
        <v>49000</v>
      </c>
      <c r="F366" s="13">
        <v>60000</v>
      </c>
      <c r="G366" s="13">
        <v>43360</v>
      </c>
    </row>
    <row r="367" spans="1:8" x14ac:dyDescent="0.2">
      <c r="B367" s="12">
        <v>1349012930</v>
      </c>
      <c r="C367" s="12" t="s">
        <v>321</v>
      </c>
      <c r="D367" s="13"/>
      <c r="E367" s="13">
        <v>0</v>
      </c>
      <c r="F367" s="13">
        <v>4000</v>
      </c>
      <c r="G367" s="13">
        <v>0</v>
      </c>
    </row>
    <row r="368" spans="1:8" x14ac:dyDescent="0.2">
      <c r="B368" s="12">
        <v>1349016930</v>
      </c>
      <c r="C368" s="12" t="s">
        <v>322</v>
      </c>
      <c r="D368" s="13">
        <v>7000</v>
      </c>
      <c r="E368" s="13">
        <v>11000</v>
      </c>
      <c r="F368" s="13">
        <v>26000</v>
      </c>
      <c r="G368" s="13">
        <v>4684</v>
      </c>
    </row>
    <row r="369" spans="1:8" x14ac:dyDescent="0.2">
      <c r="B369" s="12">
        <v>1349018930</v>
      </c>
      <c r="C369" s="12" t="s">
        <v>323</v>
      </c>
      <c r="D369" s="13">
        <v>45000</v>
      </c>
      <c r="E369" s="13">
        <v>50000</v>
      </c>
      <c r="F369" s="13">
        <v>65000</v>
      </c>
      <c r="G369" s="13">
        <v>2031</v>
      </c>
    </row>
    <row r="370" spans="1:8" x14ac:dyDescent="0.2">
      <c r="B370" s="12">
        <v>1349019930</v>
      </c>
      <c r="C370" s="12" t="s">
        <v>324</v>
      </c>
      <c r="D370" s="13"/>
      <c r="E370" s="13">
        <v>162000</v>
      </c>
      <c r="F370" s="13">
        <v>94000</v>
      </c>
      <c r="G370" s="13">
        <v>168006</v>
      </c>
    </row>
    <row r="371" spans="1:8" x14ac:dyDescent="0.2">
      <c r="B371" s="12">
        <v>1349020930</v>
      </c>
      <c r="C371" s="12" t="s">
        <v>325</v>
      </c>
      <c r="D371" s="13">
        <v>4000</v>
      </c>
      <c r="E371" s="13">
        <v>11000</v>
      </c>
      <c r="F371" s="13">
        <v>10000</v>
      </c>
      <c r="G371" s="13">
        <v>7426</v>
      </c>
    </row>
    <row r="372" spans="1:8" x14ac:dyDescent="0.2">
      <c r="B372" s="12">
        <v>1349021930</v>
      </c>
      <c r="C372" s="12" t="s">
        <v>326</v>
      </c>
      <c r="D372" s="13"/>
      <c r="E372" s="13">
        <v>11000</v>
      </c>
      <c r="F372" s="13">
        <v>8000</v>
      </c>
      <c r="G372" s="13">
        <v>0</v>
      </c>
    </row>
    <row r="373" spans="1:8" s="17" customFormat="1" ht="15.75" thickBot="1" x14ac:dyDescent="0.3">
      <c r="A373" s="1"/>
      <c r="B373" s="12">
        <v>1349023930</v>
      </c>
      <c r="C373" s="12" t="s">
        <v>327</v>
      </c>
      <c r="D373" s="13"/>
      <c r="E373" s="13">
        <v>60000</v>
      </c>
      <c r="F373" s="13">
        <v>0</v>
      </c>
      <c r="G373" s="13">
        <v>0</v>
      </c>
      <c r="H373" s="16"/>
    </row>
    <row r="374" spans="1:8" ht="15.75" thickBot="1" x14ac:dyDescent="0.3">
      <c r="A374" s="16"/>
      <c r="B374" s="6"/>
      <c r="C374" s="6" t="s">
        <v>328</v>
      </c>
      <c r="D374" s="7">
        <f>SUM(D364:D373)</f>
        <v>56000</v>
      </c>
      <c r="E374" s="7">
        <f>SUM(E364:E373)</f>
        <v>372000</v>
      </c>
      <c r="F374" s="7">
        <f>SUM(F364:F373)</f>
        <v>289000</v>
      </c>
      <c r="G374" s="7">
        <f>SUM(G364:G373)</f>
        <v>232047</v>
      </c>
    </row>
    <row r="376" spans="1:8" s="8" customFormat="1" ht="16.5" thickBot="1" x14ac:dyDescent="0.3">
      <c r="A376" s="1"/>
      <c r="B376" s="1"/>
      <c r="C376" s="4" t="s">
        <v>20</v>
      </c>
      <c r="D376" s="3"/>
      <c r="E376" s="3"/>
      <c r="F376" s="3"/>
      <c r="G376" s="3"/>
      <c r="H376" s="5"/>
    </row>
    <row r="377" spans="1:8" ht="15.75" thickBot="1" x14ac:dyDescent="0.3">
      <c r="A377" s="5"/>
      <c r="B377" s="6" t="s">
        <v>3</v>
      </c>
      <c r="C377" s="6" t="s">
        <v>4</v>
      </c>
      <c r="D377" s="7" t="s">
        <v>5</v>
      </c>
      <c r="E377" s="7" t="s">
        <v>6</v>
      </c>
      <c r="F377" s="7" t="s">
        <v>7</v>
      </c>
      <c r="G377" s="7" t="s">
        <v>8</v>
      </c>
    </row>
    <row r="378" spans="1:8" x14ac:dyDescent="0.2">
      <c r="B378" s="12">
        <v>1369000950</v>
      </c>
      <c r="C378" s="12" t="s">
        <v>329</v>
      </c>
      <c r="D378" s="32">
        <v>45000</v>
      </c>
      <c r="E378" s="32">
        <v>45000</v>
      </c>
      <c r="F378" s="32">
        <v>80000</v>
      </c>
      <c r="G378" s="32">
        <v>73549</v>
      </c>
    </row>
    <row r="379" spans="1:8" x14ac:dyDescent="0.2">
      <c r="B379" s="12">
        <v>1369000951</v>
      </c>
      <c r="C379" s="12" t="s">
        <v>330</v>
      </c>
      <c r="D379" s="32">
        <v>113000</v>
      </c>
      <c r="E379" s="32">
        <v>113000</v>
      </c>
      <c r="F379" s="32">
        <v>105000</v>
      </c>
      <c r="G379" s="32">
        <v>56250</v>
      </c>
    </row>
    <row r="380" spans="1:8" x14ac:dyDescent="0.2">
      <c r="B380" s="12">
        <v>1369000952</v>
      </c>
      <c r="C380" s="12" t="s">
        <v>331</v>
      </c>
      <c r="D380" s="32">
        <v>30000</v>
      </c>
      <c r="E380" s="32">
        <v>30000</v>
      </c>
      <c r="F380" s="32"/>
      <c r="G380" s="32"/>
    </row>
    <row r="381" spans="1:8" x14ac:dyDescent="0.2">
      <c r="B381" s="12">
        <v>1369001950</v>
      </c>
      <c r="C381" s="12" t="s">
        <v>332</v>
      </c>
      <c r="D381" s="32">
        <v>300000</v>
      </c>
      <c r="E381" s="32">
        <v>300000</v>
      </c>
      <c r="F381" s="32"/>
      <c r="G381" s="32">
        <v>49441</v>
      </c>
    </row>
    <row r="382" spans="1:8" x14ac:dyDescent="0.2">
      <c r="B382" s="12">
        <v>1369000952</v>
      </c>
      <c r="C382" s="12" t="s">
        <v>333</v>
      </c>
      <c r="D382" s="32"/>
      <c r="E382" s="32">
        <v>0</v>
      </c>
      <c r="F382" s="32">
        <v>10000</v>
      </c>
      <c r="G382" s="32">
        <v>0</v>
      </c>
    </row>
    <row r="383" spans="1:8" x14ac:dyDescent="0.2">
      <c r="B383" s="12">
        <v>1369003940</v>
      </c>
      <c r="C383" s="12" t="s">
        <v>334</v>
      </c>
      <c r="D383" s="32">
        <v>94000</v>
      </c>
      <c r="E383" s="32">
        <v>94000</v>
      </c>
      <c r="F383" s="32"/>
      <c r="G383" s="32"/>
    </row>
    <row r="384" spans="1:8" x14ac:dyDescent="0.2">
      <c r="B384" s="12">
        <v>1369003941</v>
      </c>
      <c r="C384" s="12" t="s">
        <v>335</v>
      </c>
      <c r="D384" s="32">
        <v>25000</v>
      </c>
      <c r="E384" s="32"/>
      <c r="F384" s="32"/>
      <c r="G384" s="32"/>
    </row>
    <row r="385" spans="1:8" s="17" customFormat="1" ht="15.75" thickBot="1" x14ac:dyDescent="0.3">
      <c r="A385" s="1"/>
      <c r="B385" s="12">
        <v>1369004940</v>
      </c>
      <c r="C385" s="12" t="s">
        <v>336</v>
      </c>
      <c r="D385" s="32">
        <v>160000</v>
      </c>
      <c r="E385" s="32"/>
      <c r="F385" s="32"/>
      <c r="G385" s="32"/>
      <c r="H385" s="1"/>
    </row>
    <row r="386" spans="1:8" ht="15.75" thickBot="1" x14ac:dyDescent="0.3">
      <c r="A386" s="16"/>
      <c r="B386" s="6"/>
      <c r="C386" s="6" t="s">
        <v>337</v>
      </c>
      <c r="D386" s="7">
        <f>SUM(D378:D385)</f>
        <v>767000</v>
      </c>
      <c r="E386" s="7">
        <f>SUM(E378:E385)</f>
        <v>582000</v>
      </c>
      <c r="F386" s="7">
        <f>SUM(F378:F385)</f>
        <v>195000</v>
      </c>
      <c r="G386" s="7">
        <f>SUM(G378:G385)</f>
        <v>179240</v>
      </c>
    </row>
    <row r="387" spans="1:8" ht="18.75" customHeight="1" x14ac:dyDescent="0.2"/>
    <row r="388" spans="1:8" s="8" customFormat="1" ht="16.5" thickBot="1" x14ac:dyDescent="0.3">
      <c r="A388" s="1"/>
      <c r="B388" s="1"/>
      <c r="C388" s="18" t="s">
        <v>338</v>
      </c>
      <c r="D388" s="3"/>
      <c r="E388" s="3"/>
      <c r="F388" s="3"/>
      <c r="G388" s="3"/>
      <c r="H388" s="5"/>
    </row>
    <row r="389" spans="1:8" ht="15.75" thickBot="1" x14ac:dyDescent="0.3">
      <c r="A389" s="5"/>
      <c r="B389" s="6" t="s">
        <v>3</v>
      </c>
      <c r="C389" s="6" t="s">
        <v>4</v>
      </c>
      <c r="D389" s="7" t="s">
        <v>5</v>
      </c>
      <c r="E389" s="7" t="s">
        <v>6</v>
      </c>
      <c r="F389" s="7" t="s">
        <v>7</v>
      </c>
      <c r="G389" s="7" t="s">
        <v>8</v>
      </c>
    </row>
    <row r="390" spans="1:8" x14ac:dyDescent="0.2">
      <c r="B390" s="12">
        <v>1432000640</v>
      </c>
      <c r="C390" s="12" t="s">
        <v>339</v>
      </c>
      <c r="D390" s="13">
        <v>520000</v>
      </c>
      <c r="E390" s="13">
        <v>517000</v>
      </c>
      <c r="F390" s="13">
        <v>560000</v>
      </c>
      <c r="G390" s="13">
        <v>499146</v>
      </c>
    </row>
    <row r="391" spans="1:8" x14ac:dyDescent="0.2">
      <c r="B391" s="12">
        <v>1433000640</v>
      </c>
      <c r="C391" s="12" t="s">
        <v>340</v>
      </c>
      <c r="D391" s="13">
        <v>474000</v>
      </c>
      <c r="E391" s="13">
        <v>520000</v>
      </c>
      <c r="F391" s="13">
        <v>390000</v>
      </c>
      <c r="G391" s="13">
        <v>433010</v>
      </c>
    </row>
    <row r="392" spans="1:8" x14ac:dyDescent="0.2">
      <c r="B392" s="12">
        <v>1435000640</v>
      </c>
      <c r="C392" s="12" t="s">
        <v>341</v>
      </c>
      <c r="D392" s="13">
        <v>714000</v>
      </c>
      <c r="E392" s="13">
        <v>730000</v>
      </c>
      <c r="F392" s="13">
        <v>700000</v>
      </c>
      <c r="G392" s="13">
        <v>682799</v>
      </c>
    </row>
    <row r="393" spans="1:8" s="17" customFormat="1" ht="15.75" thickBot="1" x14ac:dyDescent="0.3">
      <c r="A393" s="1"/>
      <c r="B393" s="12">
        <v>1436000640</v>
      </c>
      <c r="C393" s="12" t="s">
        <v>342</v>
      </c>
      <c r="D393" s="13">
        <v>577000</v>
      </c>
      <c r="E393" s="13">
        <v>577000</v>
      </c>
      <c r="F393" s="13">
        <v>577000</v>
      </c>
      <c r="G393" s="13"/>
      <c r="H393" s="16"/>
    </row>
    <row r="394" spans="1:8" ht="15.75" thickBot="1" x14ac:dyDescent="0.3">
      <c r="A394" s="16"/>
      <c r="B394" s="6"/>
      <c r="C394" s="6" t="s">
        <v>343</v>
      </c>
      <c r="D394" s="7">
        <f>SUM(D390:D393)</f>
        <v>2285000</v>
      </c>
      <c r="E394" s="7">
        <f>SUM(E390:E393)</f>
        <v>2344000</v>
      </c>
      <c r="F394" s="7">
        <f>SUM(F390:F393)</f>
        <v>2227000</v>
      </c>
      <c r="G394" s="7">
        <f>SUM(G390:G393)</f>
        <v>1614955</v>
      </c>
    </row>
    <row r="396" spans="1:8" s="8" customFormat="1" ht="16.5" thickBot="1" x14ac:dyDescent="0.3">
      <c r="A396" s="1"/>
      <c r="B396" s="1"/>
      <c r="C396" s="18" t="s">
        <v>344</v>
      </c>
      <c r="D396" s="3"/>
      <c r="E396" s="3"/>
      <c r="F396" s="3"/>
      <c r="G396" s="3"/>
      <c r="H396" s="5"/>
    </row>
    <row r="397" spans="1:8" ht="15.75" thickBot="1" x14ac:dyDescent="0.3">
      <c r="A397" s="5"/>
      <c r="B397" s="6" t="s">
        <v>3</v>
      </c>
      <c r="C397" s="6" t="s">
        <v>4</v>
      </c>
      <c r="D397" s="7" t="s">
        <v>5</v>
      </c>
      <c r="E397" s="7" t="s">
        <v>6</v>
      </c>
      <c r="F397" s="7" t="s">
        <v>7</v>
      </c>
      <c r="G397" s="7" t="s">
        <v>8</v>
      </c>
    </row>
    <row r="398" spans="1:8" x14ac:dyDescent="0.2">
      <c r="B398" s="12">
        <v>1511000661</v>
      </c>
      <c r="C398" s="12" t="s">
        <v>345</v>
      </c>
      <c r="D398" s="13">
        <v>10000</v>
      </c>
      <c r="E398" s="13">
        <v>15000</v>
      </c>
      <c r="F398" s="13">
        <v>15000</v>
      </c>
      <c r="G398" s="13">
        <v>16</v>
      </c>
    </row>
    <row r="399" spans="1:8" x14ac:dyDescent="0.2">
      <c r="B399" s="12">
        <v>1511000662</v>
      </c>
      <c r="C399" s="12" t="s">
        <v>346</v>
      </c>
      <c r="D399" s="13">
        <v>220000</v>
      </c>
      <c r="E399" s="13">
        <v>220000</v>
      </c>
      <c r="F399" s="13">
        <v>250000</v>
      </c>
      <c r="G399" s="13"/>
    </row>
    <row r="400" spans="1:8" x14ac:dyDescent="0.2">
      <c r="B400" s="28">
        <v>1511000690</v>
      </c>
      <c r="C400" s="12" t="s">
        <v>347</v>
      </c>
      <c r="D400" s="13">
        <v>100000</v>
      </c>
      <c r="E400" s="13"/>
      <c r="F400" s="13"/>
      <c r="G400" s="13">
        <v>28638</v>
      </c>
    </row>
    <row r="401" spans="1:8" x14ac:dyDescent="0.2">
      <c r="B401" s="12">
        <v>1511000691</v>
      </c>
      <c r="C401" s="12" t="s">
        <v>348</v>
      </c>
      <c r="D401" s="13">
        <v>155000</v>
      </c>
      <c r="E401" s="13">
        <v>170000</v>
      </c>
      <c r="F401" s="13">
        <v>152000</v>
      </c>
      <c r="G401" s="13">
        <v>129731</v>
      </c>
    </row>
    <row r="402" spans="1:8" x14ac:dyDescent="0.2">
      <c r="B402" s="12">
        <v>1511000692</v>
      </c>
      <c r="C402" s="12" t="s">
        <v>349</v>
      </c>
      <c r="D402" s="13">
        <v>279000</v>
      </c>
      <c r="E402" s="13">
        <v>81000</v>
      </c>
      <c r="F402" s="13">
        <v>65000</v>
      </c>
      <c r="G402" s="13">
        <v>68246</v>
      </c>
    </row>
    <row r="403" spans="1:8" ht="15.75" customHeight="1" x14ac:dyDescent="0.2">
      <c r="B403" s="12">
        <v>1513000510</v>
      </c>
      <c r="C403" s="12" t="s">
        <v>350</v>
      </c>
      <c r="D403" s="13">
        <v>300000</v>
      </c>
      <c r="E403" s="13">
        <f>200000-122000+474000</f>
        <v>552000</v>
      </c>
      <c r="F403" s="13">
        <f>200000-122000</f>
        <v>78000</v>
      </c>
      <c r="G403" s="13">
        <v>139925</v>
      </c>
    </row>
    <row r="404" spans="1:8" s="17" customFormat="1" ht="15.75" customHeight="1" thickBot="1" x14ac:dyDescent="0.3">
      <c r="A404" s="1"/>
      <c r="B404" s="12">
        <v>1591206780</v>
      </c>
      <c r="C404" s="12" t="s">
        <v>351</v>
      </c>
      <c r="D404" s="13"/>
      <c r="E404" s="13"/>
      <c r="F404" s="13"/>
      <c r="G404" s="13">
        <v>3000000</v>
      </c>
      <c r="H404" s="16"/>
    </row>
    <row r="405" spans="1:8" ht="15.75" customHeight="1" thickBot="1" x14ac:dyDescent="0.3">
      <c r="A405" s="16"/>
      <c r="B405" s="6"/>
      <c r="C405" s="6" t="s">
        <v>352</v>
      </c>
      <c r="D405" s="7">
        <f>SUM(D398:D404)</f>
        <v>1064000</v>
      </c>
      <c r="E405" s="7">
        <f>SUM(E398:E404)</f>
        <v>1038000</v>
      </c>
      <c r="F405" s="7">
        <f>SUM(F398:F404)</f>
        <v>560000</v>
      </c>
      <c r="G405" s="7">
        <f t="shared" ref="G405" si="11">SUM(G398:G404)</f>
        <v>3366556</v>
      </c>
    </row>
    <row r="406" spans="1:8" s="34" customFormat="1" ht="30" customHeight="1" thickBot="1" x14ac:dyDescent="0.25">
      <c r="A406" s="1"/>
      <c r="B406" s="1"/>
      <c r="C406" s="1"/>
      <c r="D406" s="3"/>
      <c r="E406" s="3"/>
      <c r="F406" s="3"/>
      <c r="G406" s="3"/>
      <c r="H406" s="33"/>
    </row>
    <row r="407" spans="1:8" ht="15.75" customHeight="1" thickTop="1" thickBot="1" x14ac:dyDescent="0.25">
      <c r="A407" s="33"/>
      <c r="B407" s="35"/>
      <c r="C407" s="36" t="s">
        <v>353</v>
      </c>
      <c r="D407" s="37">
        <f>SUM(D4:D405)/2</f>
        <v>164461000</v>
      </c>
      <c r="E407" s="37">
        <f>SUM(E4:E405)/2</f>
        <v>151379000</v>
      </c>
      <c r="F407" s="37">
        <f>SUM(F4:F405)/2</f>
        <v>144634000</v>
      </c>
      <c r="G407" s="37">
        <f>SUM(G4:G405)/2</f>
        <v>148821564</v>
      </c>
    </row>
    <row r="408" spans="1:8" ht="15.75" thickTop="1" x14ac:dyDescent="0.25">
      <c r="B408" s="38"/>
      <c r="C408" s="38"/>
      <c r="D408" s="39"/>
      <c r="E408" s="39"/>
      <c r="F408" s="39"/>
      <c r="G408" s="39"/>
    </row>
    <row r="409" spans="1:8" ht="18.75" customHeight="1" x14ac:dyDescent="0.4">
      <c r="C409" s="40" t="s">
        <v>354</v>
      </c>
    </row>
    <row r="410" spans="1:8" s="8" customFormat="1" ht="16.5" thickBot="1" x14ac:dyDescent="0.3">
      <c r="A410" s="1"/>
      <c r="B410" s="1"/>
      <c r="C410" s="18" t="s">
        <v>355</v>
      </c>
      <c r="D410" s="3"/>
      <c r="E410" s="3"/>
      <c r="F410" s="3"/>
      <c r="G410" s="3"/>
      <c r="H410" s="5"/>
    </row>
    <row r="411" spans="1:8" ht="15.75" thickBot="1" x14ac:dyDescent="0.3">
      <c r="A411" s="5"/>
      <c r="B411" s="6" t="s">
        <v>3</v>
      </c>
      <c r="C411" s="6" t="s">
        <v>4</v>
      </c>
      <c r="D411" s="7" t="s">
        <v>5</v>
      </c>
      <c r="E411" s="7" t="s">
        <v>6</v>
      </c>
      <c r="F411" s="7" t="s">
        <v>7</v>
      </c>
      <c r="G411" s="7" t="s">
        <v>8</v>
      </c>
    </row>
    <row r="412" spans="1:8" x14ac:dyDescent="0.2">
      <c r="B412" s="12">
        <v>1611100110</v>
      </c>
      <c r="C412" s="12" t="s">
        <v>356</v>
      </c>
      <c r="D412" s="13">
        <v>1813000</v>
      </c>
      <c r="E412" s="13">
        <v>1760000</v>
      </c>
      <c r="F412" s="13">
        <v>1820000</v>
      </c>
      <c r="G412" s="13">
        <v>1745107</v>
      </c>
    </row>
    <row r="413" spans="1:8" x14ac:dyDescent="0.2">
      <c r="B413" s="12">
        <v>1611100450</v>
      </c>
      <c r="C413" s="12" t="s">
        <v>357</v>
      </c>
      <c r="D413" s="13">
        <v>7000</v>
      </c>
      <c r="E413" s="13">
        <v>7000</v>
      </c>
      <c r="F413" s="13">
        <v>7000</v>
      </c>
      <c r="G413" s="13">
        <v>6967</v>
      </c>
    </row>
    <row r="414" spans="1:8" s="21" customFormat="1" x14ac:dyDescent="0.2">
      <c r="A414" s="1"/>
      <c r="B414" s="12">
        <v>1611100470</v>
      </c>
      <c r="C414" s="12" t="s">
        <v>358</v>
      </c>
      <c r="D414" s="13">
        <v>2000</v>
      </c>
      <c r="E414" s="13">
        <v>1000</v>
      </c>
      <c r="F414" s="13">
        <v>1000</v>
      </c>
      <c r="G414" s="13">
        <v>914</v>
      </c>
    </row>
    <row r="415" spans="1:8" s="21" customFormat="1" x14ac:dyDescent="0.2">
      <c r="B415" s="12">
        <v>1611100511</v>
      </c>
      <c r="C415" s="12" t="s">
        <v>359</v>
      </c>
      <c r="D415" s="13">
        <v>25000</v>
      </c>
      <c r="E415" s="13">
        <v>18000</v>
      </c>
      <c r="F415" s="13">
        <v>18000</v>
      </c>
      <c r="G415" s="13">
        <v>21249</v>
      </c>
    </row>
    <row r="416" spans="1:8" s="21" customFormat="1" x14ac:dyDescent="0.2">
      <c r="B416" s="12">
        <v>1611100512</v>
      </c>
      <c r="C416" s="12" t="s">
        <v>360</v>
      </c>
      <c r="D416" s="13">
        <v>4000</v>
      </c>
      <c r="E416" s="13">
        <v>4000</v>
      </c>
      <c r="F416" s="13">
        <v>4000</v>
      </c>
      <c r="G416" s="13">
        <v>2107</v>
      </c>
    </row>
    <row r="417" spans="1:8" s="21" customFormat="1" x14ac:dyDescent="0.2">
      <c r="B417" s="12">
        <v>1611100514</v>
      </c>
      <c r="C417" s="12" t="s">
        <v>361</v>
      </c>
      <c r="D417" s="13">
        <v>18000</v>
      </c>
      <c r="E417" s="13">
        <v>18000</v>
      </c>
      <c r="F417" s="13">
        <v>18000</v>
      </c>
      <c r="G417" s="13">
        <v>3281</v>
      </c>
    </row>
    <row r="418" spans="1:8" s="21" customFormat="1" x14ac:dyDescent="0.2">
      <c r="B418" s="12">
        <v>1611100521</v>
      </c>
      <c r="C418" s="12" t="s">
        <v>362</v>
      </c>
      <c r="D418" s="13">
        <v>3000</v>
      </c>
      <c r="E418" s="13">
        <v>3000</v>
      </c>
      <c r="F418" s="13">
        <v>3000</v>
      </c>
      <c r="G418" s="13"/>
    </row>
    <row r="419" spans="1:8" s="21" customFormat="1" x14ac:dyDescent="0.2">
      <c r="B419" s="12">
        <v>1611100522</v>
      </c>
      <c r="C419" s="12" t="s">
        <v>363</v>
      </c>
      <c r="D419" s="13">
        <v>5000</v>
      </c>
      <c r="E419" s="13">
        <v>3000</v>
      </c>
      <c r="F419" s="13">
        <v>3000</v>
      </c>
      <c r="G419" s="13"/>
    </row>
    <row r="420" spans="1:8" s="21" customFormat="1" x14ac:dyDescent="0.2">
      <c r="B420" s="12">
        <v>1611100531</v>
      </c>
      <c r="C420" s="12" t="s">
        <v>364</v>
      </c>
      <c r="D420" s="13">
        <v>60000</v>
      </c>
      <c r="E420" s="13">
        <v>50000</v>
      </c>
      <c r="F420" s="13">
        <v>50000</v>
      </c>
      <c r="G420" s="13">
        <v>30349</v>
      </c>
    </row>
    <row r="421" spans="1:8" s="21" customFormat="1" x14ac:dyDescent="0.2">
      <c r="B421" s="12">
        <v>1611100535</v>
      </c>
      <c r="C421" s="12" t="s">
        <v>365</v>
      </c>
      <c r="D421" s="13">
        <v>165000</v>
      </c>
      <c r="E421" s="13">
        <v>130000</v>
      </c>
      <c r="F421" s="13">
        <v>130000</v>
      </c>
      <c r="G421" s="13">
        <f>169977+16621+10301</f>
        <v>196899</v>
      </c>
    </row>
    <row r="422" spans="1:8" s="21" customFormat="1" x14ac:dyDescent="0.2">
      <c r="B422" s="12">
        <v>1611100541</v>
      </c>
      <c r="C422" s="12" t="s">
        <v>366</v>
      </c>
      <c r="D422" s="13">
        <v>4000</v>
      </c>
      <c r="E422" s="13">
        <v>4000</v>
      </c>
      <c r="F422" s="13">
        <v>4000</v>
      </c>
      <c r="G422" s="13">
        <v>1829</v>
      </c>
    </row>
    <row r="423" spans="1:8" s="21" customFormat="1" x14ac:dyDescent="0.2">
      <c r="B423" s="12">
        <v>1611100580</v>
      </c>
      <c r="C423" s="12" t="s">
        <v>367</v>
      </c>
      <c r="D423" s="13">
        <v>7000</v>
      </c>
      <c r="E423" s="13">
        <v>7000</v>
      </c>
      <c r="F423" s="13">
        <v>7000</v>
      </c>
      <c r="G423" s="13">
        <v>5106</v>
      </c>
    </row>
    <row r="424" spans="1:8" s="16" customFormat="1" ht="15.75" thickBot="1" x14ac:dyDescent="0.3">
      <c r="A424" s="21"/>
      <c r="B424" s="12">
        <v>1611200110</v>
      </c>
      <c r="C424" s="12" t="s">
        <v>368</v>
      </c>
      <c r="D424" s="13">
        <v>906000</v>
      </c>
      <c r="E424" s="13">
        <v>1170000</v>
      </c>
      <c r="F424" s="13">
        <v>765000</v>
      </c>
      <c r="G424" s="13">
        <v>781617</v>
      </c>
    </row>
    <row r="425" spans="1:8" s="21" customFormat="1" ht="15.75" thickBot="1" x14ac:dyDescent="0.3">
      <c r="A425" s="16"/>
      <c r="B425" s="6"/>
      <c r="C425" s="6" t="s">
        <v>369</v>
      </c>
      <c r="D425" s="7">
        <f>SUM(D412:D424)</f>
        <v>3019000</v>
      </c>
      <c r="E425" s="7">
        <f>SUM(E412:E424)</f>
        <v>3175000</v>
      </c>
      <c r="F425" s="7">
        <f>SUM(F412:F424)</f>
        <v>2830000</v>
      </c>
      <c r="G425" s="7">
        <f>SUM(G412:G424)</f>
        <v>2795425</v>
      </c>
    </row>
    <row r="426" spans="1:8" ht="18.75" customHeight="1" x14ac:dyDescent="0.2">
      <c r="A426" s="21"/>
    </row>
    <row r="427" spans="1:8" s="8" customFormat="1" ht="16.5" thickBot="1" x14ac:dyDescent="0.3">
      <c r="A427" s="1"/>
      <c r="B427" s="1"/>
      <c r="C427" s="18" t="s">
        <v>370</v>
      </c>
      <c r="D427" s="3"/>
      <c r="E427" s="3"/>
      <c r="F427" s="3"/>
      <c r="G427" s="3"/>
      <c r="H427" s="5"/>
    </row>
    <row r="428" spans="1:8" s="21" customFormat="1" ht="15.75" thickBot="1" x14ac:dyDescent="0.3">
      <c r="A428" s="5"/>
      <c r="B428" s="6" t="s">
        <v>3</v>
      </c>
      <c r="C428" s="6" t="s">
        <v>4</v>
      </c>
      <c r="D428" s="7" t="s">
        <v>5</v>
      </c>
      <c r="E428" s="7" t="s">
        <v>6</v>
      </c>
      <c r="F428" s="7" t="s">
        <v>7</v>
      </c>
      <c r="G428" s="7" t="s">
        <v>8</v>
      </c>
    </row>
    <row r="429" spans="1:8" s="21" customFormat="1" x14ac:dyDescent="0.2">
      <c r="B429" s="12">
        <v>1612000110</v>
      </c>
      <c r="C429" s="12" t="s">
        <v>371</v>
      </c>
      <c r="D429" s="13">
        <v>510000</v>
      </c>
      <c r="E429" s="13">
        <f>460000+78000</f>
        <v>538000</v>
      </c>
      <c r="F429" s="13">
        <v>339000</v>
      </c>
      <c r="G429" s="13">
        <v>304796</v>
      </c>
    </row>
    <row r="430" spans="1:8" s="21" customFormat="1" x14ac:dyDescent="0.2">
      <c r="B430" s="12">
        <v>1612000522</v>
      </c>
      <c r="C430" s="12" t="s">
        <v>372</v>
      </c>
      <c r="D430" s="13">
        <v>3000</v>
      </c>
      <c r="E430" s="13">
        <v>3000</v>
      </c>
      <c r="F430" s="13">
        <v>3000</v>
      </c>
      <c r="G430" s="13">
        <v>2147.98</v>
      </c>
    </row>
    <row r="431" spans="1:8" s="21" customFormat="1" x14ac:dyDescent="0.2">
      <c r="B431" s="12">
        <v>1612000531</v>
      </c>
      <c r="C431" s="12" t="s">
        <v>373</v>
      </c>
      <c r="D431" s="13">
        <v>20000</v>
      </c>
      <c r="E431" s="13"/>
      <c r="F431" s="13"/>
      <c r="G431" s="13"/>
    </row>
    <row r="432" spans="1:8" s="21" customFormat="1" x14ac:dyDescent="0.2">
      <c r="B432" s="12">
        <v>1612000535</v>
      </c>
      <c r="C432" s="12" t="s">
        <v>374</v>
      </c>
      <c r="D432" s="13">
        <v>42000</v>
      </c>
      <c r="E432" s="13"/>
      <c r="F432" s="13"/>
      <c r="G432" s="13"/>
    </row>
    <row r="433" spans="1:8" s="21" customFormat="1" x14ac:dyDescent="0.2">
      <c r="B433" s="12">
        <v>1612000580</v>
      </c>
      <c r="C433" s="12" t="s">
        <v>375</v>
      </c>
      <c r="D433" s="13">
        <v>2000</v>
      </c>
      <c r="E433" s="13">
        <v>1000</v>
      </c>
      <c r="F433" s="13">
        <v>1000</v>
      </c>
      <c r="G433" s="13">
        <v>0</v>
      </c>
    </row>
    <row r="434" spans="1:8" s="16" customFormat="1" ht="15.75" thickBot="1" x14ac:dyDescent="0.3">
      <c r="A434" s="21"/>
      <c r="B434" s="12">
        <v>1612000750</v>
      </c>
      <c r="C434" s="12" t="s">
        <v>376</v>
      </c>
      <c r="D434" s="13">
        <v>80000</v>
      </c>
      <c r="E434" s="13">
        <v>40000</v>
      </c>
      <c r="F434" s="13">
        <v>80000</v>
      </c>
      <c r="G434" s="13">
        <v>79695</v>
      </c>
    </row>
    <row r="435" spans="1:8" s="21" customFormat="1" ht="15.75" thickBot="1" x14ac:dyDescent="0.3">
      <c r="A435" s="16"/>
      <c r="B435" s="6"/>
      <c r="C435" s="6" t="s">
        <v>377</v>
      </c>
      <c r="D435" s="7">
        <f>SUM(D429:D434)</f>
        <v>657000</v>
      </c>
      <c r="E435" s="7">
        <f>SUM(E429:E434)</f>
        <v>582000</v>
      </c>
      <c r="F435" s="7">
        <f>SUM(F429:F434)</f>
        <v>423000</v>
      </c>
      <c r="G435" s="7">
        <f t="shared" ref="G435" si="12">SUM(G429:G434)</f>
        <v>386638.98</v>
      </c>
    </row>
    <row r="436" spans="1:8" ht="18.75" customHeight="1" x14ac:dyDescent="0.2">
      <c r="A436" s="21"/>
    </row>
    <row r="437" spans="1:8" s="8" customFormat="1" ht="16.5" thickBot="1" x14ac:dyDescent="0.3">
      <c r="A437" s="1"/>
      <c r="B437" s="1"/>
      <c r="C437" s="18" t="s">
        <v>378</v>
      </c>
      <c r="D437" s="3"/>
      <c r="E437" s="3"/>
      <c r="F437" s="3"/>
      <c r="G437" s="3"/>
      <c r="H437" s="5"/>
    </row>
    <row r="438" spans="1:8" s="21" customFormat="1" ht="15.75" thickBot="1" x14ac:dyDescent="0.3">
      <c r="A438" s="5"/>
      <c r="B438" s="6" t="s">
        <v>3</v>
      </c>
      <c r="C438" s="6" t="s">
        <v>4</v>
      </c>
      <c r="D438" s="7" t="s">
        <v>5</v>
      </c>
      <c r="E438" s="7" t="s">
        <v>6</v>
      </c>
      <c r="F438" s="7" t="s">
        <v>7</v>
      </c>
      <c r="G438" s="7" t="s">
        <v>8</v>
      </c>
    </row>
    <row r="439" spans="1:8" s="21" customFormat="1" x14ac:dyDescent="0.2">
      <c r="B439" s="12">
        <v>1613000110</v>
      </c>
      <c r="C439" s="12" t="s">
        <v>379</v>
      </c>
      <c r="D439" s="13">
        <v>1070000</v>
      </c>
      <c r="E439" s="13">
        <v>1000000</v>
      </c>
      <c r="F439" s="13">
        <f>981000+60000</f>
        <v>1041000</v>
      </c>
      <c r="G439" s="13">
        <v>1036998</v>
      </c>
    </row>
    <row r="440" spans="1:8" s="21" customFormat="1" x14ac:dyDescent="0.2">
      <c r="B440" s="12">
        <v>1613000431</v>
      </c>
      <c r="C440" s="12" t="s">
        <v>380</v>
      </c>
      <c r="D440" s="13">
        <v>175000</v>
      </c>
      <c r="E440" s="13">
        <v>175000</v>
      </c>
      <c r="F440" s="13">
        <v>175000</v>
      </c>
      <c r="G440" s="13">
        <v>186330</v>
      </c>
    </row>
    <row r="441" spans="1:8" s="21" customFormat="1" x14ac:dyDescent="0.2">
      <c r="B441" s="12">
        <v>1613000433</v>
      </c>
      <c r="C441" s="12" t="s">
        <v>381</v>
      </c>
      <c r="D441" s="13">
        <v>60000</v>
      </c>
      <c r="E441" s="13">
        <v>60000</v>
      </c>
      <c r="F441" s="13">
        <v>60000</v>
      </c>
      <c r="G441" s="13">
        <v>288004</v>
      </c>
    </row>
    <row r="442" spans="1:8" s="21" customFormat="1" x14ac:dyDescent="0.2">
      <c r="B442" s="12">
        <v>1613000434</v>
      </c>
      <c r="C442" s="12" t="s">
        <v>382</v>
      </c>
      <c r="D442" s="13">
        <v>518000</v>
      </c>
      <c r="E442" s="13">
        <v>480000</v>
      </c>
      <c r="F442" s="13">
        <v>480000</v>
      </c>
      <c r="G442" s="13">
        <v>517246</v>
      </c>
    </row>
    <row r="443" spans="1:8" s="21" customFormat="1" x14ac:dyDescent="0.2">
      <c r="B443" s="12">
        <v>1613000450</v>
      </c>
      <c r="C443" s="12" t="s">
        <v>383</v>
      </c>
      <c r="D443" s="13">
        <v>40000</v>
      </c>
      <c r="E443" s="13">
        <v>40000</v>
      </c>
      <c r="F443" s="13">
        <v>40000</v>
      </c>
      <c r="G443" s="13">
        <v>56479</v>
      </c>
    </row>
    <row r="444" spans="1:8" s="21" customFormat="1" x14ac:dyDescent="0.2">
      <c r="B444" s="12">
        <v>1613000470</v>
      </c>
      <c r="C444" s="12" t="s">
        <v>384</v>
      </c>
      <c r="D444" s="13">
        <v>55000</v>
      </c>
      <c r="E444" s="13">
        <v>55000</v>
      </c>
      <c r="F444" s="13">
        <v>55000</v>
      </c>
      <c r="G444" s="13">
        <v>54328</v>
      </c>
    </row>
    <row r="445" spans="1:8" s="21" customFormat="1" x14ac:dyDescent="0.2">
      <c r="B445" s="12">
        <v>1613000511</v>
      </c>
      <c r="C445" s="12" t="s">
        <v>385</v>
      </c>
      <c r="D445" s="13">
        <v>80000</v>
      </c>
      <c r="E445" s="13">
        <v>60000</v>
      </c>
      <c r="F445" s="13">
        <v>50000</v>
      </c>
      <c r="G445" s="13">
        <v>65423</v>
      </c>
    </row>
    <row r="446" spans="1:8" s="21" customFormat="1" x14ac:dyDescent="0.2">
      <c r="B446" s="12">
        <v>1613000512</v>
      </c>
      <c r="C446" s="12" t="s">
        <v>386</v>
      </c>
      <c r="D446" s="13">
        <v>1000</v>
      </c>
      <c r="E446" s="13">
        <v>1000</v>
      </c>
      <c r="F446" s="13">
        <v>1000</v>
      </c>
      <c r="G446" s="13"/>
    </row>
    <row r="447" spans="1:8" s="21" customFormat="1" x14ac:dyDescent="0.2">
      <c r="B447" s="12">
        <v>1613000522</v>
      </c>
      <c r="C447" s="12" t="s">
        <v>387</v>
      </c>
      <c r="D447" s="13">
        <v>2000</v>
      </c>
      <c r="E447" s="13">
        <v>2000</v>
      </c>
      <c r="F447" s="13">
        <v>2000</v>
      </c>
      <c r="G447" s="13">
        <v>779</v>
      </c>
    </row>
    <row r="448" spans="1:8" s="21" customFormat="1" x14ac:dyDescent="0.2">
      <c r="B448" s="12">
        <v>1613000531</v>
      </c>
      <c r="C448" s="12" t="s">
        <v>388</v>
      </c>
      <c r="D448" s="13"/>
      <c r="E448" s="13">
        <v>0</v>
      </c>
      <c r="F448" s="13">
        <v>0</v>
      </c>
      <c r="G448" s="13">
        <v>308</v>
      </c>
    </row>
    <row r="449" spans="1:8" s="21" customFormat="1" x14ac:dyDescent="0.2">
      <c r="B449" s="12">
        <v>1613000541</v>
      </c>
      <c r="C449" s="12" t="s">
        <v>389</v>
      </c>
      <c r="D449" s="13">
        <v>90000</v>
      </c>
      <c r="E449" s="13">
        <v>67000</v>
      </c>
      <c r="F449" s="13">
        <v>67000</v>
      </c>
      <c r="G449" s="13">
        <v>78134</v>
      </c>
    </row>
    <row r="450" spans="1:8" s="21" customFormat="1" x14ac:dyDescent="0.2">
      <c r="B450" s="12">
        <v>1613000542</v>
      </c>
      <c r="C450" s="12" t="s">
        <v>390</v>
      </c>
      <c r="D450" s="13">
        <v>60000</v>
      </c>
      <c r="E450" s="13">
        <v>50000</v>
      </c>
      <c r="F450" s="13">
        <v>50000</v>
      </c>
      <c r="G450" s="13">
        <v>69287</v>
      </c>
    </row>
    <row r="451" spans="1:8" s="21" customFormat="1" x14ac:dyDescent="0.2">
      <c r="B451" s="12">
        <v>1613000580</v>
      </c>
      <c r="C451" s="12" t="s">
        <v>391</v>
      </c>
      <c r="D451" s="13">
        <v>2000</v>
      </c>
      <c r="E451" s="13">
        <v>2000</v>
      </c>
      <c r="F451" s="13">
        <v>2000</v>
      </c>
      <c r="G451" s="13">
        <v>1935</v>
      </c>
    </row>
    <row r="452" spans="1:8" s="21" customFormat="1" x14ac:dyDescent="0.2">
      <c r="B452" s="12">
        <v>1613000581</v>
      </c>
      <c r="C452" s="12" t="s">
        <v>392</v>
      </c>
      <c r="D452" s="13">
        <v>75000</v>
      </c>
      <c r="E452" s="13">
        <v>75000</v>
      </c>
      <c r="F452" s="13">
        <v>75000</v>
      </c>
      <c r="G452" s="13">
        <v>60450</v>
      </c>
    </row>
    <row r="453" spans="1:8" s="21" customFormat="1" x14ac:dyDescent="0.2">
      <c r="B453" s="12">
        <v>1613000582</v>
      </c>
      <c r="C453" s="12" t="s">
        <v>393</v>
      </c>
      <c r="D453" s="13">
        <v>84000</v>
      </c>
      <c r="E453" s="13">
        <v>100000</v>
      </c>
      <c r="F453" s="13">
        <v>100000</v>
      </c>
      <c r="G453" s="13">
        <v>86360</v>
      </c>
    </row>
    <row r="454" spans="1:8" s="21" customFormat="1" x14ac:dyDescent="0.2">
      <c r="B454" s="12">
        <v>1613000583</v>
      </c>
      <c r="C454" s="12" t="s">
        <v>394</v>
      </c>
      <c r="D454" s="13">
        <v>25000</v>
      </c>
      <c r="E454" s="13">
        <v>25000</v>
      </c>
      <c r="F454" s="13">
        <v>25000</v>
      </c>
      <c r="G454" s="13">
        <v>13191</v>
      </c>
    </row>
    <row r="455" spans="1:8" s="16" customFormat="1" ht="15.75" thickBot="1" x14ac:dyDescent="0.3">
      <c r="A455" s="21"/>
      <c r="B455" s="12">
        <v>1613000750</v>
      </c>
      <c r="C455" s="12" t="s">
        <v>395</v>
      </c>
      <c r="D455" s="13">
        <v>50000</v>
      </c>
      <c r="E455" s="13">
        <v>50000</v>
      </c>
      <c r="F455" s="13">
        <v>50000</v>
      </c>
      <c r="G455" s="13">
        <v>60146</v>
      </c>
    </row>
    <row r="456" spans="1:8" s="21" customFormat="1" ht="15.75" thickBot="1" x14ac:dyDescent="0.3">
      <c r="A456" s="16"/>
      <c r="B456" s="6"/>
      <c r="C456" s="6" t="s">
        <v>396</v>
      </c>
      <c r="D456" s="7">
        <f>SUM(D439:D455)</f>
        <v>2387000</v>
      </c>
      <c r="E456" s="7">
        <f>SUM(E439:E455)</f>
        <v>2242000</v>
      </c>
      <c r="F456" s="7">
        <f>SUM(F439:F455)</f>
        <v>2273000</v>
      </c>
      <c r="G456" s="7">
        <f>SUM(G439:G455)</f>
        <v>2575398</v>
      </c>
    </row>
    <row r="457" spans="1:8" ht="18.75" customHeight="1" x14ac:dyDescent="0.2">
      <c r="A457" s="21"/>
    </row>
    <row r="458" spans="1:8" s="8" customFormat="1" ht="16.5" thickBot="1" x14ac:dyDescent="0.3">
      <c r="A458" s="1"/>
      <c r="B458" s="1"/>
      <c r="C458" s="18" t="s">
        <v>15</v>
      </c>
      <c r="D458" s="3"/>
      <c r="E458" s="3"/>
      <c r="F458" s="3"/>
      <c r="G458" s="3"/>
      <c r="H458" s="5"/>
    </row>
    <row r="459" spans="1:8" s="21" customFormat="1" ht="15.75" thickBot="1" x14ac:dyDescent="0.3">
      <c r="A459" s="5"/>
      <c r="B459" s="6" t="s">
        <v>3</v>
      </c>
      <c r="C459" s="6" t="s">
        <v>4</v>
      </c>
      <c r="D459" s="7" t="s">
        <v>5</v>
      </c>
      <c r="E459" s="7" t="s">
        <v>6</v>
      </c>
      <c r="F459" s="7" t="s">
        <v>7</v>
      </c>
      <c r="G459" s="7" t="s">
        <v>8</v>
      </c>
    </row>
    <row r="460" spans="1:8" s="21" customFormat="1" x14ac:dyDescent="0.2">
      <c r="B460" s="12">
        <v>1613020110</v>
      </c>
      <c r="C460" s="12" t="s">
        <v>397</v>
      </c>
      <c r="D460" s="13">
        <v>800000</v>
      </c>
      <c r="E460" s="13">
        <v>782000</v>
      </c>
      <c r="F460" s="13">
        <v>762000</v>
      </c>
      <c r="G460" s="13">
        <v>759194</v>
      </c>
    </row>
    <row r="461" spans="1:8" s="21" customFormat="1" x14ac:dyDescent="0.2">
      <c r="B461" s="12">
        <v>1613020540</v>
      </c>
      <c r="C461" s="12" t="s">
        <v>398</v>
      </c>
      <c r="D461" s="13">
        <v>90000</v>
      </c>
      <c r="E461" s="13">
        <v>90000</v>
      </c>
      <c r="F461" s="13">
        <v>90000</v>
      </c>
      <c r="G461" s="13">
        <v>78675</v>
      </c>
    </row>
    <row r="462" spans="1:8" s="21" customFormat="1" x14ac:dyDescent="0.2">
      <c r="B462" s="12">
        <v>1613020541</v>
      </c>
      <c r="C462" s="12" t="s">
        <v>399</v>
      </c>
      <c r="D462" s="13">
        <v>3000</v>
      </c>
      <c r="E462" s="13">
        <v>3000</v>
      </c>
      <c r="F462" s="13">
        <v>3000</v>
      </c>
      <c r="G462" s="13">
        <v>4018</v>
      </c>
    </row>
    <row r="463" spans="1:8" s="21" customFormat="1" x14ac:dyDescent="0.2">
      <c r="B463" s="12">
        <v>1613020570</v>
      </c>
      <c r="C463" s="12" t="s">
        <v>400</v>
      </c>
      <c r="D463" s="13">
        <v>300000</v>
      </c>
      <c r="E463" s="13">
        <v>300000</v>
      </c>
      <c r="F463" s="13">
        <v>275000</v>
      </c>
      <c r="G463" s="13">
        <v>265100</v>
      </c>
    </row>
    <row r="464" spans="1:8" s="21" customFormat="1" x14ac:dyDescent="0.2">
      <c r="B464" s="12">
        <v>1613020571</v>
      </c>
      <c r="C464" s="12" t="s">
        <v>401</v>
      </c>
      <c r="D464" s="13">
        <v>25000</v>
      </c>
      <c r="E464" s="13">
        <v>25000</v>
      </c>
      <c r="F464" s="13">
        <v>25000</v>
      </c>
      <c r="G464" s="13">
        <v>26592</v>
      </c>
    </row>
    <row r="465" spans="1:8" s="16" customFormat="1" ht="15.75" thickBot="1" x14ac:dyDescent="0.3">
      <c r="A465" s="21"/>
      <c r="B465" s="12">
        <v>1613020745</v>
      </c>
      <c r="C465" s="12" t="s">
        <v>402</v>
      </c>
      <c r="D465" s="13">
        <v>225000</v>
      </c>
      <c r="E465" s="13">
        <v>225000</v>
      </c>
      <c r="F465" s="13">
        <v>175000</v>
      </c>
      <c r="G465" s="13">
        <v>172093</v>
      </c>
    </row>
    <row r="466" spans="1:8" s="21" customFormat="1" ht="15.75" thickBot="1" x14ac:dyDescent="0.3">
      <c r="A466" s="16"/>
      <c r="B466" s="6"/>
      <c r="C466" s="6" t="s">
        <v>403</v>
      </c>
      <c r="D466" s="7">
        <f>SUM(D460:D465)</f>
        <v>1443000</v>
      </c>
      <c r="E466" s="7">
        <f>SUM(E460:E465)</f>
        <v>1425000</v>
      </c>
      <c r="F466" s="7">
        <f>SUM(F460:F465)</f>
        <v>1330000</v>
      </c>
      <c r="G466" s="7">
        <f t="shared" ref="G466" si="13">SUM(G460:G465)</f>
        <v>1305672</v>
      </c>
    </row>
    <row r="467" spans="1:8" ht="18.75" customHeight="1" x14ac:dyDescent="0.2">
      <c r="A467" s="21"/>
    </row>
    <row r="468" spans="1:8" s="8" customFormat="1" ht="16.5" thickBot="1" x14ac:dyDescent="0.3">
      <c r="A468" s="1"/>
      <c r="B468" s="1"/>
      <c r="C468" s="18" t="s">
        <v>404</v>
      </c>
      <c r="D468" s="3"/>
      <c r="E468" s="3"/>
      <c r="F468" s="3"/>
      <c r="G468" s="3"/>
      <c r="H468" s="5"/>
    </row>
    <row r="469" spans="1:8" s="21" customFormat="1" ht="15.75" thickBot="1" x14ac:dyDescent="0.3">
      <c r="A469" s="5"/>
      <c r="B469" s="6" t="s">
        <v>3</v>
      </c>
      <c r="C469" s="6" t="s">
        <v>4</v>
      </c>
      <c r="D469" s="7" t="s">
        <v>5</v>
      </c>
      <c r="E469" s="7" t="s">
        <v>6</v>
      </c>
      <c r="F469" s="7" t="s">
        <v>7</v>
      </c>
      <c r="G469" s="7" t="s">
        <v>8</v>
      </c>
    </row>
    <row r="470" spans="1:8" s="21" customFormat="1" ht="15" x14ac:dyDescent="0.25">
      <c r="A470" s="5"/>
      <c r="B470" s="41">
        <v>1614000110</v>
      </c>
      <c r="C470" s="41" t="s">
        <v>405</v>
      </c>
      <c r="D470" s="11">
        <v>236000</v>
      </c>
      <c r="E470" s="11"/>
      <c r="F470" s="11"/>
      <c r="G470" s="11">
        <v>35446</v>
      </c>
    </row>
    <row r="471" spans="1:8" s="21" customFormat="1" ht="15" x14ac:dyDescent="0.25">
      <c r="A471" s="5"/>
      <c r="B471" s="42">
        <v>1614000531</v>
      </c>
      <c r="C471" s="42" t="s">
        <v>406</v>
      </c>
      <c r="D471" s="10">
        <v>13000</v>
      </c>
      <c r="E471" s="10"/>
      <c r="F471" s="10"/>
      <c r="G471" s="10"/>
    </row>
    <row r="472" spans="1:8" s="21" customFormat="1" ht="15" x14ac:dyDescent="0.25">
      <c r="A472" s="5"/>
      <c r="B472" s="42">
        <v>1614000535</v>
      </c>
      <c r="C472" s="42" t="s">
        <v>407</v>
      </c>
      <c r="D472" s="10">
        <v>35000</v>
      </c>
      <c r="E472" s="10"/>
      <c r="F472" s="10"/>
      <c r="G472" s="10">
        <v>16667</v>
      </c>
    </row>
    <row r="473" spans="1:8" s="21" customFormat="1" x14ac:dyDescent="0.2">
      <c r="B473" s="12">
        <v>1614000550</v>
      </c>
      <c r="C473" s="12" t="s">
        <v>408</v>
      </c>
      <c r="D473" s="13">
        <v>15000</v>
      </c>
      <c r="E473" s="13">
        <v>15000</v>
      </c>
      <c r="F473" s="13">
        <v>15000</v>
      </c>
      <c r="G473" s="13">
        <v>29717</v>
      </c>
    </row>
    <row r="474" spans="1:8" s="21" customFormat="1" x14ac:dyDescent="0.2">
      <c r="B474" s="12">
        <v>1614000551</v>
      </c>
      <c r="C474" s="12" t="s">
        <v>409</v>
      </c>
      <c r="D474" s="13">
        <v>50000</v>
      </c>
      <c r="E474" s="13">
        <v>50000</v>
      </c>
      <c r="F474" s="13">
        <v>50000</v>
      </c>
      <c r="G474" s="13">
        <v>44585</v>
      </c>
    </row>
    <row r="475" spans="1:8" s="21" customFormat="1" x14ac:dyDescent="0.2">
      <c r="B475" s="12">
        <v>1614000552</v>
      </c>
      <c r="C475" s="12" t="s">
        <v>410</v>
      </c>
      <c r="D475" s="13">
        <v>160000</v>
      </c>
      <c r="E475" s="13">
        <v>160000</v>
      </c>
      <c r="F475" s="13">
        <v>160000</v>
      </c>
      <c r="G475" s="13">
        <v>127562</v>
      </c>
    </row>
    <row r="476" spans="1:8" s="21" customFormat="1" x14ac:dyDescent="0.2">
      <c r="B476" s="12">
        <v>1614000553</v>
      </c>
      <c r="C476" s="12" t="s">
        <v>411</v>
      </c>
      <c r="D476" s="13">
        <v>10000</v>
      </c>
      <c r="E476" s="13">
        <v>10000</v>
      </c>
      <c r="F476" s="13">
        <v>10000</v>
      </c>
      <c r="G476" s="13">
        <v>2527</v>
      </c>
    </row>
    <row r="477" spans="1:8" s="21" customFormat="1" x14ac:dyDescent="0.2">
      <c r="B477" s="12">
        <v>1614000554</v>
      </c>
      <c r="C477" s="12" t="s">
        <v>412</v>
      </c>
      <c r="D477" s="13">
        <v>6000</v>
      </c>
      <c r="E477" s="13">
        <v>6000</v>
      </c>
      <c r="F477" s="13">
        <v>6000</v>
      </c>
      <c r="G477" s="13">
        <v>585</v>
      </c>
    </row>
    <row r="478" spans="1:8" s="21" customFormat="1" x14ac:dyDescent="0.2">
      <c r="B478" s="12">
        <v>1614000555</v>
      </c>
      <c r="C478" s="12" t="s">
        <v>413</v>
      </c>
      <c r="D478" s="13">
        <v>15000</v>
      </c>
      <c r="E478" s="13">
        <v>15000</v>
      </c>
      <c r="F478" s="13">
        <v>15000</v>
      </c>
      <c r="G478" s="13">
        <v>5055</v>
      </c>
    </row>
    <row r="479" spans="1:8" s="21" customFormat="1" x14ac:dyDescent="0.2">
      <c r="B479" s="12">
        <v>1614000556</v>
      </c>
      <c r="C479" s="12" t="s">
        <v>414</v>
      </c>
      <c r="D479" s="13">
        <v>15000</v>
      </c>
      <c r="E479" s="13">
        <v>15000</v>
      </c>
      <c r="F479" s="13">
        <v>15000</v>
      </c>
      <c r="G479" s="13"/>
    </row>
    <row r="480" spans="1:8" s="21" customFormat="1" x14ac:dyDescent="0.2">
      <c r="B480" s="12">
        <v>1614000557</v>
      </c>
      <c r="C480" s="12" t="s">
        <v>415</v>
      </c>
      <c r="D480" s="13">
        <v>5000</v>
      </c>
      <c r="E480" s="13">
        <v>5000</v>
      </c>
      <c r="F480" s="13">
        <v>5000</v>
      </c>
      <c r="G480" s="13"/>
    </row>
    <row r="481" spans="1:8" s="21" customFormat="1" x14ac:dyDescent="0.2">
      <c r="B481" s="12">
        <v>1614000750</v>
      </c>
      <c r="C481" s="12" t="s">
        <v>416</v>
      </c>
      <c r="D481" s="13">
        <v>15000</v>
      </c>
      <c r="E481" s="13">
        <v>15000</v>
      </c>
      <c r="F481" s="13">
        <v>15000</v>
      </c>
      <c r="G481" s="13">
        <v>10696</v>
      </c>
    </row>
    <row r="482" spans="1:8" s="16" customFormat="1" ht="15.75" thickBot="1" x14ac:dyDescent="0.3">
      <c r="A482" s="21"/>
      <c r="B482" s="12">
        <v>1614000751</v>
      </c>
      <c r="C482" s="12" t="s">
        <v>417</v>
      </c>
      <c r="D482" s="13">
        <v>30000</v>
      </c>
      <c r="E482" s="13">
        <v>80000</v>
      </c>
      <c r="F482" s="13">
        <v>160000</v>
      </c>
      <c r="G482" s="13">
        <v>213182</v>
      </c>
    </row>
    <row r="483" spans="1:8" s="21" customFormat="1" ht="15.75" thickBot="1" x14ac:dyDescent="0.3">
      <c r="A483" s="16"/>
      <c r="B483" s="6"/>
      <c r="C483" s="6" t="s">
        <v>418</v>
      </c>
      <c r="D483" s="7">
        <f t="shared" ref="D483:F483" si="14">SUM(D470:D482)</f>
        <v>605000</v>
      </c>
      <c r="E483" s="7">
        <f t="shared" si="14"/>
        <v>371000</v>
      </c>
      <c r="F483" s="7">
        <f t="shared" si="14"/>
        <v>451000</v>
      </c>
      <c r="G483" s="7">
        <f>SUM(G470:G482)</f>
        <v>486022</v>
      </c>
    </row>
    <row r="484" spans="1:8" ht="18.75" customHeight="1" x14ac:dyDescent="0.2">
      <c r="A484" s="21"/>
    </row>
    <row r="485" spans="1:8" s="8" customFormat="1" ht="16.5" thickBot="1" x14ac:dyDescent="0.3">
      <c r="A485" s="1"/>
      <c r="B485" s="1"/>
      <c r="C485" s="18" t="s">
        <v>419</v>
      </c>
      <c r="D485" s="3"/>
      <c r="E485" s="3"/>
      <c r="F485" s="3"/>
      <c r="G485" s="3"/>
      <c r="H485" s="5"/>
    </row>
    <row r="486" spans="1:8" s="21" customFormat="1" ht="15.75" thickBot="1" x14ac:dyDescent="0.3">
      <c r="A486" s="5"/>
      <c r="B486" s="6" t="s">
        <v>3</v>
      </c>
      <c r="C486" s="6" t="s">
        <v>4</v>
      </c>
      <c r="D486" s="7" t="s">
        <v>5</v>
      </c>
      <c r="E486" s="7" t="s">
        <v>6</v>
      </c>
      <c r="F486" s="7" t="s">
        <v>7</v>
      </c>
      <c r="G486" s="7" t="s">
        <v>8</v>
      </c>
    </row>
    <row r="487" spans="1:8" s="21" customFormat="1" x14ac:dyDescent="0.2">
      <c r="B487" s="12">
        <v>1615000110</v>
      </c>
      <c r="C487" s="12" t="s">
        <v>420</v>
      </c>
      <c r="D487" s="13">
        <v>850000</v>
      </c>
      <c r="E487" s="13">
        <v>795000</v>
      </c>
      <c r="F487" s="13">
        <v>769000</v>
      </c>
      <c r="G487" s="13">
        <v>783871</v>
      </c>
    </row>
    <row r="488" spans="1:8" s="21" customFormat="1" x14ac:dyDescent="0.2">
      <c r="B488" s="12">
        <v>1616000521</v>
      </c>
      <c r="C488" s="12" t="s">
        <v>421</v>
      </c>
      <c r="D488" s="13">
        <v>100000</v>
      </c>
      <c r="E488" s="13">
        <v>80000</v>
      </c>
      <c r="F488" s="13">
        <v>80000</v>
      </c>
      <c r="G488" s="13">
        <v>155059</v>
      </c>
    </row>
    <row r="489" spans="1:8" s="21" customFormat="1" x14ac:dyDescent="0.2">
      <c r="B489" s="12">
        <v>1616000523</v>
      </c>
      <c r="C489" s="12" t="s">
        <v>422</v>
      </c>
      <c r="D489" s="13">
        <v>300000</v>
      </c>
      <c r="E489" s="13">
        <v>300000</v>
      </c>
      <c r="F489" s="13">
        <v>300000</v>
      </c>
      <c r="G489" s="13">
        <v>291745</v>
      </c>
    </row>
    <row r="490" spans="1:8" s="21" customFormat="1" x14ac:dyDescent="0.2">
      <c r="B490" s="12">
        <v>1616000531</v>
      </c>
      <c r="C490" s="12" t="s">
        <v>423</v>
      </c>
      <c r="D490" s="13">
        <v>16000</v>
      </c>
      <c r="E490" s="13">
        <v>16000</v>
      </c>
      <c r="F490" s="13">
        <v>16000</v>
      </c>
      <c r="G490" s="13">
        <v>18555</v>
      </c>
    </row>
    <row r="491" spans="1:8" s="21" customFormat="1" x14ac:dyDescent="0.2">
      <c r="B491" s="12">
        <v>1616000532</v>
      </c>
      <c r="C491" s="12" t="s">
        <v>424</v>
      </c>
      <c r="D491" s="13">
        <v>30000</v>
      </c>
      <c r="E491" s="13">
        <v>30000</v>
      </c>
      <c r="F491" s="13">
        <v>30000</v>
      </c>
      <c r="G491" s="13">
        <v>4201</v>
      </c>
    </row>
    <row r="492" spans="1:8" s="21" customFormat="1" x14ac:dyDescent="0.2">
      <c r="B492" s="12">
        <v>1616000535</v>
      </c>
      <c r="C492" s="12" t="s">
        <v>425</v>
      </c>
      <c r="D492" s="13">
        <v>39000</v>
      </c>
      <c r="E492" s="13">
        <v>39000</v>
      </c>
      <c r="F492" s="13">
        <v>39000</v>
      </c>
      <c r="G492" s="13">
        <v>32836</v>
      </c>
    </row>
    <row r="493" spans="1:8" s="21" customFormat="1" x14ac:dyDescent="0.2">
      <c r="B493" s="12">
        <v>1616000580</v>
      </c>
      <c r="C493" s="12" t="s">
        <v>426</v>
      </c>
      <c r="D493" s="13">
        <v>15000</v>
      </c>
      <c r="E493" s="13">
        <v>15000</v>
      </c>
      <c r="F493" s="13">
        <v>10000</v>
      </c>
      <c r="G493" s="13">
        <v>10833</v>
      </c>
    </row>
    <row r="494" spans="1:8" s="21" customFormat="1" x14ac:dyDescent="0.2">
      <c r="B494" s="12">
        <v>1616000581</v>
      </c>
      <c r="C494" s="12" t="s">
        <v>427</v>
      </c>
      <c r="D494" s="13">
        <v>50000</v>
      </c>
      <c r="E494" s="13">
        <v>50000</v>
      </c>
      <c r="F494" s="13"/>
      <c r="G494" s="13"/>
    </row>
    <row r="495" spans="1:8" s="21" customFormat="1" x14ac:dyDescent="0.2">
      <c r="B495" s="12">
        <v>1616000582</v>
      </c>
      <c r="C495" s="12" t="s">
        <v>428</v>
      </c>
      <c r="D495" s="13">
        <v>200000</v>
      </c>
      <c r="E495" s="13">
        <v>180000</v>
      </c>
      <c r="F495" s="13">
        <v>130000</v>
      </c>
      <c r="G495" s="13">
        <v>265437</v>
      </c>
    </row>
    <row r="496" spans="1:8" s="21" customFormat="1" x14ac:dyDescent="0.2">
      <c r="B496" s="12">
        <v>1616000584</v>
      </c>
      <c r="C496" s="12" t="s">
        <v>429</v>
      </c>
      <c r="D496" s="13">
        <v>40000</v>
      </c>
      <c r="E496" s="13">
        <v>30000</v>
      </c>
      <c r="F496" s="13">
        <v>20000</v>
      </c>
      <c r="G496" s="13">
        <v>39482</v>
      </c>
    </row>
    <row r="497" spans="1:8" s="16" customFormat="1" ht="15.75" thickBot="1" x14ac:dyDescent="0.3">
      <c r="A497" s="21"/>
      <c r="B497" s="12">
        <v>1616000750</v>
      </c>
      <c r="C497" s="12" t="s">
        <v>430</v>
      </c>
      <c r="D497" s="13">
        <v>40000</v>
      </c>
      <c r="E497" s="13">
        <v>40000</v>
      </c>
      <c r="F497" s="13">
        <v>40000</v>
      </c>
      <c r="G497" s="13">
        <v>0</v>
      </c>
    </row>
    <row r="498" spans="1:8" s="21" customFormat="1" ht="15.75" thickBot="1" x14ac:dyDescent="0.3">
      <c r="A498" s="16"/>
      <c r="B498" s="6"/>
      <c r="C498" s="6" t="s">
        <v>431</v>
      </c>
      <c r="D498" s="7">
        <f>SUM(D487:D497)</f>
        <v>1680000</v>
      </c>
      <c r="E498" s="7">
        <f>SUM(E487:E497)</f>
        <v>1575000</v>
      </c>
      <c r="F498" s="7">
        <f>SUM(F487:F497)</f>
        <v>1434000</v>
      </c>
      <c r="G498" s="7">
        <f>SUM(G487:G497)</f>
        <v>1602019</v>
      </c>
    </row>
    <row r="499" spans="1:8" ht="18.75" customHeight="1" x14ac:dyDescent="0.2">
      <c r="A499" s="21"/>
    </row>
    <row r="500" spans="1:8" s="8" customFormat="1" ht="16.5" thickBot="1" x14ac:dyDescent="0.3">
      <c r="A500" s="1"/>
      <c r="B500" s="1"/>
      <c r="C500" s="18" t="s">
        <v>432</v>
      </c>
      <c r="D500" s="3"/>
      <c r="E500" s="3"/>
      <c r="F500" s="3"/>
      <c r="G500" s="3"/>
      <c r="H500" s="5"/>
    </row>
    <row r="501" spans="1:8" s="21" customFormat="1" ht="15.75" thickBot="1" x14ac:dyDescent="0.3">
      <c r="A501" s="5"/>
      <c r="B501" s="6" t="s">
        <v>3</v>
      </c>
      <c r="C501" s="6" t="s">
        <v>4</v>
      </c>
      <c r="D501" s="7" t="s">
        <v>5</v>
      </c>
      <c r="E501" s="7" t="s">
        <v>6</v>
      </c>
      <c r="F501" s="7" t="s">
        <v>7</v>
      </c>
      <c r="G501" s="7" t="s">
        <v>8</v>
      </c>
    </row>
    <row r="502" spans="1:8" s="21" customFormat="1" x14ac:dyDescent="0.2">
      <c r="B502" s="12">
        <v>1617000750</v>
      </c>
      <c r="C502" s="12" t="s">
        <v>433</v>
      </c>
      <c r="D502" s="13">
        <v>464000</v>
      </c>
      <c r="E502" s="13">
        <v>463000</v>
      </c>
      <c r="F502" s="13">
        <v>457000</v>
      </c>
      <c r="G502" s="13">
        <v>463517</v>
      </c>
    </row>
    <row r="503" spans="1:8" s="21" customFormat="1" x14ac:dyDescent="0.2">
      <c r="B503" s="12">
        <v>1617000752</v>
      </c>
      <c r="C503" s="12" t="s">
        <v>434</v>
      </c>
      <c r="D503" s="13">
        <v>50000</v>
      </c>
      <c r="E503" s="13">
        <v>100000</v>
      </c>
      <c r="F503" s="13">
        <v>100000</v>
      </c>
      <c r="G503" s="13">
        <v>73710</v>
      </c>
    </row>
    <row r="504" spans="1:8" s="21" customFormat="1" x14ac:dyDescent="0.2">
      <c r="B504" s="12">
        <v>1617000753</v>
      </c>
      <c r="C504" s="12" t="s">
        <v>435</v>
      </c>
      <c r="D504" s="13">
        <v>150000</v>
      </c>
      <c r="E504" s="13">
        <v>150000</v>
      </c>
      <c r="F504" s="13">
        <v>100000</v>
      </c>
      <c r="G504" s="13">
        <v>711594</v>
      </c>
    </row>
    <row r="505" spans="1:8" s="16" customFormat="1" ht="15.75" thickBot="1" x14ac:dyDescent="0.3">
      <c r="A505" s="21"/>
      <c r="B505" s="12">
        <v>1617000754</v>
      </c>
      <c r="C505" s="12" t="s">
        <v>436</v>
      </c>
      <c r="D505" s="13">
        <v>90000</v>
      </c>
      <c r="E505" s="13">
        <v>60000</v>
      </c>
      <c r="F505" s="13">
        <v>45000</v>
      </c>
      <c r="G505" s="13">
        <v>49140</v>
      </c>
    </row>
    <row r="506" spans="1:8" s="21" customFormat="1" ht="15.75" thickBot="1" x14ac:dyDescent="0.3">
      <c r="A506" s="16"/>
      <c r="B506" s="6"/>
      <c r="C506" s="6" t="s">
        <v>437</v>
      </c>
      <c r="D506" s="7">
        <f>SUM(D502:D505)</f>
        <v>754000</v>
      </c>
      <c r="E506" s="7">
        <f>SUM(E502:E505)</f>
        <v>773000</v>
      </c>
      <c r="F506" s="7">
        <f>SUM(F502:F505)</f>
        <v>702000</v>
      </c>
      <c r="G506" s="7">
        <f t="shared" ref="G506" si="15">SUM(G502:G505)</f>
        <v>1297961</v>
      </c>
    </row>
    <row r="507" spans="1:8" ht="18.75" customHeight="1" x14ac:dyDescent="0.2">
      <c r="A507" s="21"/>
    </row>
    <row r="508" spans="1:8" s="8" customFormat="1" ht="16.5" thickBot="1" x14ac:dyDescent="0.3">
      <c r="A508" s="1"/>
      <c r="B508" s="1"/>
      <c r="C508" s="18" t="s">
        <v>438</v>
      </c>
      <c r="D508" s="3"/>
      <c r="E508" s="3"/>
      <c r="F508" s="3"/>
      <c r="G508" s="3"/>
      <c r="H508" s="5"/>
    </row>
    <row r="509" spans="1:8" s="21" customFormat="1" ht="15.75" thickBot="1" x14ac:dyDescent="0.3">
      <c r="A509" s="5"/>
      <c r="B509" s="6" t="s">
        <v>3</v>
      </c>
      <c r="C509" s="6" t="s">
        <v>4</v>
      </c>
      <c r="D509" s="7" t="s">
        <v>5</v>
      </c>
      <c r="E509" s="7" t="s">
        <v>6</v>
      </c>
      <c r="F509" s="7" t="s">
        <v>7</v>
      </c>
      <c r="G509" s="7" t="s">
        <v>8</v>
      </c>
    </row>
    <row r="510" spans="1:8" s="16" customFormat="1" ht="15" x14ac:dyDescent="0.25">
      <c r="A510" s="21"/>
      <c r="B510" s="12">
        <v>1619000750</v>
      </c>
      <c r="C510" s="12" t="s">
        <v>439</v>
      </c>
      <c r="D510" s="13">
        <v>200000</v>
      </c>
      <c r="E510" s="13"/>
      <c r="F510" s="13"/>
      <c r="G510" s="13"/>
    </row>
    <row r="511" spans="1:8" s="21" customFormat="1" ht="15" x14ac:dyDescent="0.25">
      <c r="A511" s="16"/>
      <c r="B511" s="43"/>
      <c r="C511" s="43" t="s">
        <v>44</v>
      </c>
      <c r="D511" s="44">
        <f>D510</f>
        <v>200000</v>
      </c>
      <c r="E511" s="44">
        <f>E510</f>
        <v>0</v>
      </c>
      <c r="F511" s="44">
        <f>F510</f>
        <v>0</v>
      </c>
      <c r="G511" s="44">
        <f t="shared" ref="G511" si="16">G510</f>
        <v>0</v>
      </c>
    </row>
    <row r="512" spans="1:8" ht="18.75" customHeight="1" x14ac:dyDescent="0.2">
      <c r="A512" s="21"/>
    </row>
    <row r="513" spans="1:8" s="8" customFormat="1" ht="16.5" thickBot="1" x14ac:dyDescent="0.3">
      <c r="A513" s="1"/>
      <c r="B513" s="1"/>
      <c r="C513" s="18" t="s">
        <v>440</v>
      </c>
      <c r="D513" s="3"/>
      <c r="E513" s="3"/>
      <c r="F513" s="3"/>
      <c r="G513" s="3"/>
      <c r="H513" s="5"/>
    </row>
    <row r="514" spans="1:8" s="21" customFormat="1" ht="15.75" thickBot="1" x14ac:dyDescent="0.3">
      <c r="A514" s="5"/>
      <c r="B514" s="6" t="s">
        <v>3</v>
      </c>
      <c r="C514" s="6" t="s">
        <v>4</v>
      </c>
      <c r="D514" s="7" t="s">
        <v>5</v>
      </c>
      <c r="E514" s="7" t="s">
        <v>6</v>
      </c>
      <c r="F514" s="7" t="s">
        <v>7</v>
      </c>
      <c r="G514" s="7" t="s">
        <v>8</v>
      </c>
    </row>
    <row r="515" spans="1:8" s="21" customFormat="1" x14ac:dyDescent="0.2">
      <c r="B515" s="12">
        <v>1621000110</v>
      </c>
      <c r="C515" s="12" t="s">
        <v>441</v>
      </c>
      <c r="D515" s="11">
        <v>1100000</v>
      </c>
      <c r="E515" s="11">
        <v>1026000</v>
      </c>
      <c r="F515" s="11">
        <v>960000</v>
      </c>
      <c r="G515" s="13">
        <v>990316</v>
      </c>
    </row>
    <row r="516" spans="1:8" s="21" customFormat="1" x14ac:dyDescent="0.2">
      <c r="B516" s="12">
        <v>1621000512</v>
      </c>
      <c r="C516" s="12" t="s">
        <v>442</v>
      </c>
      <c r="D516" s="13">
        <v>1000</v>
      </c>
      <c r="E516" s="13">
        <v>1000</v>
      </c>
      <c r="F516" s="13">
        <v>1000</v>
      </c>
      <c r="G516" s="13">
        <v>140</v>
      </c>
    </row>
    <row r="517" spans="1:8" s="21" customFormat="1" x14ac:dyDescent="0.2">
      <c r="B517" s="12">
        <v>1621000522</v>
      </c>
      <c r="C517" s="12" t="s">
        <v>443</v>
      </c>
      <c r="D517" s="13">
        <v>3000</v>
      </c>
      <c r="E517" s="13">
        <v>2000</v>
      </c>
      <c r="F517" s="13">
        <v>2000</v>
      </c>
      <c r="G517" s="13">
        <v>1840</v>
      </c>
    </row>
    <row r="518" spans="1:8" s="21" customFormat="1" x14ac:dyDescent="0.2">
      <c r="B518" s="12">
        <v>1621000531</v>
      </c>
      <c r="C518" s="12" t="s">
        <v>444</v>
      </c>
      <c r="D518" s="13">
        <v>50000</v>
      </c>
      <c r="E518" s="13">
        <v>25000</v>
      </c>
      <c r="F518" s="13">
        <v>20000</v>
      </c>
      <c r="G518" s="13">
        <v>31575</v>
      </c>
    </row>
    <row r="519" spans="1:8" s="21" customFormat="1" x14ac:dyDescent="0.2">
      <c r="B519" s="12">
        <v>1621000535</v>
      </c>
      <c r="C519" s="12" t="s">
        <v>445</v>
      </c>
      <c r="D519" s="13">
        <v>100000</v>
      </c>
      <c r="E519" s="13">
        <v>42000</v>
      </c>
      <c r="F519" s="13">
        <v>38000</v>
      </c>
      <c r="G519" s="13">
        <v>62751</v>
      </c>
    </row>
    <row r="520" spans="1:8" s="21" customFormat="1" x14ac:dyDescent="0.2">
      <c r="B520" s="12">
        <v>1621000541</v>
      </c>
      <c r="C520" s="12" t="s">
        <v>446</v>
      </c>
      <c r="D520" s="13">
        <v>4000</v>
      </c>
      <c r="E520" s="13">
        <v>4000</v>
      </c>
      <c r="F520" s="13">
        <v>4000</v>
      </c>
      <c r="G520" s="13">
        <v>2197</v>
      </c>
    </row>
    <row r="521" spans="1:8" s="21" customFormat="1" x14ac:dyDescent="0.2">
      <c r="B521" s="12">
        <v>1621000542</v>
      </c>
      <c r="C521" s="12" t="s">
        <v>447</v>
      </c>
      <c r="D521" s="13">
        <v>2000</v>
      </c>
      <c r="E521" s="13">
        <v>3000</v>
      </c>
      <c r="F521" s="13">
        <v>3000</v>
      </c>
      <c r="G521" s="13">
        <v>1749</v>
      </c>
    </row>
    <row r="522" spans="1:8" s="21" customFormat="1" x14ac:dyDescent="0.2">
      <c r="B522" s="12">
        <v>1621000571</v>
      </c>
      <c r="C522" s="12" t="s">
        <v>448</v>
      </c>
      <c r="D522" s="13">
        <v>450000</v>
      </c>
      <c r="E522" s="13">
        <v>420000</v>
      </c>
      <c r="F522" s="13">
        <v>420000</v>
      </c>
      <c r="G522" s="13">
        <v>419382</v>
      </c>
    </row>
    <row r="523" spans="1:8" s="21" customFormat="1" x14ac:dyDescent="0.2">
      <c r="B523" s="12">
        <v>1621000580</v>
      </c>
      <c r="C523" s="12" t="s">
        <v>449</v>
      </c>
      <c r="D523" s="13">
        <v>5000</v>
      </c>
      <c r="E523" s="13">
        <v>4000</v>
      </c>
      <c r="F523" s="13">
        <v>4000</v>
      </c>
      <c r="G523" s="13">
        <v>4844</v>
      </c>
    </row>
    <row r="524" spans="1:8" s="21" customFormat="1" x14ac:dyDescent="0.2">
      <c r="B524" s="12">
        <v>1621000755</v>
      </c>
      <c r="C524" s="12" t="s">
        <v>450</v>
      </c>
      <c r="D524" s="13">
        <v>195000</v>
      </c>
      <c r="E524" s="13">
        <f>220000+20000</f>
        <v>240000</v>
      </c>
      <c r="F524" s="13">
        <f>220000+20000</f>
        <v>240000</v>
      </c>
      <c r="G524" s="13">
        <v>220173</v>
      </c>
    </row>
    <row r="525" spans="1:8" s="21" customFormat="1" x14ac:dyDescent="0.2">
      <c r="B525" s="12">
        <v>1621000756</v>
      </c>
      <c r="C525" s="12" t="s">
        <v>451</v>
      </c>
      <c r="D525" s="13">
        <v>2000</v>
      </c>
      <c r="E525" s="13">
        <v>2000</v>
      </c>
      <c r="F525" s="13">
        <v>2000</v>
      </c>
      <c r="G525" s="13"/>
    </row>
    <row r="526" spans="1:8" s="21" customFormat="1" x14ac:dyDescent="0.2">
      <c r="B526" s="12">
        <v>1621300110</v>
      </c>
      <c r="C526" s="12" t="s">
        <v>452</v>
      </c>
      <c r="D526" s="13">
        <v>770000</v>
      </c>
      <c r="E526" s="13">
        <v>770000</v>
      </c>
      <c r="F526" s="13">
        <v>740000</v>
      </c>
      <c r="G526" s="13">
        <v>705380</v>
      </c>
    </row>
    <row r="527" spans="1:8" s="21" customFormat="1" x14ac:dyDescent="0.2">
      <c r="B527" s="12">
        <v>1621500110</v>
      </c>
      <c r="C527" s="12" t="s">
        <v>453</v>
      </c>
      <c r="D527" s="13">
        <v>155000</v>
      </c>
      <c r="E527" s="13">
        <v>150000</v>
      </c>
      <c r="F527" s="13">
        <v>130000</v>
      </c>
      <c r="G527" s="13">
        <v>147397</v>
      </c>
    </row>
    <row r="528" spans="1:8" s="21" customFormat="1" x14ac:dyDescent="0.2">
      <c r="B528" s="12">
        <v>1623000540</v>
      </c>
      <c r="C528" s="12" t="s">
        <v>454</v>
      </c>
      <c r="D528" s="13">
        <v>67000</v>
      </c>
      <c r="E528" s="13">
        <v>65000</v>
      </c>
      <c r="F528" s="13">
        <v>65000</v>
      </c>
      <c r="G528" s="13">
        <v>50467</v>
      </c>
    </row>
    <row r="529" spans="1:8" s="21" customFormat="1" x14ac:dyDescent="0.2">
      <c r="B529" s="12">
        <v>1623000750</v>
      </c>
      <c r="C529" s="12" t="s">
        <v>455</v>
      </c>
      <c r="D529" s="13">
        <v>1400000</v>
      </c>
      <c r="E529" s="13">
        <v>1200000</v>
      </c>
      <c r="F529" s="13">
        <v>1175000</v>
      </c>
      <c r="G529" s="13">
        <v>1340190</v>
      </c>
    </row>
    <row r="530" spans="1:8" s="16" customFormat="1" ht="15.75" thickBot="1" x14ac:dyDescent="0.3">
      <c r="A530" s="21"/>
      <c r="B530" s="12">
        <v>1623000751</v>
      </c>
      <c r="C530" s="12" t="s">
        <v>456</v>
      </c>
      <c r="D530" s="13">
        <v>25000</v>
      </c>
      <c r="E530" s="13">
        <v>40000</v>
      </c>
      <c r="F530" s="13">
        <v>40000</v>
      </c>
      <c r="G530" s="13">
        <v>19483</v>
      </c>
    </row>
    <row r="531" spans="1:8" s="21" customFormat="1" ht="15.75" thickBot="1" x14ac:dyDescent="0.3">
      <c r="A531" s="16"/>
      <c r="B531" s="6"/>
      <c r="C531" s="6" t="s">
        <v>457</v>
      </c>
      <c r="D531" s="7">
        <f>SUM(D515:D530)</f>
        <v>4329000</v>
      </c>
      <c r="E531" s="7">
        <f>SUM(E515:E530)</f>
        <v>3994000</v>
      </c>
      <c r="F531" s="7">
        <f>SUM(F515:F530)</f>
        <v>3844000</v>
      </c>
      <c r="G531" s="7">
        <f t="shared" ref="G531" si="17">SUM(G515:G530)</f>
        <v>3997884</v>
      </c>
    </row>
    <row r="532" spans="1:8" ht="18.75" customHeight="1" x14ac:dyDescent="0.2">
      <c r="A532" s="21"/>
    </row>
    <row r="533" spans="1:8" s="8" customFormat="1" ht="16.5" thickBot="1" x14ac:dyDescent="0.3">
      <c r="A533" s="1"/>
      <c r="B533" s="1"/>
      <c r="C533" s="18" t="s">
        <v>458</v>
      </c>
      <c r="D533" s="3"/>
      <c r="E533" s="3"/>
      <c r="F533" s="3"/>
      <c r="G533" s="3"/>
      <c r="H533" s="5"/>
    </row>
    <row r="534" spans="1:8" s="21" customFormat="1" ht="15.75" thickBot="1" x14ac:dyDescent="0.3">
      <c r="A534" s="5"/>
      <c r="B534" s="6" t="s">
        <v>3</v>
      </c>
      <c r="C534" s="6" t="s">
        <v>4</v>
      </c>
      <c r="D534" s="7" t="s">
        <v>5</v>
      </c>
      <c r="E534" s="7" t="s">
        <v>6</v>
      </c>
      <c r="F534" s="7" t="s">
        <v>7</v>
      </c>
      <c r="G534" s="7" t="s">
        <v>8</v>
      </c>
    </row>
    <row r="535" spans="1:8" s="21" customFormat="1" x14ac:dyDescent="0.2">
      <c r="B535" s="12">
        <v>1631000610</v>
      </c>
      <c r="C535" s="12" t="s">
        <v>459</v>
      </c>
      <c r="D535" s="13">
        <v>100000</v>
      </c>
      <c r="E535" s="13">
        <v>90000</v>
      </c>
      <c r="F535" s="13">
        <v>85000</v>
      </c>
      <c r="G535" s="13">
        <v>99025</v>
      </c>
    </row>
    <row r="536" spans="1:8" s="21" customFormat="1" x14ac:dyDescent="0.2">
      <c r="B536" s="12">
        <v>1631020610</v>
      </c>
      <c r="C536" s="12" t="s">
        <v>460</v>
      </c>
      <c r="D536" s="13">
        <v>70000</v>
      </c>
      <c r="E536" s="13">
        <v>120000</v>
      </c>
      <c r="F536" s="13">
        <v>120000</v>
      </c>
      <c r="G536" s="13">
        <v>91766</v>
      </c>
    </row>
    <row r="537" spans="1:8" s="21" customFormat="1" x14ac:dyDescent="0.2">
      <c r="B537" s="12">
        <v>1631020611</v>
      </c>
      <c r="C537" s="12" t="s">
        <v>461</v>
      </c>
      <c r="D537" s="13">
        <v>130000</v>
      </c>
      <c r="E537" s="13">
        <v>110000</v>
      </c>
      <c r="F537" s="13">
        <v>110000</v>
      </c>
      <c r="G537" s="13">
        <v>117087</v>
      </c>
    </row>
    <row r="538" spans="1:8" s="16" customFormat="1" ht="15.75" thickBot="1" x14ac:dyDescent="0.3">
      <c r="A538" s="21"/>
      <c r="B538" s="12">
        <v>1632000620</v>
      </c>
      <c r="C538" s="12" t="s">
        <v>462</v>
      </c>
      <c r="D538" s="13">
        <v>1000</v>
      </c>
      <c r="E538" s="13">
        <v>1000</v>
      </c>
      <c r="F538" s="13">
        <v>1000</v>
      </c>
      <c r="G538" s="13"/>
    </row>
    <row r="539" spans="1:8" s="21" customFormat="1" ht="15.75" thickBot="1" x14ac:dyDescent="0.3">
      <c r="A539" s="16"/>
      <c r="B539" s="6"/>
      <c r="C539" s="6" t="s">
        <v>463</v>
      </c>
      <c r="D539" s="7">
        <f>SUM(D535:D538)</f>
        <v>301000</v>
      </c>
      <c r="E539" s="7">
        <f>SUM(E535:E538)</f>
        <v>321000</v>
      </c>
      <c r="F539" s="7">
        <f>SUM(F535:F538)</f>
        <v>316000</v>
      </c>
      <c r="G539" s="7">
        <f t="shared" ref="G539" si="18">SUM(G535:G538)</f>
        <v>307878</v>
      </c>
    </row>
    <row r="540" spans="1:8" ht="18.75" customHeight="1" x14ac:dyDescent="0.2">
      <c r="A540" s="21"/>
    </row>
    <row r="541" spans="1:8" s="8" customFormat="1" ht="16.5" thickBot="1" x14ac:dyDescent="0.3">
      <c r="A541" s="1"/>
      <c r="B541" s="1"/>
      <c r="C541" s="18" t="s">
        <v>464</v>
      </c>
      <c r="D541" s="3"/>
      <c r="E541" s="3"/>
      <c r="F541" s="3"/>
      <c r="G541" s="3"/>
      <c r="H541" s="5"/>
    </row>
    <row r="542" spans="1:8" s="21" customFormat="1" ht="15.75" thickBot="1" x14ac:dyDescent="0.3">
      <c r="A542" s="5"/>
      <c r="B542" s="6" t="s">
        <v>3</v>
      </c>
      <c r="C542" s="6" t="s">
        <v>4</v>
      </c>
      <c r="D542" s="7" t="s">
        <v>5</v>
      </c>
      <c r="E542" s="7" t="s">
        <v>6</v>
      </c>
      <c r="F542" s="7" t="s">
        <v>7</v>
      </c>
      <c r="G542" s="7" t="s">
        <v>8</v>
      </c>
    </row>
    <row r="543" spans="1:8" s="21" customFormat="1" x14ac:dyDescent="0.2">
      <c r="B543" s="12">
        <v>1649100691</v>
      </c>
      <c r="C543" s="12" t="s">
        <v>465</v>
      </c>
      <c r="D543" s="13">
        <v>2240000</v>
      </c>
      <c r="E543" s="13">
        <v>2580000</v>
      </c>
      <c r="F543" s="13">
        <f>1941000+538000+302000</f>
        <v>2781000</v>
      </c>
      <c r="G543" s="13">
        <v>1974611</v>
      </c>
    </row>
    <row r="544" spans="1:8" s="21" customFormat="1" x14ac:dyDescent="0.2">
      <c r="B544" s="12">
        <v>1649100692</v>
      </c>
      <c r="C544" s="12" t="s">
        <v>466</v>
      </c>
      <c r="D544" s="13">
        <v>290000</v>
      </c>
      <c r="E544" s="13">
        <v>250000</v>
      </c>
      <c r="F544" s="13">
        <f>182000+36000+168000</f>
        <v>386000</v>
      </c>
      <c r="G544" s="13">
        <v>187664</v>
      </c>
    </row>
    <row r="545" spans="1:8" s="16" customFormat="1" ht="15.75" thickBot="1" x14ac:dyDescent="0.3">
      <c r="A545" s="21"/>
      <c r="B545" s="12">
        <v>1649100693</v>
      </c>
      <c r="C545" s="12" t="s">
        <v>467</v>
      </c>
      <c r="D545" s="13">
        <v>62000</v>
      </c>
      <c r="E545" s="13">
        <v>105000</v>
      </c>
      <c r="F545" s="13">
        <f>130000+3000+3000</f>
        <v>136000</v>
      </c>
      <c r="G545" s="13">
        <v>134412</v>
      </c>
    </row>
    <row r="546" spans="1:8" s="21" customFormat="1" ht="15.75" thickBot="1" x14ac:dyDescent="0.3">
      <c r="A546" s="16"/>
      <c r="B546" s="6"/>
      <c r="C546" s="6" t="s">
        <v>468</v>
      </c>
      <c r="D546" s="7">
        <f>SUM(D543:D545)</f>
        <v>2592000</v>
      </c>
      <c r="E546" s="7">
        <f>SUM(E543:E545)</f>
        <v>2935000</v>
      </c>
      <c r="F546" s="7">
        <f>SUM(F543:F545)</f>
        <v>3303000</v>
      </c>
      <c r="G546" s="7">
        <f>SUM(G543:G545)</f>
        <v>2296687</v>
      </c>
    </row>
    <row r="547" spans="1:8" ht="18.75" customHeight="1" x14ac:dyDescent="0.2">
      <c r="A547" s="21"/>
    </row>
    <row r="548" spans="1:8" s="8" customFormat="1" ht="16.5" thickBot="1" x14ac:dyDescent="0.3">
      <c r="A548" s="1"/>
      <c r="B548" s="1"/>
      <c r="C548" s="18" t="s">
        <v>469</v>
      </c>
      <c r="D548" s="3"/>
      <c r="E548" s="3"/>
      <c r="F548" s="3"/>
      <c r="G548" s="3"/>
      <c r="H548" s="5"/>
    </row>
    <row r="549" spans="1:8" s="21" customFormat="1" ht="15.75" thickBot="1" x14ac:dyDescent="0.3">
      <c r="A549" s="5"/>
      <c r="B549" s="6" t="s">
        <v>3</v>
      </c>
      <c r="C549" s="6" t="s">
        <v>4</v>
      </c>
      <c r="D549" s="7" t="s">
        <v>5</v>
      </c>
      <c r="E549" s="7" t="s">
        <v>6</v>
      </c>
      <c r="F549" s="7" t="s">
        <v>7</v>
      </c>
      <c r="G549" s="7" t="s">
        <v>8</v>
      </c>
    </row>
    <row r="550" spans="1:8" s="21" customFormat="1" x14ac:dyDescent="0.2">
      <c r="B550" s="12">
        <v>1712200110</v>
      </c>
      <c r="C550" s="12" t="s">
        <v>470</v>
      </c>
      <c r="D550" s="13">
        <v>490000</v>
      </c>
      <c r="E550" s="13">
        <v>480000</v>
      </c>
      <c r="F550" s="13">
        <f>346000+130000</f>
        <v>476000</v>
      </c>
      <c r="G550" s="13">
        <v>455270.93</v>
      </c>
    </row>
    <row r="551" spans="1:8" s="21" customFormat="1" x14ac:dyDescent="0.2">
      <c r="B551" s="12">
        <v>1712200531</v>
      </c>
      <c r="C551" s="12" t="s">
        <v>471</v>
      </c>
      <c r="D551" s="13">
        <v>70000</v>
      </c>
      <c r="E551" s="13">
        <v>45000</v>
      </c>
      <c r="F551" s="13">
        <v>45000</v>
      </c>
      <c r="G551" s="13">
        <v>63762.81</v>
      </c>
    </row>
    <row r="552" spans="1:8" s="21" customFormat="1" x14ac:dyDescent="0.2">
      <c r="B552" s="12">
        <v>1712200532</v>
      </c>
      <c r="C552" s="12" t="s">
        <v>472</v>
      </c>
      <c r="D552" s="13">
        <v>60000</v>
      </c>
      <c r="E552" s="13">
        <v>60000</v>
      </c>
      <c r="F552" s="13">
        <v>60000</v>
      </c>
      <c r="G552" s="13">
        <v>37974</v>
      </c>
    </row>
    <row r="553" spans="1:8" s="21" customFormat="1" x14ac:dyDescent="0.2">
      <c r="B553" s="12">
        <v>1712200533</v>
      </c>
      <c r="C553" s="12" t="s">
        <v>473</v>
      </c>
      <c r="D553" s="13">
        <v>10000</v>
      </c>
      <c r="E553" s="13">
        <v>20000</v>
      </c>
      <c r="F553" s="13">
        <v>20000</v>
      </c>
      <c r="G553" s="13">
        <v>2000.4</v>
      </c>
    </row>
    <row r="554" spans="1:8" s="21" customFormat="1" x14ac:dyDescent="0.2">
      <c r="B554" s="12">
        <v>1712200750</v>
      </c>
      <c r="C554" s="12" t="s">
        <v>474</v>
      </c>
      <c r="D554" s="13">
        <v>1900000</v>
      </c>
      <c r="E554" s="13">
        <v>1980000</v>
      </c>
      <c r="F554" s="13">
        <v>1980000</v>
      </c>
      <c r="G554" s="13">
        <v>1863950.4</v>
      </c>
    </row>
    <row r="555" spans="1:8" s="21" customFormat="1" x14ac:dyDescent="0.2">
      <c r="B555" s="12">
        <v>1712300750</v>
      </c>
      <c r="C555" s="12" t="s">
        <v>475</v>
      </c>
      <c r="D555" s="13">
        <v>3100000</v>
      </c>
      <c r="E555" s="13">
        <v>3100000</v>
      </c>
      <c r="F555" s="13">
        <v>3100000</v>
      </c>
      <c r="G555" s="13">
        <v>2936137.87</v>
      </c>
    </row>
    <row r="556" spans="1:8" s="21" customFormat="1" x14ac:dyDescent="0.2">
      <c r="B556" s="12">
        <v>1712300751</v>
      </c>
      <c r="C556" s="12" t="s">
        <v>476</v>
      </c>
      <c r="D556" s="13">
        <v>800000</v>
      </c>
      <c r="E556" s="13">
        <v>735000</v>
      </c>
      <c r="F556" s="13">
        <v>735000</v>
      </c>
      <c r="G556" s="13">
        <v>713733.18</v>
      </c>
    </row>
    <row r="557" spans="1:8" s="21" customFormat="1" x14ac:dyDescent="0.2">
      <c r="B557" s="12">
        <v>1712300752</v>
      </c>
      <c r="C557" s="12" t="s">
        <v>477</v>
      </c>
      <c r="D557" s="13">
        <v>2000000</v>
      </c>
      <c r="E557" s="13">
        <v>1300000</v>
      </c>
      <c r="F557" s="13">
        <v>1800000</v>
      </c>
      <c r="G557" s="13">
        <v>1732279.8</v>
      </c>
    </row>
    <row r="558" spans="1:8" s="21" customFormat="1" x14ac:dyDescent="0.2">
      <c r="B558" s="12">
        <v>1712300753</v>
      </c>
      <c r="C558" s="12" t="s">
        <v>478</v>
      </c>
      <c r="D558" s="13">
        <v>700000</v>
      </c>
      <c r="E558" s="13">
        <v>770000</v>
      </c>
      <c r="F558" s="13">
        <v>770000</v>
      </c>
      <c r="G558" s="13">
        <v>765881</v>
      </c>
    </row>
    <row r="559" spans="1:8" s="21" customFormat="1" x14ac:dyDescent="0.2">
      <c r="B559" s="12">
        <v>1712300754</v>
      </c>
      <c r="C559" s="12" t="s">
        <v>479</v>
      </c>
      <c r="D559" s="13"/>
      <c r="E559" s="13">
        <v>90000</v>
      </c>
      <c r="F559" s="13">
        <v>90000</v>
      </c>
      <c r="G559" s="13">
        <v>0</v>
      </c>
    </row>
    <row r="560" spans="1:8" s="21" customFormat="1" x14ac:dyDescent="0.2">
      <c r="B560" s="12">
        <v>1712400560</v>
      </c>
      <c r="C560" s="12" t="s">
        <v>480</v>
      </c>
      <c r="D560" s="13">
        <v>15000</v>
      </c>
      <c r="E560" s="13">
        <v>70000</v>
      </c>
      <c r="F560" s="13">
        <v>70000</v>
      </c>
      <c r="G560" s="13">
        <v>0</v>
      </c>
    </row>
    <row r="561" spans="1:8" s="21" customFormat="1" x14ac:dyDescent="0.2">
      <c r="B561" s="12">
        <v>1712400751</v>
      </c>
      <c r="C561" s="12" t="s">
        <v>481</v>
      </c>
      <c r="D561" s="13">
        <v>190000</v>
      </c>
      <c r="E561" s="13">
        <v>150000</v>
      </c>
      <c r="F561" s="13">
        <v>150000</v>
      </c>
      <c r="G561" s="13">
        <v>192042</v>
      </c>
    </row>
    <row r="562" spans="1:8" s="21" customFormat="1" x14ac:dyDescent="0.2">
      <c r="B562" s="12">
        <v>1712400752</v>
      </c>
      <c r="C562" s="12" t="s">
        <v>482</v>
      </c>
      <c r="D562" s="13">
        <v>190000</v>
      </c>
      <c r="E562" s="13">
        <v>200000</v>
      </c>
      <c r="F562" s="13">
        <v>200000</v>
      </c>
      <c r="G562" s="13">
        <v>177255.37</v>
      </c>
    </row>
    <row r="563" spans="1:8" s="21" customFormat="1" x14ac:dyDescent="0.2">
      <c r="B563" s="12">
        <v>1712400753</v>
      </c>
      <c r="C563" s="12" t="s">
        <v>483</v>
      </c>
      <c r="D563" s="13">
        <v>50000</v>
      </c>
      <c r="E563" s="13">
        <v>50000</v>
      </c>
      <c r="F563" s="13">
        <v>70000</v>
      </c>
      <c r="G563" s="13">
        <v>45424.08</v>
      </c>
    </row>
    <row r="564" spans="1:8" s="21" customFormat="1" x14ac:dyDescent="0.2">
      <c r="B564" s="12">
        <v>1712500750</v>
      </c>
      <c r="C564" s="12" t="s">
        <v>484</v>
      </c>
      <c r="D564" s="13"/>
      <c r="E564" s="13"/>
      <c r="F564" s="13">
        <v>30000</v>
      </c>
      <c r="G564" s="13">
        <v>3440</v>
      </c>
    </row>
    <row r="565" spans="1:8" s="16" customFormat="1" ht="15.75" thickBot="1" x14ac:dyDescent="0.3">
      <c r="A565" s="21"/>
      <c r="B565" s="12">
        <v>1712600750</v>
      </c>
      <c r="C565" s="12" t="s">
        <v>485</v>
      </c>
      <c r="D565" s="13"/>
      <c r="E565" s="13">
        <v>30000</v>
      </c>
      <c r="F565" s="13">
        <v>30000</v>
      </c>
      <c r="G565" s="13">
        <v>0</v>
      </c>
    </row>
    <row r="566" spans="1:8" s="21" customFormat="1" ht="15.75" thickBot="1" x14ac:dyDescent="0.3">
      <c r="A566" s="16"/>
      <c r="B566" s="6"/>
      <c r="C566" s="6" t="s">
        <v>486</v>
      </c>
      <c r="D566" s="7">
        <f>SUM(D550:D565)</f>
        <v>9575000</v>
      </c>
      <c r="E566" s="7">
        <f>SUM(E550:E565)</f>
        <v>9080000</v>
      </c>
      <c r="F566" s="7">
        <f>SUM(F550:F565)</f>
        <v>9626000</v>
      </c>
      <c r="G566" s="7">
        <f>SUM(G550:G565)</f>
        <v>8989151.8399999999</v>
      </c>
    </row>
    <row r="567" spans="1:8" ht="18.75" customHeight="1" x14ac:dyDescent="0.2">
      <c r="A567" s="21"/>
    </row>
    <row r="568" spans="1:8" s="8" customFormat="1" ht="16.5" thickBot="1" x14ac:dyDescent="0.3">
      <c r="A568" s="1"/>
      <c r="B568" s="1"/>
      <c r="C568" s="18" t="s">
        <v>487</v>
      </c>
      <c r="D568" s="3"/>
      <c r="E568" s="3"/>
      <c r="F568" s="3"/>
      <c r="G568" s="3"/>
      <c r="H568" s="5"/>
    </row>
    <row r="569" spans="1:8" s="21" customFormat="1" ht="15.75" thickBot="1" x14ac:dyDescent="0.3">
      <c r="A569" s="5"/>
      <c r="B569" s="6" t="s">
        <v>3</v>
      </c>
      <c r="C569" s="6" t="s">
        <v>4</v>
      </c>
      <c r="D569" s="7" t="s">
        <v>5</v>
      </c>
      <c r="E569" s="7" t="s">
        <v>6</v>
      </c>
      <c r="F569" s="7" t="s">
        <v>7</v>
      </c>
      <c r="G569" s="7" t="s">
        <v>8</v>
      </c>
    </row>
    <row r="570" spans="1:8" s="21" customFormat="1" x14ac:dyDescent="0.2">
      <c r="B570" s="12">
        <v>1714100110</v>
      </c>
      <c r="C570" s="12" t="s">
        <v>488</v>
      </c>
      <c r="D570" s="13">
        <v>500000</v>
      </c>
      <c r="E570" s="13">
        <v>495000</v>
      </c>
      <c r="F570" s="13">
        <v>494000</v>
      </c>
      <c r="G570" s="13">
        <v>489920.35</v>
      </c>
    </row>
    <row r="571" spans="1:8" s="21" customFormat="1" x14ac:dyDescent="0.2">
      <c r="B571" s="12">
        <v>1714100433</v>
      </c>
      <c r="C571" s="12" t="s">
        <v>489</v>
      </c>
      <c r="D571" s="13">
        <v>5000</v>
      </c>
      <c r="E571" s="13">
        <v>2000</v>
      </c>
      <c r="F571" s="13">
        <v>2000</v>
      </c>
      <c r="G571" s="13">
        <v>4132.16</v>
      </c>
    </row>
    <row r="572" spans="1:8" s="21" customFormat="1" x14ac:dyDescent="0.2">
      <c r="B572" s="12">
        <v>1714100531</v>
      </c>
      <c r="C572" s="12" t="s">
        <v>490</v>
      </c>
      <c r="D572" s="13">
        <v>15000</v>
      </c>
      <c r="E572" s="13">
        <v>15000</v>
      </c>
      <c r="F572" s="13">
        <v>15000</v>
      </c>
      <c r="G572" s="13">
        <v>10493.14</v>
      </c>
    </row>
    <row r="573" spans="1:8" s="21" customFormat="1" x14ac:dyDescent="0.2">
      <c r="B573" s="12">
        <v>1714100532</v>
      </c>
      <c r="C573" s="12" t="s">
        <v>491</v>
      </c>
      <c r="D573" s="13">
        <v>15000</v>
      </c>
      <c r="E573" s="13">
        <v>15000</v>
      </c>
      <c r="F573" s="13">
        <v>15000</v>
      </c>
      <c r="G573" s="13">
        <v>15371</v>
      </c>
    </row>
    <row r="574" spans="1:8" s="21" customFormat="1" x14ac:dyDescent="0.2">
      <c r="B574" s="12">
        <v>1714100533</v>
      </c>
      <c r="C574" s="12" t="s">
        <v>492</v>
      </c>
      <c r="D574" s="13">
        <v>8000</v>
      </c>
      <c r="E574" s="13">
        <v>10000</v>
      </c>
      <c r="F574" s="13">
        <v>10000</v>
      </c>
      <c r="G574" s="13">
        <v>6687.8</v>
      </c>
    </row>
    <row r="575" spans="1:8" s="21" customFormat="1" x14ac:dyDescent="0.2">
      <c r="B575" s="12">
        <v>1714100720</v>
      </c>
      <c r="C575" s="12" t="s">
        <v>493</v>
      </c>
      <c r="D575" s="13">
        <v>40000</v>
      </c>
      <c r="E575" s="13">
        <v>38000</v>
      </c>
      <c r="F575" s="13">
        <v>38000</v>
      </c>
      <c r="G575" s="13">
        <v>37373.19</v>
      </c>
    </row>
    <row r="576" spans="1:8" s="21" customFormat="1" x14ac:dyDescent="0.2">
      <c r="B576" s="12">
        <v>1714100740</v>
      </c>
      <c r="C576" s="12" t="s">
        <v>494</v>
      </c>
      <c r="D576" s="13">
        <v>20000</v>
      </c>
      <c r="E576" s="13">
        <v>25000</v>
      </c>
      <c r="F576" s="13">
        <v>25000</v>
      </c>
      <c r="G576" s="13">
        <v>24803.03</v>
      </c>
    </row>
    <row r="577" spans="1:8" s="21" customFormat="1" x14ac:dyDescent="0.2">
      <c r="B577" s="12">
        <v>1714100750</v>
      </c>
      <c r="C577" s="12" t="s">
        <v>495</v>
      </c>
      <c r="D577" s="13">
        <v>3000</v>
      </c>
      <c r="E577" s="13">
        <v>3000</v>
      </c>
      <c r="F577" s="13">
        <v>3000</v>
      </c>
      <c r="G577" s="13">
        <v>619.79999999999995</v>
      </c>
    </row>
    <row r="578" spans="1:8" s="21" customFormat="1" x14ac:dyDescent="0.2">
      <c r="B578" s="12">
        <v>1714101531</v>
      </c>
      <c r="C578" s="12" t="s">
        <v>496</v>
      </c>
      <c r="D578" s="13">
        <v>2000</v>
      </c>
      <c r="E578" s="13">
        <v>2000</v>
      </c>
      <c r="F578" s="13">
        <v>2000</v>
      </c>
      <c r="G578" s="13">
        <v>1024.51</v>
      </c>
    </row>
    <row r="579" spans="1:8" s="21" customFormat="1" x14ac:dyDescent="0.2">
      <c r="B579" s="12">
        <v>1714101532</v>
      </c>
      <c r="C579" s="12" t="s">
        <v>497</v>
      </c>
      <c r="D579" s="13">
        <v>4000</v>
      </c>
      <c r="E579" s="13">
        <v>4000</v>
      </c>
      <c r="F579" s="13">
        <v>4000</v>
      </c>
      <c r="G579" s="13">
        <v>2110</v>
      </c>
    </row>
    <row r="580" spans="1:8" s="21" customFormat="1" x14ac:dyDescent="0.2">
      <c r="B580" s="12">
        <v>1714101533</v>
      </c>
      <c r="C580" s="12" t="s">
        <v>498</v>
      </c>
      <c r="D580" s="13">
        <v>6000</v>
      </c>
      <c r="E580" s="13">
        <v>6000</v>
      </c>
      <c r="F580" s="13">
        <v>6000</v>
      </c>
      <c r="G580" s="13">
        <v>4791</v>
      </c>
    </row>
    <row r="581" spans="1:8" s="16" customFormat="1" ht="15.75" thickBot="1" x14ac:dyDescent="0.3">
      <c r="A581" s="21"/>
      <c r="B581" s="12">
        <v>1714200110</v>
      </c>
      <c r="C581" s="12" t="s">
        <v>499</v>
      </c>
      <c r="D581" s="13">
        <v>152000</v>
      </c>
      <c r="E581" s="13">
        <v>150000</v>
      </c>
      <c r="F581" s="13">
        <v>142000</v>
      </c>
      <c r="G581" s="13">
        <v>148261.21</v>
      </c>
    </row>
    <row r="582" spans="1:8" s="21" customFormat="1" ht="15.75" thickBot="1" x14ac:dyDescent="0.3">
      <c r="A582" s="16"/>
      <c r="B582" s="6"/>
      <c r="C582" s="6" t="s">
        <v>500</v>
      </c>
      <c r="D582" s="7">
        <f>SUM(D570:D581)</f>
        <v>770000</v>
      </c>
      <c r="E582" s="7">
        <f>SUM(E570:E581)</f>
        <v>765000</v>
      </c>
      <c r="F582" s="7">
        <f>SUM(F570:F581)</f>
        <v>756000</v>
      </c>
      <c r="G582" s="7">
        <f t="shared" ref="G582" si="19">SUM(G570:G581)</f>
        <v>745587.19</v>
      </c>
    </row>
    <row r="583" spans="1:8" ht="18.75" customHeight="1" x14ac:dyDescent="0.2">
      <c r="A583" s="21"/>
    </row>
    <row r="584" spans="1:8" s="8" customFormat="1" ht="16.5" thickBot="1" x14ac:dyDescent="0.3">
      <c r="A584" s="1"/>
      <c r="B584" s="1"/>
      <c r="C584" s="18" t="s">
        <v>501</v>
      </c>
      <c r="D584" s="3"/>
      <c r="E584" s="3"/>
      <c r="F584" s="3"/>
      <c r="G584" s="3"/>
      <c r="H584" s="5"/>
    </row>
    <row r="585" spans="1:8" s="21" customFormat="1" ht="15.75" thickBot="1" x14ac:dyDescent="0.3">
      <c r="A585" s="5"/>
      <c r="B585" s="6" t="s">
        <v>3</v>
      </c>
      <c r="C585" s="6" t="s">
        <v>4</v>
      </c>
      <c r="D585" s="7" t="s">
        <v>5</v>
      </c>
      <c r="E585" s="7" t="s">
        <v>6</v>
      </c>
      <c r="F585" s="7" t="s">
        <v>7</v>
      </c>
      <c r="G585" s="7" t="s">
        <v>8</v>
      </c>
    </row>
    <row r="586" spans="1:8" s="21" customFormat="1" x14ac:dyDescent="0.2">
      <c r="B586" s="12">
        <v>1721000110</v>
      </c>
      <c r="C586" s="12" t="s">
        <v>502</v>
      </c>
      <c r="D586" s="13">
        <v>520000</v>
      </c>
      <c r="E586" s="13">
        <v>465000</v>
      </c>
      <c r="F586" s="13">
        <v>585000</v>
      </c>
      <c r="G586" s="13">
        <f>428645-457</f>
        <v>428188</v>
      </c>
    </row>
    <row r="587" spans="1:8" s="21" customFormat="1" x14ac:dyDescent="0.2">
      <c r="B587" s="12">
        <v>1721000433</v>
      </c>
      <c r="C587" s="12" t="s">
        <v>503</v>
      </c>
      <c r="D587" s="13">
        <v>15000</v>
      </c>
      <c r="E587" s="13">
        <v>15000</v>
      </c>
      <c r="F587" s="13">
        <v>15000</v>
      </c>
      <c r="G587" s="13">
        <v>11383</v>
      </c>
    </row>
    <row r="588" spans="1:8" s="21" customFormat="1" x14ac:dyDescent="0.2">
      <c r="B588" s="12">
        <v>1721000535</v>
      </c>
      <c r="C588" s="12" t="s">
        <v>504</v>
      </c>
      <c r="D588" s="13">
        <v>36000</v>
      </c>
      <c r="E588" s="13"/>
      <c r="F588" s="13">
        <v>28000</v>
      </c>
      <c r="G588" s="13">
        <f>28032+2544+269+5540</f>
        <v>36385</v>
      </c>
    </row>
    <row r="589" spans="1:8" s="21" customFormat="1" x14ac:dyDescent="0.2">
      <c r="B589" s="12">
        <v>1721000541</v>
      </c>
      <c r="C589" s="12" t="s">
        <v>505</v>
      </c>
      <c r="D589" s="13">
        <v>9000</v>
      </c>
      <c r="E589" s="13">
        <v>9000</v>
      </c>
      <c r="F589" s="13">
        <v>9000</v>
      </c>
      <c r="G589" s="27">
        <v>4732.62</v>
      </c>
    </row>
    <row r="590" spans="1:8" s="21" customFormat="1" x14ac:dyDescent="0.2">
      <c r="B590" s="12">
        <v>1721000580</v>
      </c>
      <c r="C590" s="12" t="s">
        <v>506</v>
      </c>
      <c r="D590" s="13">
        <v>8000</v>
      </c>
      <c r="E590" s="13">
        <v>6000</v>
      </c>
      <c r="F590" s="13">
        <v>6000</v>
      </c>
      <c r="G590" s="27">
        <v>6503.15</v>
      </c>
    </row>
    <row r="591" spans="1:8" s="21" customFormat="1" x14ac:dyDescent="0.2">
      <c r="B591" s="12">
        <v>1721000581</v>
      </c>
      <c r="C591" s="12" t="s">
        <v>507</v>
      </c>
      <c r="D591" s="13">
        <v>4000</v>
      </c>
      <c r="E591" s="13">
        <v>2000</v>
      </c>
      <c r="F591" s="13">
        <v>2000</v>
      </c>
      <c r="G591" s="27">
        <v>3560</v>
      </c>
    </row>
    <row r="592" spans="1:8" s="21" customFormat="1" x14ac:dyDescent="0.2">
      <c r="B592" s="12">
        <v>1721000582</v>
      </c>
      <c r="C592" s="12" t="s">
        <v>508</v>
      </c>
      <c r="D592" s="13">
        <v>11000</v>
      </c>
      <c r="E592" s="13">
        <v>11000</v>
      </c>
      <c r="F592" s="13">
        <v>11000</v>
      </c>
      <c r="G592" s="27">
        <v>6892.5</v>
      </c>
    </row>
    <row r="593" spans="2:7" s="21" customFormat="1" x14ac:dyDescent="0.2">
      <c r="B593" s="12">
        <v>1721000583</v>
      </c>
      <c r="C593" s="12" t="s">
        <v>509</v>
      </c>
      <c r="D593" s="13">
        <v>3000</v>
      </c>
      <c r="E593" s="13">
        <v>2000</v>
      </c>
      <c r="F593" s="13">
        <v>2000</v>
      </c>
      <c r="G593" s="27">
        <v>1784</v>
      </c>
    </row>
    <row r="594" spans="2:7" s="21" customFormat="1" x14ac:dyDescent="0.2">
      <c r="B594" s="12">
        <v>1721000740</v>
      </c>
      <c r="C594" s="12" t="s">
        <v>510</v>
      </c>
      <c r="D594" s="13">
        <v>4000</v>
      </c>
      <c r="E594" s="13">
        <v>4000</v>
      </c>
      <c r="F594" s="13">
        <v>4000</v>
      </c>
      <c r="G594" s="27">
        <v>3623.28</v>
      </c>
    </row>
    <row r="595" spans="2:7" s="21" customFormat="1" x14ac:dyDescent="0.2">
      <c r="B595" s="12">
        <v>1721000750</v>
      </c>
      <c r="C595" s="12" t="s">
        <v>511</v>
      </c>
      <c r="D595" s="13">
        <v>10000</v>
      </c>
      <c r="E595" s="13">
        <v>10000</v>
      </c>
      <c r="F595" s="13">
        <v>5000</v>
      </c>
      <c r="G595" s="27">
        <v>4973.67</v>
      </c>
    </row>
    <row r="596" spans="2:7" s="21" customFormat="1" x14ac:dyDescent="0.2">
      <c r="B596" s="12">
        <v>1721001532</v>
      </c>
      <c r="C596" s="12" t="s">
        <v>512</v>
      </c>
      <c r="D596" s="13">
        <v>5000</v>
      </c>
      <c r="E596" s="13">
        <v>3000</v>
      </c>
      <c r="F596" s="13">
        <v>3000</v>
      </c>
      <c r="G596" s="27">
        <v>4287</v>
      </c>
    </row>
    <row r="597" spans="2:7" s="21" customFormat="1" x14ac:dyDescent="0.2">
      <c r="B597" s="12">
        <v>1721001533</v>
      </c>
      <c r="C597" s="12" t="s">
        <v>513</v>
      </c>
      <c r="D597" s="13">
        <v>20000</v>
      </c>
      <c r="E597" s="13">
        <v>20000</v>
      </c>
      <c r="F597" s="13">
        <v>20000</v>
      </c>
      <c r="G597" s="27">
        <v>17429</v>
      </c>
    </row>
    <row r="598" spans="2:7" s="21" customFormat="1" x14ac:dyDescent="0.2">
      <c r="B598" s="12">
        <v>1722000110</v>
      </c>
      <c r="C598" s="12" t="s">
        <v>514</v>
      </c>
      <c r="D598" s="13">
        <v>150000</v>
      </c>
      <c r="E598" s="13"/>
      <c r="F598" s="13"/>
      <c r="G598" s="27"/>
    </row>
    <row r="599" spans="2:7" s="21" customFormat="1" x14ac:dyDescent="0.2">
      <c r="B599" s="12">
        <v>1722000531</v>
      </c>
      <c r="C599" s="12" t="s">
        <v>515</v>
      </c>
      <c r="D599" s="13">
        <v>30000</v>
      </c>
      <c r="E599" s="13"/>
      <c r="F599" s="13"/>
      <c r="G599" s="27"/>
    </row>
    <row r="600" spans="2:7" s="21" customFormat="1" x14ac:dyDescent="0.2">
      <c r="B600" s="12">
        <v>1722000535</v>
      </c>
      <c r="C600" s="12" t="s">
        <v>516</v>
      </c>
      <c r="D600" s="13">
        <v>20000</v>
      </c>
      <c r="E600" s="13"/>
      <c r="F600" s="13"/>
      <c r="G600" s="27"/>
    </row>
    <row r="601" spans="2:7" s="21" customFormat="1" x14ac:dyDescent="0.2">
      <c r="B601" s="12">
        <v>1722000750</v>
      </c>
      <c r="C601" s="12" t="s">
        <v>517</v>
      </c>
      <c r="D601" s="13">
        <v>125000</v>
      </c>
      <c r="E601" s="13">
        <v>115000</v>
      </c>
      <c r="F601" s="13">
        <v>105000</v>
      </c>
      <c r="G601" s="27">
        <v>94797.69</v>
      </c>
    </row>
    <row r="602" spans="2:7" s="21" customFormat="1" x14ac:dyDescent="0.2">
      <c r="B602" s="12">
        <v>1722000751</v>
      </c>
      <c r="C602" s="12" t="s">
        <v>518</v>
      </c>
      <c r="D602" s="13">
        <v>5300000</v>
      </c>
      <c r="E602" s="13">
        <v>5200000</v>
      </c>
      <c r="F602" s="13">
        <v>4700000</v>
      </c>
      <c r="G602" s="27">
        <v>4512311.0199999996</v>
      </c>
    </row>
    <row r="603" spans="2:7" s="21" customFormat="1" x14ac:dyDescent="0.2">
      <c r="B603" s="12">
        <v>1722000752</v>
      </c>
      <c r="C603" s="12" t="s">
        <v>519</v>
      </c>
      <c r="D603" s="13">
        <v>120000</v>
      </c>
      <c r="E603" s="13">
        <v>120000</v>
      </c>
      <c r="F603" s="13">
        <v>120000</v>
      </c>
      <c r="G603" s="27">
        <v>19492.560000000001</v>
      </c>
    </row>
    <row r="604" spans="2:7" s="21" customFormat="1" x14ac:dyDescent="0.2">
      <c r="B604" s="12">
        <v>1722000753</v>
      </c>
      <c r="C604" s="12" t="s">
        <v>47</v>
      </c>
      <c r="D604" s="13">
        <v>2900000</v>
      </c>
      <c r="E604" s="13">
        <v>1750000</v>
      </c>
      <c r="F604" s="13">
        <v>1750000</v>
      </c>
      <c r="G604" s="27">
        <v>1585017.59</v>
      </c>
    </row>
    <row r="605" spans="2:7" s="21" customFormat="1" x14ac:dyDescent="0.2">
      <c r="B605" s="12">
        <v>1722000754</v>
      </c>
      <c r="C605" s="12" t="s">
        <v>520</v>
      </c>
      <c r="D605" s="13">
        <v>100000</v>
      </c>
      <c r="E605" s="13"/>
      <c r="F605" s="13"/>
      <c r="G605" s="27"/>
    </row>
    <row r="606" spans="2:7" s="21" customFormat="1" x14ac:dyDescent="0.2">
      <c r="B606" s="12">
        <v>1722000755</v>
      </c>
      <c r="C606" s="12" t="s">
        <v>521</v>
      </c>
      <c r="D606" s="13">
        <v>1030000</v>
      </c>
      <c r="E606" s="13"/>
      <c r="F606" s="13"/>
      <c r="G606" s="27"/>
    </row>
    <row r="607" spans="2:7" s="21" customFormat="1" x14ac:dyDescent="0.2">
      <c r="B607" s="12">
        <v>1722001110</v>
      </c>
      <c r="C607" s="12" t="s">
        <v>522</v>
      </c>
      <c r="D607" s="13">
        <v>335000</v>
      </c>
      <c r="E607" s="13">
        <v>340000</v>
      </c>
      <c r="F607" s="13">
        <v>326000</v>
      </c>
      <c r="G607" s="27">
        <v>320531.71000000002</v>
      </c>
    </row>
    <row r="608" spans="2:7" s="21" customFormat="1" x14ac:dyDescent="0.2">
      <c r="B608" s="12">
        <v>1722002110</v>
      </c>
      <c r="C608" s="12" t="s">
        <v>523</v>
      </c>
      <c r="D608" s="13">
        <v>150000</v>
      </c>
      <c r="E608" s="13">
        <v>180000</v>
      </c>
      <c r="F608" s="13"/>
      <c r="G608" s="13"/>
    </row>
    <row r="609" spans="1:8" s="16" customFormat="1" ht="15.75" thickBot="1" x14ac:dyDescent="0.3">
      <c r="A609" s="21"/>
      <c r="B609" s="12">
        <v>1722002580</v>
      </c>
      <c r="C609" s="12" t="s">
        <v>524</v>
      </c>
      <c r="D609" s="13">
        <f>275000-150000</f>
        <v>125000</v>
      </c>
      <c r="E609" s="13">
        <v>95000</v>
      </c>
      <c r="F609" s="13"/>
      <c r="G609" s="13"/>
    </row>
    <row r="610" spans="1:8" s="21" customFormat="1" ht="15.75" thickBot="1" x14ac:dyDescent="0.3">
      <c r="A610" s="16"/>
      <c r="B610" s="6"/>
      <c r="C610" s="6" t="s">
        <v>525</v>
      </c>
      <c r="D610" s="7">
        <f>SUM(D586:D609)</f>
        <v>11030000</v>
      </c>
      <c r="E610" s="7">
        <f>SUM(E586:E609)</f>
        <v>8347000</v>
      </c>
      <c r="F610" s="7">
        <f>SUM(F586:F609)</f>
        <v>7691000</v>
      </c>
      <c r="G610" s="7">
        <f>SUM(G586:G609)</f>
        <v>7061891.7899999991</v>
      </c>
    </row>
    <row r="611" spans="1:8" ht="18.75" customHeight="1" x14ac:dyDescent="0.2">
      <c r="A611" s="21"/>
    </row>
    <row r="612" spans="1:8" s="8" customFormat="1" ht="16.5" thickBot="1" x14ac:dyDescent="0.3">
      <c r="A612" s="1"/>
      <c r="B612" s="1"/>
      <c r="C612" s="18" t="s">
        <v>526</v>
      </c>
      <c r="D612" s="3"/>
      <c r="E612" s="3"/>
      <c r="F612" s="3"/>
      <c r="G612" s="3"/>
      <c r="H612" s="5"/>
    </row>
    <row r="613" spans="1:8" s="21" customFormat="1" ht="15.75" thickBot="1" x14ac:dyDescent="0.3">
      <c r="A613" s="5"/>
      <c r="B613" s="6" t="s">
        <v>3</v>
      </c>
      <c r="C613" s="6" t="s">
        <v>4</v>
      </c>
      <c r="D613" s="7" t="s">
        <v>5</v>
      </c>
      <c r="E613" s="7" t="s">
        <v>6</v>
      </c>
      <c r="F613" s="7" t="s">
        <v>7</v>
      </c>
      <c r="G613" s="7" t="s">
        <v>8</v>
      </c>
    </row>
    <row r="614" spans="1:8" s="21" customFormat="1" x14ac:dyDescent="0.2">
      <c r="B614" s="12">
        <v>1722100431</v>
      </c>
      <c r="C614" s="12" t="s">
        <v>527</v>
      </c>
      <c r="D614" s="13">
        <v>6000</v>
      </c>
      <c r="E614" s="13">
        <v>6000</v>
      </c>
      <c r="F614" s="13">
        <v>6000</v>
      </c>
      <c r="G614" s="27">
        <v>4847.42</v>
      </c>
    </row>
    <row r="615" spans="1:8" s="21" customFormat="1" x14ac:dyDescent="0.2">
      <c r="B615" s="12">
        <v>1722100580</v>
      </c>
      <c r="C615" s="12" t="s">
        <v>528</v>
      </c>
      <c r="D615" s="13">
        <v>12000</v>
      </c>
      <c r="E615" s="13">
        <v>10000</v>
      </c>
      <c r="F615" s="13">
        <v>10000</v>
      </c>
      <c r="G615" s="27">
        <v>7325</v>
      </c>
    </row>
    <row r="616" spans="1:8" s="16" customFormat="1" ht="15.75" thickBot="1" x14ac:dyDescent="0.3">
      <c r="A616" s="21"/>
      <c r="B616" s="12">
        <v>1722200754</v>
      </c>
      <c r="C616" s="28" t="s">
        <v>529</v>
      </c>
      <c r="D616" s="13">
        <v>20000</v>
      </c>
      <c r="E616" s="13">
        <v>30000</v>
      </c>
      <c r="F616" s="13"/>
      <c r="G616" s="27">
        <v>31619.4</v>
      </c>
    </row>
    <row r="617" spans="1:8" s="21" customFormat="1" ht="15.75" thickBot="1" x14ac:dyDescent="0.3">
      <c r="A617" s="16"/>
      <c r="B617" s="6"/>
      <c r="C617" s="6" t="s">
        <v>530</v>
      </c>
      <c r="D617" s="7">
        <f>SUM(D614:D616)</f>
        <v>38000</v>
      </c>
      <c r="E617" s="7">
        <f>SUM(E614:E616)</f>
        <v>46000</v>
      </c>
      <c r="F617" s="7">
        <f t="shared" ref="F617:G617" si="20">SUM(F614:F616)</f>
        <v>16000</v>
      </c>
      <c r="G617" s="7">
        <f t="shared" si="20"/>
        <v>43791.82</v>
      </c>
    </row>
    <row r="618" spans="1:8" ht="18.75" customHeight="1" x14ac:dyDescent="0.2">
      <c r="A618" s="21"/>
    </row>
    <row r="619" spans="1:8" s="8" customFormat="1" ht="16.5" thickBot="1" x14ac:dyDescent="0.3">
      <c r="A619" s="1"/>
      <c r="B619" s="1"/>
      <c r="C619" s="18" t="s">
        <v>531</v>
      </c>
      <c r="D619" s="3"/>
      <c r="E619" s="3"/>
      <c r="F619" s="3"/>
      <c r="G619" s="3"/>
      <c r="H619" s="5"/>
    </row>
    <row r="620" spans="1:8" s="21" customFormat="1" ht="15.75" thickBot="1" x14ac:dyDescent="0.3">
      <c r="A620" s="5"/>
      <c r="B620" s="6" t="s">
        <v>3</v>
      </c>
      <c r="C620" s="6" t="s">
        <v>4</v>
      </c>
      <c r="D620" s="7" t="s">
        <v>5</v>
      </c>
      <c r="E620" s="7" t="s">
        <v>6</v>
      </c>
      <c r="F620" s="7" t="s">
        <v>7</v>
      </c>
      <c r="G620" s="7" t="s">
        <v>8</v>
      </c>
    </row>
    <row r="621" spans="1:8" s="21" customFormat="1" x14ac:dyDescent="0.2">
      <c r="B621" s="12">
        <v>1723000110</v>
      </c>
      <c r="C621" s="12" t="s">
        <v>532</v>
      </c>
      <c r="D621" s="13">
        <v>200000</v>
      </c>
      <c r="E621" s="13">
        <v>165000</v>
      </c>
      <c r="F621" s="13">
        <v>165000</v>
      </c>
      <c r="G621" s="27">
        <v>133631.28</v>
      </c>
    </row>
    <row r="622" spans="1:8" s="21" customFormat="1" x14ac:dyDescent="0.2">
      <c r="B622" s="12">
        <v>1723000421</v>
      </c>
      <c r="C622" s="12" t="s">
        <v>533</v>
      </c>
      <c r="D622" s="13">
        <v>108000</v>
      </c>
      <c r="E622" s="13">
        <v>108000</v>
      </c>
      <c r="F622" s="13">
        <v>108000</v>
      </c>
      <c r="G622" s="27">
        <v>99378.04</v>
      </c>
    </row>
    <row r="623" spans="1:8" s="21" customFormat="1" x14ac:dyDescent="0.2">
      <c r="B623" s="12">
        <v>1723000431</v>
      </c>
      <c r="C623" s="45" t="s">
        <v>534</v>
      </c>
      <c r="D623" s="13">
        <v>326000</v>
      </c>
      <c r="E623" s="13">
        <v>282000</v>
      </c>
      <c r="F623" s="13">
        <v>282000</v>
      </c>
      <c r="G623" s="27">
        <v>39362.81</v>
      </c>
    </row>
    <row r="624" spans="1:8" s="21" customFormat="1" x14ac:dyDescent="0.2">
      <c r="B624" s="12">
        <v>1723000433</v>
      </c>
      <c r="C624" s="12" t="s">
        <v>535</v>
      </c>
      <c r="D624" s="13">
        <v>10000</v>
      </c>
      <c r="E624" s="13">
        <v>10000</v>
      </c>
      <c r="F624" s="13">
        <v>10000</v>
      </c>
      <c r="G624" s="27">
        <v>10000</v>
      </c>
    </row>
    <row r="625" spans="1:8" s="21" customFormat="1" x14ac:dyDescent="0.2">
      <c r="B625" s="12">
        <v>1723000550</v>
      </c>
      <c r="C625" s="12" t="s">
        <v>536</v>
      </c>
      <c r="D625" s="13">
        <v>5000</v>
      </c>
      <c r="E625" s="13">
        <v>5000</v>
      </c>
      <c r="F625" s="13">
        <v>5000</v>
      </c>
      <c r="G625" s="27">
        <v>5000</v>
      </c>
    </row>
    <row r="626" spans="1:8" s="21" customFormat="1" ht="15" thickBot="1" x14ac:dyDescent="0.25">
      <c r="B626" s="12">
        <v>1723000811</v>
      </c>
      <c r="C626" s="12" t="s">
        <v>537</v>
      </c>
      <c r="D626" s="13">
        <v>123000</v>
      </c>
      <c r="E626" s="13">
        <v>122000</v>
      </c>
      <c r="F626" s="13">
        <v>122000</v>
      </c>
      <c r="G626" s="27">
        <v>107290</v>
      </c>
    </row>
    <row r="627" spans="1:8" s="21" customFormat="1" ht="15.75" thickBot="1" x14ac:dyDescent="0.3">
      <c r="B627" s="6"/>
      <c r="C627" s="6" t="s">
        <v>538</v>
      </c>
      <c r="D627" s="7">
        <f>SUM(D621:D626)</f>
        <v>772000</v>
      </c>
      <c r="E627" s="7">
        <f>SUM(E621:E626)</f>
        <v>692000</v>
      </c>
      <c r="F627" s="7">
        <f>SUM(F621:F626)</f>
        <v>692000</v>
      </c>
      <c r="G627" s="7">
        <f t="shared" ref="G627" si="21">SUM(G621:G626)</f>
        <v>394662.13</v>
      </c>
    </row>
    <row r="628" spans="1:8" s="21" customFormat="1" x14ac:dyDescent="0.2">
      <c r="B628" s="46"/>
      <c r="C628" s="46"/>
      <c r="D628" s="47"/>
      <c r="E628" s="47"/>
      <c r="F628" s="47"/>
      <c r="G628" s="47"/>
    </row>
    <row r="629" spans="1:8" s="21" customFormat="1" ht="16.5" thickBot="1" x14ac:dyDescent="0.3">
      <c r="B629" s="48"/>
      <c r="C629" s="18" t="s">
        <v>539</v>
      </c>
      <c r="D629" s="49"/>
      <c r="E629" s="49"/>
      <c r="F629" s="49"/>
      <c r="G629" s="49"/>
    </row>
    <row r="630" spans="1:8" s="21" customFormat="1" ht="15.75" thickBot="1" x14ac:dyDescent="0.3">
      <c r="B630" s="6" t="s">
        <v>3</v>
      </c>
      <c r="C630" s="6" t="s">
        <v>4</v>
      </c>
      <c r="D630" s="7" t="s">
        <v>5</v>
      </c>
      <c r="E630" s="7" t="s">
        <v>6</v>
      </c>
      <c r="F630" s="7" t="s">
        <v>7</v>
      </c>
      <c r="G630" s="7" t="s">
        <v>8</v>
      </c>
    </row>
    <row r="631" spans="1:8" s="21" customFormat="1" x14ac:dyDescent="0.2">
      <c r="B631" s="12">
        <v>1724010750</v>
      </c>
      <c r="C631" s="12" t="s">
        <v>540</v>
      </c>
      <c r="D631" s="13">
        <v>40000</v>
      </c>
      <c r="E631" s="13">
        <v>30000</v>
      </c>
      <c r="F631" s="13">
        <v>30000</v>
      </c>
      <c r="G631" s="27">
        <v>35414</v>
      </c>
    </row>
    <row r="632" spans="1:8" s="16" customFormat="1" ht="15.75" thickBot="1" x14ac:dyDescent="0.3">
      <c r="A632" s="21"/>
      <c r="B632" s="12">
        <v>1724010751</v>
      </c>
      <c r="C632" s="12" t="s">
        <v>541</v>
      </c>
      <c r="D632" s="13">
        <v>6000</v>
      </c>
      <c r="E632" s="13">
        <v>6000</v>
      </c>
      <c r="F632" s="13">
        <v>6000</v>
      </c>
      <c r="G632" s="27">
        <v>5145</v>
      </c>
    </row>
    <row r="633" spans="1:8" s="21" customFormat="1" ht="15.75" thickBot="1" x14ac:dyDescent="0.3">
      <c r="A633" s="16"/>
      <c r="B633" s="6"/>
      <c r="C633" s="6" t="s">
        <v>542</v>
      </c>
      <c r="D633" s="7">
        <f>D632+D631</f>
        <v>46000</v>
      </c>
      <c r="E633" s="7">
        <f>E632+E631</f>
        <v>36000</v>
      </c>
      <c r="F633" s="7">
        <f>F632+F631</f>
        <v>36000</v>
      </c>
      <c r="G633" s="7">
        <f t="shared" ref="G633" si="22">G632+G631</f>
        <v>40559</v>
      </c>
    </row>
    <row r="634" spans="1:8" ht="18.75" customHeight="1" x14ac:dyDescent="0.2">
      <c r="A634" s="21"/>
    </row>
    <row r="635" spans="1:8" s="8" customFormat="1" ht="16.5" thickBot="1" x14ac:dyDescent="0.3">
      <c r="A635" s="1"/>
      <c r="B635" s="1"/>
      <c r="C635" s="18" t="s">
        <v>543</v>
      </c>
      <c r="D635" s="3"/>
      <c r="E635" s="3"/>
      <c r="F635" s="3"/>
      <c r="G635" s="3"/>
      <c r="H635" s="5"/>
    </row>
    <row r="636" spans="1:8" s="21" customFormat="1" ht="15.75" thickBot="1" x14ac:dyDescent="0.3">
      <c r="A636" s="5"/>
      <c r="B636" s="6" t="s">
        <v>3</v>
      </c>
      <c r="C636" s="6" t="s">
        <v>4</v>
      </c>
      <c r="D636" s="7" t="s">
        <v>5</v>
      </c>
      <c r="E636" s="7" t="s">
        <v>6</v>
      </c>
      <c r="F636" s="7" t="s">
        <v>7</v>
      </c>
      <c r="G636" s="7" t="s">
        <v>8</v>
      </c>
    </row>
    <row r="637" spans="1:8" s="21" customFormat="1" x14ac:dyDescent="0.2">
      <c r="B637" s="12">
        <v>1727000420</v>
      </c>
      <c r="C637" s="12" t="s">
        <v>544</v>
      </c>
      <c r="D637" s="13">
        <v>3000</v>
      </c>
      <c r="E637" s="13">
        <v>3000</v>
      </c>
      <c r="F637" s="13">
        <v>3000</v>
      </c>
      <c r="G637" s="27">
        <v>3000</v>
      </c>
    </row>
    <row r="638" spans="1:8" s="21" customFormat="1" x14ac:dyDescent="0.2">
      <c r="B638" s="12">
        <v>1727000421</v>
      </c>
      <c r="C638" s="12" t="s">
        <v>545</v>
      </c>
      <c r="D638" s="13">
        <v>15000</v>
      </c>
      <c r="E638" s="13">
        <v>15000</v>
      </c>
      <c r="F638" s="13">
        <v>15000</v>
      </c>
      <c r="G638" s="27">
        <v>14892</v>
      </c>
    </row>
    <row r="639" spans="1:8" s="21" customFormat="1" x14ac:dyDescent="0.2">
      <c r="B639" s="12">
        <v>1727000431</v>
      </c>
      <c r="C639" s="12" t="s">
        <v>546</v>
      </c>
      <c r="D639" s="13">
        <v>73000</v>
      </c>
      <c r="E639" s="13">
        <v>73000</v>
      </c>
      <c r="F639" s="13">
        <v>73000</v>
      </c>
      <c r="G639" s="27">
        <v>73505.59</v>
      </c>
    </row>
    <row r="640" spans="1:8" s="21" customFormat="1" x14ac:dyDescent="0.2">
      <c r="B640" s="12">
        <v>1727000524</v>
      </c>
      <c r="C640" s="12" t="s">
        <v>547</v>
      </c>
      <c r="D640" s="13">
        <v>16000</v>
      </c>
      <c r="E640" s="13">
        <v>16000</v>
      </c>
      <c r="F640" s="13">
        <v>16000</v>
      </c>
      <c r="G640" s="27">
        <v>16000</v>
      </c>
    </row>
    <row r="641" spans="1:7" s="21" customFormat="1" x14ac:dyDescent="0.2">
      <c r="B641" s="12">
        <v>1727000540</v>
      </c>
      <c r="C641" s="12" t="s">
        <v>548</v>
      </c>
      <c r="D641" s="13">
        <v>2000</v>
      </c>
      <c r="E641" s="13">
        <v>2000</v>
      </c>
      <c r="F641" s="13">
        <v>2000</v>
      </c>
      <c r="G641" s="27">
        <v>2000</v>
      </c>
    </row>
    <row r="642" spans="1:7" s="21" customFormat="1" x14ac:dyDescent="0.2">
      <c r="B642" s="12">
        <v>1727000750</v>
      </c>
      <c r="C642" s="12" t="s">
        <v>549</v>
      </c>
      <c r="D642" s="13">
        <v>32000</v>
      </c>
      <c r="E642" s="13">
        <v>32000</v>
      </c>
      <c r="F642" s="13">
        <v>32000</v>
      </c>
      <c r="G642" s="27">
        <v>32000</v>
      </c>
    </row>
    <row r="643" spans="1:7" s="21" customFormat="1" x14ac:dyDescent="0.2">
      <c r="B643" s="12">
        <v>1727000751</v>
      </c>
      <c r="C643" s="12" t="s">
        <v>550</v>
      </c>
      <c r="D643" s="13">
        <v>35000</v>
      </c>
      <c r="E643" s="13">
        <v>35000</v>
      </c>
      <c r="F643" s="13">
        <v>35000</v>
      </c>
      <c r="G643" s="27">
        <v>35187</v>
      </c>
    </row>
    <row r="644" spans="1:7" s="21" customFormat="1" x14ac:dyDescent="0.2">
      <c r="B644" s="12">
        <v>1727000752</v>
      </c>
      <c r="C644" s="12" t="s">
        <v>551</v>
      </c>
      <c r="D644" s="13">
        <v>20000</v>
      </c>
      <c r="E644" s="13">
        <v>20000</v>
      </c>
      <c r="F644" s="13">
        <v>20000</v>
      </c>
      <c r="G644" s="27">
        <v>22323</v>
      </c>
    </row>
    <row r="645" spans="1:7" s="21" customFormat="1" x14ac:dyDescent="0.2">
      <c r="B645" s="12">
        <v>1727000753</v>
      </c>
      <c r="C645" s="12" t="s">
        <v>552</v>
      </c>
      <c r="D645" s="13">
        <v>60000</v>
      </c>
      <c r="E645" s="13">
        <v>60000</v>
      </c>
      <c r="F645" s="13">
        <v>60000</v>
      </c>
      <c r="G645" s="27">
        <v>59999</v>
      </c>
    </row>
    <row r="646" spans="1:7" s="21" customFormat="1" x14ac:dyDescent="0.2">
      <c r="B646" s="12">
        <v>1727001531</v>
      </c>
      <c r="C646" s="12" t="s">
        <v>553</v>
      </c>
      <c r="D646" s="13">
        <v>18000</v>
      </c>
      <c r="E646" s="13">
        <v>17000</v>
      </c>
      <c r="F646" s="13">
        <v>17000</v>
      </c>
      <c r="G646" s="27">
        <v>19006.75</v>
      </c>
    </row>
    <row r="647" spans="1:7" s="21" customFormat="1" x14ac:dyDescent="0.2">
      <c r="B647" s="12">
        <v>1727001532</v>
      </c>
      <c r="C647" s="12" t="s">
        <v>554</v>
      </c>
      <c r="D647" s="13">
        <v>20000</v>
      </c>
      <c r="E647" s="13">
        <v>15000</v>
      </c>
      <c r="F647" s="13">
        <v>15000</v>
      </c>
      <c r="G647" s="27">
        <v>11556</v>
      </c>
    </row>
    <row r="648" spans="1:7" s="21" customFormat="1" x14ac:dyDescent="0.2">
      <c r="B648" s="12">
        <v>1727001533</v>
      </c>
      <c r="C648" s="12" t="s">
        <v>555</v>
      </c>
      <c r="D648" s="13">
        <v>15000</v>
      </c>
      <c r="E648" s="13">
        <v>19000</v>
      </c>
      <c r="F648" s="13">
        <v>19000</v>
      </c>
      <c r="G648" s="27">
        <v>15017.8</v>
      </c>
    </row>
    <row r="649" spans="1:7" s="21" customFormat="1" x14ac:dyDescent="0.2">
      <c r="B649" s="12">
        <v>1727002531</v>
      </c>
      <c r="C649" s="12" t="s">
        <v>556</v>
      </c>
      <c r="D649" s="13">
        <v>4000</v>
      </c>
      <c r="E649" s="13">
        <v>4000</v>
      </c>
      <c r="F649" s="13">
        <v>4000</v>
      </c>
      <c r="G649" s="27">
        <v>344.65</v>
      </c>
    </row>
    <row r="650" spans="1:7" x14ac:dyDescent="0.2">
      <c r="A650" s="21"/>
      <c r="B650" s="12">
        <v>1727002532</v>
      </c>
      <c r="C650" s="12" t="s">
        <v>557</v>
      </c>
      <c r="D650" s="13">
        <v>3000</v>
      </c>
      <c r="E650" s="13">
        <v>3000</v>
      </c>
      <c r="F650" s="13">
        <v>3000</v>
      </c>
      <c r="G650" s="27">
        <v>2967</v>
      </c>
    </row>
    <row r="651" spans="1:7" x14ac:dyDescent="0.2">
      <c r="B651" s="12">
        <v>1727002533</v>
      </c>
      <c r="C651" s="12" t="s">
        <v>558</v>
      </c>
      <c r="D651" s="13">
        <v>10000</v>
      </c>
      <c r="E651" s="13">
        <v>10000</v>
      </c>
      <c r="F651" s="13">
        <v>10000</v>
      </c>
      <c r="G651" s="27">
        <v>7117.8</v>
      </c>
    </row>
    <row r="652" spans="1:7" x14ac:dyDescent="0.2">
      <c r="B652" s="12">
        <v>1727003531</v>
      </c>
      <c r="C652" s="12" t="s">
        <v>559</v>
      </c>
      <c r="D652" s="13">
        <v>24000</v>
      </c>
      <c r="E652" s="13">
        <v>24000</v>
      </c>
      <c r="F652" s="13">
        <v>24000</v>
      </c>
      <c r="G652" s="27">
        <v>32190.400000000001</v>
      </c>
    </row>
    <row r="653" spans="1:7" x14ac:dyDescent="0.2">
      <c r="B653" s="12">
        <v>1727003532</v>
      </c>
      <c r="C653" s="12" t="s">
        <v>560</v>
      </c>
      <c r="D653" s="13">
        <v>15000</v>
      </c>
      <c r="E653" s="13">
        <v>8000</v>
      </c>
      <c r="F653" s="13">
        <v>8000</v>
      </c>
      <c r="G653" s="27">
        <v>19060</v>
      </c>
    </row>
    <row r="654" spans="1:7" x14ac:dyDescent="0.2">
      <c r="B654" s="12">
        <v>1727003533</v>
      </c>
      <c r="C654" s="12" t="s">
        <v>561</v>
      </c>
      <c r="D654" s="13">
        <v>17000</v>
      </c>
      <c r="E654" s="13">
        <v>17000</v>
      </c>
      <c r="F654" s="13">
        <v>17000</v>
      </c>
      <c r="G654" s="27">
        <v>23612.45</v>
      </c>
    </row>
    <row r="655" spans="1:7" x14ac:dyDescent="0.2">
      <c r="B655" s="12">
        <v>1727004531</v>
      </c>
      <c r="C655" s="12" t="s">
        <v>562</v>
      </c>
      <c r="D655" s="13">
        <v>24000</v>
      </c>
      <c r="E655" s="13">
        <v>24000</v>
      </c>
      <c r="F655" s="13"/>
      <c r="G655" s="13"/>
    </row>
    <row r="656" spans="1:7" x14ac:dyDescent="0.2">
      <c r="B656" s="12">
        <v>1727004532</v>
      </c>
      <c r="C656" s="12" t="s">
        <v>563</v>
      </c>
      <c r="D656" s="13">
        <v>12000</v>
      </c>
      <c r="E656" s="13">
        <v>8000</v>
      </c>
      <c r="F656" s="13"/>
      <c r="G656" s="13"/>
    </row>
    <row r="657" spans="1:8" x14ac:dyDescent="0.2">
      <c r="B657" s="12">
        <v>1727004533</v>
      </c>
      <c r="C657" s="12" t="s">
        <v>564</v>
      </c>
      <c r="D657" s="13">
        <v>15000</v>
      </c>
      <c r="E657" s="13">
        <v>20000</v>
      </c>
      <c r="F657" s="13"/>
      <c r="G657" s="13"/>
    </row>
    <row r="658" spans="1:8" s="17" customFormat="1" ht="15.75" thickBot="1" x14ac:dyDescent="0.3">
      <c r="A658" s="1"/>
      <c r="B658" s="12">
        <v>1727004536</v>
      </c>
      <c r="C658" s="12" t="s">
        <v>565</v>
      </c>
      <c r="D658" s="13"/>
      <c r="E658" s="13"/>
      <c r="F658" s="13"/>
      <c r="G658" s="13"/>
      <c r="H658" s="16"/>
    </row>
    <row r="659" spans="1:8" ht="15.75" thickBot="1" x14ac:dyDescent="0.3">
      <c r="A659" s="16"/>
      <c r="B659" s="6"/>
      <c r="C659" s="6" t="s">
        <v>566</v>
      </c>
      <c r="D659" s="7">
        <f>SUM(D637:D658)</f>
        <v>433000</v>
      </c>
      <c r="E659" s="7">
        <f>SUM(E637:E658)</f>
        <v>425000</v>
      </c>
      <c r="F659" s="7">
        <f>SUM(F637:F658)</f>
        <v>373000</v>
      </c>
      <c r="G659" s="7">
        <f t="shared" ref="G659" si="23">SUM(G637:G658)</f>
        <v>389779.44</v>
      </c>
    </row>
    <row r="661" spans="1:8" ht="16.5" thickBot="1" x14ac:dyDescent="0.3">
      <c r="C661" s="18" t="s">
        <v>567</v>
      </c>
    </row>
    <row r="662" spans="1:8" ht="15.75" thickBot="1" x14ac:dyDescent="0.3">
      <c r="B662" s="6" t="s">
        <v>3</v>
      </c>
      <c r="C662" s="6" t="s">
        <v>4</v>
      </c>
      <c r="D662" s="7" t="s">
        <v>5</v>
      </c>
      <c r="E662" s="7" t="s">
        <v>6</v>
      </c>
      <c r="F662" s="7" t="s">
        <v>7</v>
      </c>
      <c r="G662" s="7" t="s">
        <v>8</v>
      </c>
    </row>
    <row r="663" spans="1:8" x14ac:dyDescent="0.2">
      <c r="B663" s="12">
        <v>1729000110</v>
      </c>
      <c r="C663" s="12" t="s">
        <v>568</v>
      </c>
      <c r="D663" s="13"/>
      <c r="E663" s="13"/>
      <c r="F663" s="13">
        <v>20000</v>
      </c>
      <c r="G663" s="13"/>
    </row>
    <row r="664" spans="1:8" x14ac:dyDescent="0.2">
      <c r="B664" s="12">
        <v>1729001110</v>
      </c>
      <c r="C664" s="12" t="s">
        <v>569</v>
      </c>
      <c r="D664" s="13"/>
      <c r="E664" s="13"/>
      <c r="F664" s="13">
        <v>49000</v>
      </c>
      <c r="G664" s="13"/>
    </row>
    <row r="665" spans="1:8" ht="15" thickBot="1" x14ac:dyDescent="0.25">
      <c r="B665" s="12">
        <v>1729002110</v>
      </c>
      <c r="C665" s="12" t="s">
        <v>570</v>
      </c>
      <c r="D665" s="13"/>
      <c r="E665" s="13"/>
      <c r="F665" s="13">
        <v>41000</v>
      </c>
      <c r="G665" s="13"/>
    </row>
    <row r="666" spans="1:8" ht="15.75" thickBot="1" x14ac:dyDescent="0.3">
      <c r="B666" s="6"/>
      <c r="C666" s="6" t="s">
        <v>571</v>
      </c>
      <c r="D666" s="7">
        <f>SUM(D663:D665)</f>
        <v>0</v>
      </c>
      <c r="E666" s="7">
        <f>SUM(E663:E665)</f>
        <v>0</v>
      </c>
      <c r="F666" s="7">
        <f>SUM(F663:F665)</f>
        <v>110000</v>
      </c>
      <c r="G666" s="7">
        <f>SUM(G663:G665)</f>
        <v>0</v>
      </c>
    </row>
    <row r="667" spans="1:8" ht="18.75" customHeight="1" x14ac:dyDescent="0.2"/>
    <row r="668" spans="1:8" s="8" customFormat="1" ht="16.5" thickBot="1" x14ac:dyDescent="0.3">
      <c r="A668" s="1"/>
      <c r="B668" s="1"/>
      <c r="C668" s="18" t="s">
        <v>18</v>
      </c>
      <c r="D668" s="3"/>
      <c r="E668" s="3"/>
      <c r="F668" s="3"/>
      <c r="G668" s="3"/>
      <c r="H668" s="5"/>
    </row>
    <row r="669" spans="1:8" ht="15.75" thickBot="1" x14ac:dyDescent="0.3">
      <c r="A669" s="5"/>
      <c r="B669" s="6" t="s">
        <v>3</v>
      </c>
      <c r="C669" s="6" t="s">
        <v>4</v>
      </c>
      <c r="D669" s="7" t="s">
        <v>5</v>
      </c>
      <c r="E669" s="7" t="s">
        <v>6</v>
      </c>
      <c r="F669" s="7" t="s">
        <v>7</v>
      </c>
      <c r="G669" s="7" t="s">
        <v>8</v>
      </c>
    </row>
    <row r="670" spans="1:8" x14ac:dyDescent="0.2">
      <c r="B670" s="12">
        <v>1731000110</v>
      </c>
      <c r="C670" s="12" t="s">
        <v>572</v>
      </c>
      <c r="D670" s="13">
        <v>1178000</v>
      </c>
      <c r="E670" s="13">
        <v>826000</v>
      </c>
      <c r="F670" s="13">
        <v>826000</v>
      </c>
      <c r="G670" s="27">
        <v>834830.79</v>
      </c>
    </row>
    <row r="671" spans="1:8" x14ac:dyDescent="0.2">
      <c r="B671" s="12">
        <v>1731000512</v>
      </c>
      <c r="C671" s="12" t="s">
        <v>573</v>
      </c>
      <c r="D671" s="13">
        <v>2000</v>
      </c>
      <c r="E671" s="13">
        <v>2000</v>
      </c>
      <c r="F671" s="13">
        <v>2000</v>
      </c>
      <c r="G671" s="27">
        <v>805</v>
      </c>
    </row>
    <row r="672" spans="1:8" x14ac:dyDescent="0.2">
      <c r="B672" s="12">
        <v>1731000522</v>
      </c>
      <c r="C672" s="12" t="s">
        <v>574</v>
      </c>
      <c r="D672" s="13">
        <v>3000</v>
      </c>
      <c r="E672" s="13">
        <v>2000</v>
      </c>
      <c r="F672" s="13">
        <v>2000</v>
      </c>
      <c r="G672" s="27">
        <v>1872</v>
      </c>
    </row>
    <row r="673" spans="1:7" x14ac:dyDescent="0.2">
      <c r="B673" s="12">
        <v>1731000531</v>
      </c>
      <c r="C673" s="12" t="s">
        <v>575</v>
      </c>
      <c r="D673" s="13">
        <v>40000</v>
      </c>
      <c r="E673" s="13">
        <v>20000</v>
      </c>
      <c r="F673" s="13">
        <v>20000</v>
      </c>
      <c r="G673" s="27">
        <v>41097.440000000002</v>
      </c>
    </row>
    <row r="674" spans="1:7" x14ac:dyDescent="0.2">
      <c r="B674" s="12">
        <v>1731000535</v>
      </c>
      <c r="C674" s="12" t="s">
        <v>576</v>
      </c>
      <c r="D674" s="13">
        <v>57000</v>
      </c>
      <c r="E674" s="13">
        <v>36000</v>
      </c>
      <c r="F674" s="13">
        <v>36000</v>
      </c>
      <c r="G674" s="27">
        <v>52923.11</v>
      </c>
    </row>
    <row r="675" spans="1:7" x14ac:dyDescent="0.2">
      <c r="B675" s="12">
        <v>1731000541</v>
      </c>
      <c r="C675" s="12" t="s">
        <v>577</v>
      </c>
      <c r="D675" s="13">
        <v>2000</v>
      </c>
      <c r="E675" s="13">
        <v>2000</v>
      </c>
      <c r="F675" s="13">
        <v>2000</v>
      </c>
      <c r="G675" s="27">
        <v>0</v>
      </c>
    </row>
    <row r="676" spans="1:7" x14ac:dyDescent="0.2">
      <c r="B676" s="12">
        <v>1731000580</v>
      </c>
      <c r="C676" s="12" t="s">
        <v>578</v>
      </c>
      <c r="D676" s="13">
        <v>10000</v>
      </c>
      <c r="E676" s="13">
        <v>10000</v>
      </c>
      <c r="F676" s="13">
        <v>10000</v>
      </c>
      <c r="G676" s="27">
        <v>8867.7999999999993</v>
      </c>
    </row>
    <row r="677" spans="1:7" x14ac:dyDescent="0.2">
      <c r="B677" s="12">
        <v>1731001531</v>
      </c>
      <c r="C677" s="12" t="s">
        <v>579</v>
      </c>
      <c r="D677" s="13">
        <v>4000</v>
      </c>
      <c r="E677" s="13">
        <v>4000</v>
      </c>
      <c r="F677" s="13">
        <v>4000</v>
      </c>
      <c r="G677" s="27">
        <v>2090.29</v>
      </c>
    </row>
    <row r="678" spans="1:7" x14ac:dyDescent="0.2">
      <c r="B678" s="12">
        <v>1731001532</v>
      </c>
      <c r="C678" s="12" t="s">
        <v>580</v>
      </c>
      <c r="D678" s="13">
        <v>3000</v>
      </c>
      <c r="E678" s="13">
        <v>3000</v>
      </c>
      <c r="F678" s="13">
        <v>3000</v>
      </c>
      <c r="G678" s="27">
        <v>702</v>
      </c>
    </row>
    <row r="679" spans="1:7" x14ac:dyDescent="0.2">
      <c r="B679" s="12">
        <v>1731001533</v>
      </c>
      <c r="C679" s="12" t="s">
        <v>581</v>
      </c>
      <c r="D679" s="13">
        <v>8000</v>
      </c>
      <c r="E679" s="13">
        <v>10000</v>
      </c>
      <c r="F679" s="13">
        <v>10000</v>
      </c>
      <c r="G679" s="27">
        <v>5663</v>
      </c>
    </row>
    <row r="680" spans="1:7" x14ac:dyDescent="0.2">
      <c r="B680" s="12">
        <v>1732100950</v>
      </c>
      <c r="C680" s="12" t="s">
        <v>582</v>
      </c>
      <c r="D680" s="13">
        <v>100000</v>
      </c>
      <c r="E680" s="13">
        <v>130000</v>
      </c>
      <c r="F680" s="13">
        <v>100000</v>
      </c>
      <c r="G680" s="27">
        <v>117845.5</v>
      </c>
    </row>
    <row r="681" spans="1:7" x14ac:dyDescent="0.2">
      <c r="B681" s="12">
        <v>1732100951</v>
      </c>
      <c r="C681" s="12" t="s">
        <v>583</v>
      </c>
      <c r="D681" s="13">
        <v>70000</v>
      </c>
      <c r="E681" s="13">
        <v>50000</v>
      </c>
      <c r="F681" s="13">
        <v>50000</v>
      </c>
      <c r="G681" s="27">
        <v>37347</v>
      </c>
    </row>
    <row r="682" spans="1:7" x14ac:dyDescent="0.2">
      <c r="B682" s="12">
        <v>1732100952</v>
      </c>
      <c r="C682" s="12" t="s">
        <v>584</v>
      </c>
      <c r="D682" s="13">
        <v>30000</v>
      </c>
      <c r="E682" s="13">
        <v>30000</v>
      </c>
      <c r="F682" s="13">
        <v>20000</v>
      </c>
      <c r="G682" s="27">
        <v>0</v>
      </c>
    </row>
    <row r="683" spans="1:7" x14ac:dyDescent="0.2">
      <c r="B683" s="12">
        <v>1732100953</v>
      </c>
      <c r="C683" s="12" t="s">
        <v>585</v>
      </c>
      <c r="D683" s="13">
        <v>50000</v>
      </c>
      <c r="E683" s="13">
        <v>60000</v>
      </c>
      <c r="F683" s="13">
        <v>30000</v>
      </c>
      <c r="G683" s="27">
        <v>3040</v>
      </c>
    </row>
    <row r="684" spans="1:7" x14ac:dyDescent="0.2">
      <c r="B684" s="28">
        <v>1732100954</v>
      </c>
      <c r="C684" s="28" t="s">
        <v>586</v>
      </c>
      <c r="D684" s="13"/>
      <c r="E684" s="13"/>
      <c r="F684" s="13"/>
      <c r="G684" s="27">
        <v>52974</v>
      </c>
    </row>
    <row r="685" spans="1:7" x14ac:dyDescent="0.2">
      <c r="B685" s="12">
        <v>1733100110</v>
      </c>
      <c r="C685" s="12" t="s">
        <v>587</v>
      </c>
      <c r="D685" s="13">
        <v>400000</v>
      </c>
      <c r="E685" s="13">
        <v>490000</v>
      </c>
      <c r="F685" s="13">
        <v>514000</v>
      </c>
      <c r="G685" s="27">
        <v>479286.8</v>
      </c>
    </row>
    <row r="686" spans="1:7" ht="15" thickBot="1" x14ac:dyDescent="0.25">
      <c r="B686" s="12">
        <v>1733200110</v>
      </c>
      <c r="C686" s="12" t="s">
        <v>588</v>
      </c>
      <c r="D686" s="13">
        <v>300000</v>
      </c>
      <c r="E686" s="13">
        <v>306000</v>
      </c>
      <c r="F686" s="13">
        <v>306000</v>
      </c>
      <c r="G686" s="27">
        <v>141408.04999999999</v>
      </c>
    </row>
    <row r="687" spans="1:7" ht="15.75" thickBot="1" x14ac:dyDescent="0.3">
      <c r="A687" s="16"/>
      <c r="B687" s="6"/>
      <c r="C687" s="6" t="s">
        <v>589</v>
      </c>
      <c r="D687" s="7">
        <f>SUM(D670:D686)</f>
        <v>2257000</v>
      </c>
      <c r="E687" s="7">
        <f>SUM(E670:E686)</f>
        <v>1981000</v>
      </c>
      <c r="F687" s="7">
        <f>SUM(F670:F686)</f>
        <v>1935000</v>
      </c>
      <c r="G687" s="7">
        <f>SUM(G670:G686)</f>
        <v>1780752.7800000003</v>
      </c>
    </row>
    <row r="688" spans="1:7" ht="18.75" customHeight="1" x14ac:dyDescent="0.2"/>
    <row r="689" spans="1:8" s="8" customFormat="1" ht="16.5" thickBot="1" x14ac:dyDescent="0.3">
      <c r="A689" s="1"/>
      <c r="B689" s="1"/>
      <c r="C689" s="18" t="s">
        <v>590</v>
      </c>
      <c r="D689" s="3"/>
      <c r="E689" s="3"/>
      <c r="F689" s="3"/>
      <c r="G689" s="3"/>
      <c r="H689" s="5"/>
    </row>
    <row r="690" spans="1:8" ht="15.75" thickBot="1" x14ac:dyDescent="0.3">
      <c r="A690" s="5"/>
      <c r="B690" s="6" t="s">
        <v>3</v>
      </c>
      <c r="C690" s="6" t="s">
        <v>4</v>
      </c>
      <c r="D690" s="7" t="s">
        <v>5</v>
      </c>
      <c r="E690" s="7" t="s">
        <v>6</v>
      </c>
      <c r="F690" s="7" t="s">
        <v>7</v>
      </c>
      <c r="G690" s="7" t="s">
        <v>8</v>
      </c>
    </row>
    <row r="691" spans="1:8" x14ac:dyDescent="0.2">
      <c r="B691" s="12">
        <v>1741000110</v>
      </c>
      <c r="C691" s="12" t="s">
        <v>591</v>
      </c>
      <c r="D691" s="13">
        <v>970000</v>
      </c>
      <c r="E691" s="13">
        <v>873000</v>
      </c>
      <c r="F691" s="13">
        <v>880000</v>
      </c>
      <c r="G691" s="27">
        <v>851746.51</v>
      </c>
    </row>
    <row r="692" spans="1:8" x14ac:dyDescent="0.2">
      <c r="B692" s="12">
        <v>1741000522</v>
      </c>
      <c r="C692" s="12" t="s">
        <v>592</v>
      </c>
      <c r="D692" s="13">
        <v>2000</v>
      </c>
      <c r="E692" s="13">
        <v>2000</v>
      </c>
      <c r="F692" s="13">
        <v>2000</v>
      </c>
      <c r="G692" s="27">
        <v>150</v>
      </c>
    </row>
    <row r="693" spans="1:8" x14ac:dyDescent="0.2">
      <c r="B693" s="12">
        <v>1741000523</v>
      </c>
      <c r="C693" s="12" t="s">
        <v>593</v>
      </c>
      <c r="D693" s="13">
        <v>2000</v>
      </c>
      <c r="E693" s="13">
        <v>2000</v>
      </c>
      <c r="F693" s="13">
        <v>2000</v>
      </c>
      <c r="G693" s="27">
        <v>1790</v>
      </c>
    </row>
    <row r="694" spans="1:8" x14ac:dyDescent="0.2">
      <c r="B694" s="12">
        <v>1741000531</v>
      </c>
      <c r="C694" s="12" t="s">
        <v>594</v>
      </c>
      <c r="D694" s="13">
        <v>32000</v>
      </c>
      <c r="E694" s="13">
        <v>30000</v>
      </c>
      <c r="F694" s="13">
        <v>35000</v>
      </c>
      <c r="G694" s="27">
        <v>24358.54</v>
      </c>
    </row>
    <row r="695" spans="1:8" x14ac:dyDescent="0.2">
      <c r="B695" s="12">
        <v>1741000535</v>
      </c>
      <c r="C695" s="12" t="s">
        <v>595</v>
      </c>
      <c r="D695" s="13">
        <v>88000</v>
      </c>
      <c r="E695" s="13">
        <v>44000</v>
      </c>
      <c r="F695" s="13">
        <v>39000</v>
      </c>
      <c r="G695" s="27">
        <v>58071.53</v>
      </c>
    </row>
    <row r="696" spans="1:8" x14ac:dyDescent="0.2">
      <c r="B696" s="12">
        <v>1741000536</v>
      </c>
      <c r="C696" s="12" t="s">
        <v>596</v>
      </c>
      <c r="D696" s="13">
        <v>30000</v>
      </c>
      <c r="E696" s="13">
        <v>30000</v>
      </c>
      <c r="F696" s="13">
        <v>30000</v>
      </c>
      <c r="G696" s="27">
        <v>12618</v>
      </c>
    </row>
    <row r="697" spans="1:8" x14ac:dyDescent="0.2">
      <c r="B697" s="12">
        <v>1741000537</v>
      </c>
      <c r="C697" s="12" t="s">
        <v>597</v>
      </c>
      <c r="D697" s="13">
        <v>12000</v>
      </c>
      <c r="E697" s="13">
        <v>16000</v>
      </c>
      <c r="F697" s="13">
        <v>12000</v>
      </c>
      <c r="G697" s="27">
        <v>0</v>
      </c>
    </row>
    <row r="698" spans="1:8" x14ac:dyDescent="0.2">
      <c r="B698" s="12">
        <v>1741000541</v>
      </c>
      <c r="C698" s="12" t="s">
        <v>598</v>
      </c>
      <c r="D698" s="13">
        <v>1000</v>
      </c>
      <c r="E698" s="13">
        <v>1000</v>
      </c>
      <c r="F698" s="13">
        <v>1000</v>
      </c>
      <c r="G698" s="27">
        <v>0</v>
      </c>
    </row>
    <row r="699" spans="1:8" s="21" customFormat="1" x14ac:dyDescent="0.2">
      <c r="A699" s="1"/>
      <c r="B699" s="12">
        <v>1741000580</v>
      </c>
      <c r="C699" s="12" t="s">
        <v>599</v>
      </c>
      <c r="D699" s="13">
        <v>4000</v>
      </c>
      <c r="E699" s="13"/>
      <c r="F699" s="13"/>
      <c r="G699" s="27">
        <v>619.9</v>
      </c>
    </row>
    <row r="700" spans="1:8" s="21" customFormat="1" x14ac:dyDescent="0.2">
      <c r="B700" s="12">
        <v>1741000720</v>
      </c>
      <c r="C700" s="12" t="s">
        <v>600</v>
      </c>
      <c r="D700" s="13">
        <v>160000</v>
      </c>
      <c r="E700" s="13">
        <v>160000</v>
      </c>
      <c r="F700" s="13">
        <v>125000</v>
      </c>
      <c r="G700" s="27">
        <v>125010.97</v>
      </c>
    </row>
    <row r="701" spans="1:8" s="21" customFormat="1" x14ac:dyDescent="0.2">
      <c r="B701" s="12">
        <v>1741000743</v>
      </c>
      <c r="C701" s="12" t="s">
        <v>601</v>
      </c>
      <c r="D701" s="13">
        <v>160000</v>
      </c>
      <c r="E701" s="13">
        <v>160000</v>
      </c>
      <c r="F701" s="13">
        <v>90000</v>
      </c>
      <c r="G701" s="27">
        <v>94606.16</v>
      </c>
    </row>
    <row r="702" spans="1:8" s="21" customFormat="1" x14ac:dyDescent="0.2">
      <c r="B702" s="12">
        <v>1741000744</v>
      </c>
      <c r="C702" s="12" t="s">
        <v>602</v>
      </c>
      <c r="D702" s="13"/>
      <c r="E702" s="13">
        <v>0</v>
      </c>
      <c r="F702" s="13">
        <v>0</v>
      </c>
      <c r="G702" s="27">
        <v>82628.39</v>
      </c>
    </row>
    <row r="703" spans="1:8" s="21" customFormat="1" x14ac:dyDescent="0.2">
      <c r="B703" s="12">
        <v>1741000750</v>
      </c>
      <c r="C703" s="12" t="s">
        <v>603</v>
      </c>
      <c r="D703" s="13">
        <v>70000</v>
      </c>
      <c r="E703" s="13">
        <v>70000</v>
      </c>
      <c r="F703" s="13">
        <v>100000</v>
      </c>
      <c r="G703" s="27">
        <v>34324</v>
      </c>
    </row>
    <row r="704" spans="1:8" s="21" customFormat="1" x14ac:dyDescent="0.2">
      <c r="B704" s="12">
        <v>1741000751</v>
      </c>
      <c r="C704" s="12" t="s">
        <v>604</v>
      </c>
      <c r="D704" s="13">
        <v>35000</v>
      </c>
      <c r="E704" s="13">
        <v>35000</v>
      </c>
      <c r="F704" s="13">
        <v>35000</v>
      </c>
      <c r="G704" s="27">
        <v>31395.599999999999</v>
      </c>
    </row>
    <row r="705" spans="2:7" s="21" customFormat="1" x14ac:dyDescent="0.2">
      <c r="B705" s="12">
        <v>1741000752</v>
      </c>
      <c r="C705" s="12" t="s">
        <v>605</v>
      </c>
      <c r="D705" s="13">
        <v>35000</v>
      </c>
      <c r="E705" s="13">
        <v>35000</v>
      </c>
      <c r="F705" s="13">
        <v>32000</v>
      </c>
      <c r="G705" s="27">
        <v>67378</v>
      </c>
    </row>
    <row r="706" spans="2:7" s="21" customFormat="1" x14ac:dyDescent="0.2">
      <c r="B706" s="12">
        <v>1741000753</v>
      </c>
      <c r="C706" s="12" t="s">
        <v>606</v>
      </c>
      <c r="D706" s="13"/>
      <c r="E706" s="13"/>
      <c r="F706" s="13"/>
      <c r="G706" s="27">
        <v>150754.47</v>
      </c>
    </row>
    <row r="707" spans="2:7" s="21" customFormat="1" x14ac:dyDescent="0.2">
      <c r="B707" s="12">
        <v>1741000755</v>
      </c>
      <c r="C707" s="12" t="s">
        <v>607</v>
      </c>
      <c r="D707" s="13">
        <v>60000</v>
      </c>
      <c r="E707" s="13">
        <v>60000</v>
      </c>
      <c r="F707" s="13">
        <v>30000</v>
      </c>
      <c r="G707" s="27">
        <v>39546</v>
      </c>
    </row>
    <row r="708" spans="2:7" s="21" customFormat="1" x14ac:dyDescent="0.2">
      <c r="B708" s="12">
        <v>1741000756</v>
      </c>
      <c r="C708" s="12" t="s">
        <v>608</v>
      </c>
      <c r="D708" s="13">
        <v>175000</v>
      </c>
      <c r="E708" s="13">
        <v>175000</v>
      </c>
      <c r="F708" s="13">
        <v>120000</v>
      </c>
      <c r="G708" s="27">
        <v>20565.68</v>
      </c>
    </row>
    <row r="709" spans="2:7" s="21" customFormat="1" x14ac:dyDescent="0.2">
      <c r="B709" s="12">
        <v>1741000757</v>
      </c>
      <c r="C709" s="12" t="s">
        <v>609</v>
      </c>
      <c r="D709" s="13">
        <v>60000</v>
      </c>
      <c r="E709" s="13">
        <v>60000</v>
      </c>
      <c r="F709" s="13">
        <v>40000</v>
      </c>
      <c r="G709" s="27">
        <v>9412</v>
      </c>
    </row>
    <row r="710" spans="2:7" s="21" customFormat="1" x14ac:dyDescent="0.2">
      <c r="B710" s="12">
        <v>1741001532</v>
      </c>
      <c r="C710" s="12" t="s">
        <v>610</v>
      </c>
      <c r="D710" s="13"/>
      <c r="E710" s="13"/>
      <c r="F710" s="13"/>
      <c r="G710" s="27">
        <v>8184.92</v>
      </c>
    </row>
    <row r="711" spans="2:7" s="21" customFormat="1" x14ac:dyDescent="0.2">
      <c r="B711" s="12">
        <v>1741005531</v>
      </c>
      <c r="C711" s="12" t="s">
        <v>611</v>
      </c>
      <c r="D711" s="13">
        <v>18000</v>
      </c>
      <c r="E711" s="13">
        <v>26000</v>
      </c>
      <c r="F711" s="13">
        <v>26000</v>
      </c>
      <c r="G711" s="27">
        <v>14457.35</v>
      </c>
    </row>
    <row r="712" spans="2:7" s="21" customFormat="1" x14ac:dyDescent="0.2">
      <c r="B712" s="12">
        <v>1741005532</v>
      </c>
      <c r="C712" s="12" t="s">
        <v>612</v>
      </c>
      <c r="D712" s="13">
        <v>15000</v>
      </c>
      <c r="E712" s="13">
        <v>17000</v>
      </c>
      <c r="F712" s="13">
        <v>17000</v>
      </c>
      <c r="G712" s="27">
        <v>490</v>
      </c>
    </row>
    <row r="713" spans="2:7" s="21" customFormat="1" x14ac:dyDescent="0.2">
      <c r="B713" s="12">
        <v>1741005533</v>
      </c>
      <c r="C713" s="12" t="s">
        <v>613</v>
      </c>
      <c r="D713" s="13">
        <v>10000</v>
      </c>
      <c r="E713" s="13">
        <v>10000</v>
      </c>
      <c r="F713" s="13">
        <v>10000</v>
      </c>
      <c r="G713" s="27">
        <f>11928.8+7059</f>
        <v>18987.8</v>
      </c>
    </row>
    <row r="714" spans="2:7" s="21" customFormat="1" x14ac:dyDescent="0.2">
      <c r="B714" s="12">
        <v>1741006531</v>
      </c>
      <c r="C714" s="12" t="s">
        <v>614</v>
      </c>
      <c r="D714" s="13">
        <v>30000</v>
      </c>
      <c r="E714" s="13">
        <v>40000</v>
      </c>
      <c r="F714" s="13">
        <v>15000</v>
      </c>
      <c r="G714" s="13"/>
    </row>
    <row r="715" spans="2:7" s="21" customFormat="1" x14ac:dyDescent="0.2">
      <c r="B715" s="12">
        <v>1741006532</v>
      </c>
      <c r="C715" s="12" t="s">
        <v>615</v>
      </c>
      <c r="D715" s="13">
        <v>15000</v>
      </c>
      <c r="E715" s="13">
        <v>20000</v>
      </c>
      <c r="F715" s="13">
        <v>20000</v>
      </c>
      <c r="G715" s="13"/>
    </row>
    <row r="716" spans="2:7" s="21" customFormat="1" x14ac:dyDescent="0.2">
      <c r="B716" s="12">
        <v>1741006533</v>
      </c>
      <c r="C716" s="12" t="s">
        <v>616</v>
      </c>
      <c r="D716" s="13">
        <v>15000</v>
      </c>
      <c r="E716" s="13">
        <v>25000</v>
      </c>
      <c r="F716" s="13">
        <v>15000</v>
      </c>
      <c r="G716" s="13"/>
    </row>
    <row r="717" spans="2:7" s="21" customFormat="1" x14ac:dyDescent="0.2">
      <c r="B717" s="12">
        <v>1741020110</v>
      </c>
      <c r="C717" s="12" t="s">
        <v>617</v>
      </c>
      <c r="D717" s="13">
        <v>740000</v>
      </c>
      <c r="E717" s="13">
        <v>724000</v>
      </c>
      <c r="F717" s="13">
        <f>601000-130000</f>
        <v>471000</v>
      </c>
      <c r="G717" s="13">
        <v>641141.61</v>
      </c>
    </row>
    <row r="718" spans="2:7" s="21" customFormat="1" x14ac:dyDescent="0.2">
      <c r="B718" s="12">
        <v>1741021110</v>
      </c>
      <c r="C718" s="12" t="s">
        <v>618</v>
      </c>
      <c r="D718" s="13">
        <v>20000</v>
      </c>
      <c r="E718" s="13">
        <v>20000</v>
      </c>
      <c r="F718" s="13">
        <v>20000</v>
      </c>
      <c r="G718" s="13">
        <v>0</v>
      </c>
    </row>
    <row r="719" spans="2:7" s="21" customFormat="1" x14ac:dyDescent="0.2">
      <c r="B719" s="12">
        <v>1741021531</v>
      </c>
      <c r="C719" s="12" t="s">
        <v>619</v>
      </c>
      <c r="D719" s="13">
        <v>20000</v>
      </c>
      <c r="E719" s="13">
        <v>20000</v>
      </c>
      <c r="F719" s="13">
        <v>20000</v>
      </c>
      <c r="G719" s="13">
        <v>12523.6</v>
      </c>
    </row>
    <row r="720" spans="2:7" s="21" customFormat="1" x14ac:dyDescent="0.2">
      <c r="B720" s="12">
        <v>1741021532</v>
      </c>
      <c r="C720" s="12" t="s">
        <v>620</v>
      </c>
      <c r="D720" s="13">
        <v>20000</v>
      </c>
      <c r="E720" s="13">
        <v>25000</v>
      </c>
      <c r="F720" s="13">
        <v>25000</v>
      </c>
      <c r="G720" s="13">
        <v>8850</v>
      </c>
    </row>
    <row r="721" spans="1:8" s="16" customFormat="1" ht="15.75" thickBot="1" x14ac:dyDescent="0.3">
      <c r="A721" s="21"/>
      <c r="B721" s="12">
        <v>1741021533</v>
      </c>
      <c r="C721" s="12" t="s">
        <v>621</v>
      </c>
      <c r="D721" s="13">
        <v>13000</v>
      </c>
      <c r="E721" s="13">
        <v>13000</v>
      </c>
      <c r="F721" s="13">
        <v>13000</v>
      </c>
      <c r="G721" s="13">
        <f>26512.31+184</f>
        <v>26696.31</v>
      </c>
    </row>
    <row r="722" spans="1:8" s="21" customFormat="1" ht="15.75" thickBot="1" x14ac:dyDescent="0.3">
      <c r="A722" s="16"/>
      <c r="B722" s="6"/>
      <c r="C722" s="6" t="s">
        <v>622</v>
      </c>
      <c r="D722" s="7">
        <f>SUM(D691:D721)</f>
        <v>2812000</v>
      </c>
      <c r="E722" s="7">
        <f>SUM(E691:E721)</f>
        <v>2693000</v>
      </c>
      <c r="F722" s="7">
        <f>SUM(F691:F721)</f>
        <v>2225000</v>
      </c>
      <c r="G722" s="7">
        <f>SUM(G691:G721)</f>
        <v>2336307.3400000003</v>
      </c>
    </row>
    <row r="723" spans="1:8" ht="18.75" customHeight="1" x14ac:dyDescent="0.2">
      <c r="A723" s="21"/>
    </row>
    <row r="724" spans="1:8" s="8" customFormat="1" ht="16.5" thickBot="1" x14ac:dyDescent="0.3">
      <c r="A724" s="1"/>
      <c r="B724" s="1"/>
      <c r="C724" s="18" t="s">
        <v>623</v>
      </c>
      <c r="D724" s="3"/>
      <c r="E724" s="3"/>
      <c r="F724" s="3"/>
      <c r="G724" s="3"/>
      <c r="H724" s="5"/>
    </row>
    <row r="725" spans="1:8" s="21" customFormat="1" ht="15.75" thickBot="1" x14ac:dyDescent="0.3">
      <c r="A725" s="5"/>
      <c r="B725" s="6" t="s">
        <v>3</v>
      </c>
      <c r="C725" s="6" t="s">
        <v>4</v>
      </c>
      <c r="D725" s="7" t="s">
        <v>5</v>
      </c>
      <c r="E725" s="7" t="s">
        <v>6</v>
      </c>
      <c r="F725" s="7" t="s">
        <v>7</v>
      </c>
      <c r="G725" s="7" t="s">
        <v>8</v>
      </c>
    </row>
    <row r="726" spans="1:8" s="21" customFormat="1" x14ac:dyDescent="0.2">
      <c r="B726" s="12">
        <v>1742000720</v>
      </c>
      <c r="C726" s="12" t="s">
        <v>624</v>
      </c>
      <c r="D726" s="13">
        <v>25000</v>
      </c>
      <c r="E726" s="13">
        <v>25000</v>
      </c>
      <c r="F726" s="13">
        <v>25000</v>
      </c>
      <c r="G726" s="27">
        <v>24049</v>
      </c>
    </row>
    <row r="727" spans="1:8" s="21" customFormat="1" x14ac:dyDescent="0.2">
      <c r="B727" s="12">
        <v>1742000723</v>
      </c>
      <c r="C727" s="12" t="s">
        <v>625</v>
      </c>
      <c r="D727" s="13">
        <v>30000</v>
      </c>
      <c r="E727" s="13">
        <v>30000</v>
      </c>
      <c r="F727" s="13">
        <v>30000</v>
      </c>
      <c r="G727" s="27">
        <v>28847</v>
      </c>
    </row>
    <row r="728" spans="1:8" s="16" customFormat="1" ht="15.75" thickBot="1" x14ac:dyDescent="0.3">
      <c r="A728" s="21"/>
      <c r="B728" s="12">
        <v>1742000750</v>
      </c>
      <c r="C728" s="12" t="s">
        <v>626</v>
      </c>
      <c r="D728" s="13">
        <v>20000</v>
      </c>
      <c r="E728" s="13">
        <v>20000</v>
      </c>
      <c r="F728" s="13">
        <v>20000</v>
      </c>
      <c r="G728" s="27">
        <v>12013.12</v>
      </c>
    </row>
    <row r="729" spans="1:8" s="21" customFormat="1" ht="15.75" thickBot="1" x14ac:dyDescent="0.3">
      <c r="A729" s="16"/>
      <c r="B729" s="6"/>
      <c r="C729" s="6" t="s">
        <v>627</v>
      </c>
      <c r="D729" s="7">
        <f>SUM(D726:D728)</f>
        <v>75000</v>
      </c>
      <c r="E729" s="7">
        <f>SUM(E726:E728)</f>
        <v>75000</v>
      </c>
      <c r="F729" s="7">
        <f>SUM(F726:F728)</f>
        <v>75000</v>
      </c>
      <c r="G729" s="7">
        <f t="shared" ref="G729" si="24">SUM(G726:G728)</f>
        <v>64909.120000000003</v>
      </c>
    </row>
    <row r="730" spans="1:8" ht="18.75" customHeight="1" x14ac:dyDescent="0.2">
      <c r="A730" s="21"/>
    </row>
    <row r="731" spans="1:8" s="8" customFormat="1" ht="16.5" thickBot="1" x14ac:dyDescent="0.3">
      <c r="A731" s="1"/>
      <c r="B731" s="1"/>
      <c r="C731" s="18" t="s">
        <v>628</v>
      </c>
      <c r="D731" s="3"/>
      <c r="E731" s="3"/>
      <c r="F731" s="3"/>
      <c r="G731" s="3"/>
      <c r="H731" s="5"/>
    </row>
    <row r="732" spans="1:8" s="21" customFormat="1" ht="15.75" thickBot="1" x14ac:dyDescent="0.3">
      <c r="A732" s="5"/>
      <c r="B732" s="6" t="s">
        <v>3</v>
      </c>
      <c r="C732" s="6" t="s">
        <v>4</v>
      </c>
      <c r="D732" s="7" t="s">
        <v>5</v>
      </c>
      <c r="E732" s="7" t="s">
        <v>6</v>
      </c>
      <c r="F732" s="7" t="s">
        <v>7</v>
      </c>
      <c r="G732" s="7" t="s">
        <v>8</v>
      </c>
    </row>
    <row r="733" spans="1:8" s="21" customFormat="1" x14ac:dyDescent="0.2">
      <c r="B733" s="12">
        <v>1743010110</v>
      </c>
      <c r="C733" s="12" t="s">
        <v>629</v>
      </c>
      <c r="D733" s="13">
        <v>340000</v>
      </c>
      <c r="E733" s="13">
        <v>334000</v>
      </c>
      <c r="F733" s="13">
        <v>196000</v>
      </c>
      <c r="G733" s="27">
        <v>214601.73</v>
      </c>
    </row>
    <row r="734" spans="1:8" s="21" customFormat="1" x14ac:dyDescent="0.2">
      <c r="B734" s="12">
        <v>1743010431</v>
      </c>
      <c r="C734" s="12" t="s">
        <v>630</v>
      </c>
      <c r="D734" s="13">
        <v>500000</v>
      </c>
      <c r="E734" s="13">
        <v>526000</v>
      </c>
      <c r="F734" s="13">
        <v>526000</v>
      </c>
      <c r="G734" s="27">
        <v>412386.85</v>
      </c>
    </row>
    <row r="735" spans="1:8" s="21" customFormat="1" x14ac:dyDescent="0.2">
      <c r="B735" s="12">
        <v>1743010720</v>
      </c>
      <c r="C735" s="12" t="s">
        <v>631</v>
      </c>
      <c r="D735" s="13">
        <v>50000</v>
      </c>
      <c r="E735" s="13">
        <v>50000</v>
      </c>
      <c r="F735" s="13">
        <v>20000</v>
      </c>
      <c r="G735" s="27">
        <v>19738</v>
      </c>
    </row>
    <row r="736" spans="1:8" s="21" customFormat="1" x14ac:dyDescent="0.2">
      <c r="B736" s="12">
        <v>1743010731</v>
      </c>
      <c r="C736" s="12" t="s">
        <v>632</v>
      </c>
      <c r="D736" s="13">
        <v>15000</v>
      </c>
      <c r="E736" s="13">
        <v>20000</v>
      </c>
      <c r="F736" s="13">
        <v>20000</v>
      </c>
      <c r="G736" s="27">
        <v>13185.96</v>
      </c>
    </row>
    <row r="737" spans="1:8" s="21" customFormat="1" x14ac:dyDescent="0.2">
      <c r="B737" s="12">
        <v>1743010732</v>
      </c>
      <c r="C737" s="12" t="s">
        <v>633</v>
      </c>
      <c r="D737" s="13">
        <v>10000</v>
      </c>
      <c r="E737" s="13">
        <v>10000</v>
      </c>
      <c r="F737" s="13">
        <v>10000</v>
      </c>
      <c r="G737" s="27">
        <v>8967</v>
      </c>
    </row>
    <row r="738" spans="1:8" s="21" customFormat="1" x14ac:dyDescent="0.2">
      <c r="B738" s="12">
        <v>1743010733</v>
      </c>
      <c r="C738" s="12" t="s">
        <v>634</v>
      </c>
      <c r="D738" s="13">
        <v>20000</v>
      </c>
      <c r="E738" s="13">
        <v>20000</v>
      </c>
      <c r="F738" s="13">
        <v>18000</v>
      </c>
      <c r="G738" s="27">
        <v>15460.8</v>
      </c>
    </row>
    <row r="739" spans="1:8" s="16" customFormat="1" ht="15.75" thickBot="1" x14ac:dyDescent="0.3">
      <c r="A739" s="21"/>
      <c r="B739" s="12">
        <v>1743010750</v>
      </c>
      <c r="C739" s="12" t="s">
        <v>635</v>
      </c>
      <c r="D739" s="13">
        <v>150000</v>
      </c>
      <c r="E739" s="13">
        <v>150000</v>
      </c>
      <c r="F739" s="13">
        <v>130000</v>
      </c>
      <c r="G739" s="27">
        <v>308650.84999999998</v>
      </c>
    </row>
    <row r="740" spans="1:8" s="21" customFormat="1" ht="15.75" thickBot="1" x14ac:dyDescent="0.3">
      <c r="A740" s="16"/>
      <c r="B740" s="6"/>
      <c r="C740" s="6" t="s">
        <v>636</v>
      </c>
      <c r="D740" s="7">
        <f>SUM(D733:D739)</f>
        <v>1085000</v>
      </c>
      <c r="E740" s="7">
        <f>SUM(E733:E739)</f>
        <v>1110000</v>
      </c>
      <c r="F740" s="7">
        <f>SUM(F733:F739)</f>
        <v>920000</v>
      </c>
      <c r="G740" s="7">
        <f t="shared" ref="G740" si="25">SUM(G733:G739)</f>
        <v>992991.19</v>
      </c>
    </row>
    <row r="741" spans="1:8" ht="18.75" customHeight="1" x14ac:dyDescent="0.2">
      <c r="A741" s="21"/>
    </row>
    <row r="742" spans="1:8" s="8" customFormat="1" ht="15.75" hidden="1" x14ac:dyDescent="0.25">
      <c r="A742" s="1"/>
      <c r="B742" s="1"/>
      <c r="C742" s="18" t="s">
        <v>637</v>
      </c>
      <c r="D742" s="3"/>
      <c r="E742" s="3"/>
      <c r="F742" s="3"/>
      <c r="G742" s="3"/>
      <c r="H742" s="5"/>
    </row>
    <row r="743" spans="1:8" s="21" customFormat="1" ht="15.75" hidden="1" thickBot="1" x14ac:dyDescent="0.3">
      <c r="A743" s="5"/>
      <c r="B743" s="6" t="s">
        <v>3</v>
      </c>
      <c r="C743" s="6" t="s">
        <v>4</v>
      </c>
      <c r="D743" s="7" t="s">
        <v>5</v>
      </c>
      <c r="E743" s="7" t="s">
        <v>6</v>
      </c>
      <c r="F743" s="7" t="s">
        <v>7</v>
      </c>
      <c r="G743" s="7" t="s">
        <v>8</v>
      </c>
    </row>
    <row r="744" spans="1:8" s="16" customFormat="1" ht="15" hidden="1" x14ac:dyDescent="0.25">
      <c r="A744" s="21"/>
      <c r="B744" s="12">
        <v>1745000750</v>
      </c>
      <c r="C744" s="12" t="s">
        <v>638</v>
      </c>
      <c r="D744" s="13"/>
      <c r="E744" s="13"/>
      <c r="F744" s="13"/>
      <c r="G744" s="13">
        <v>0</v>
      </c>
    </row>
    <row r="745" spans="1:8" s="21" customFormat="1" ht="15" hidden="1" x14ac:dyDescent="0.25">
      <c r="A745" s="16"/>
      <c r="B745" s="43"/>
      <c r="C745" s="43" t="s">
        <v>639</v>
      </c>
      <c r="D745" s="44">
        <f>D744</f>
        <v>0</v>
      </c>
      <c r="E745" s="44">
        <f>E744</f>
        <v>0</v>
      </c>
      <c r="F745" s="44">
        <f>F744</f>
        <v>0</v>
      </c>
      <c r="G745" s="44">
        <f t="shared" ref="G745" si="26">G744</f>
        <v>0</v>
      </c>
    </row>
    <row r="746" spans="1:8" ht="18.75" hidden="1" customHeight="1" x14ac:dyDescent="0.2">
      <c r="A746" s="21"/>
    </row>
    <row r="747" spans="1:8" s="8" customFormat="1" ht="16.5" thickBot="1" x14ac:dyDescent="0.3">
      <c r="A747" s="1"/>
      <c r="B747" s="1"/>
      <c r="C747" s="18" t="s">
        <v>640</v>
      </c>
      <c r="D747" s="3"/>
      <c r="E747" s="3"/>
      <c r="F747" s="3"/>
      <c r="G747" s="3"/>
      <c r="H747" s="5"/>
    </row>
    <row r="748" spans="1:8" s="21" customFormat="1" ht="15.75" thickBot="1" x14ac:dyDescent="0.3">
      <c r="A748" s="5"/>
      <c r="B748" s="6" t="s">
        <v>3</v>
      </c>
      <c r="C748" s="6" t="s">
        <v>4</v>
      </c>
      <c r="D748" s="7" t="s">
        <v>5</v>
      </c>
      <c r="E748" s="7" t="s">
        <v>6</v>
      </c>
      <c r="F748" s="7" t="s">
        <v>7</v>
      </c>
      <c r="G748" s="7" t="s">
        <v>8</v>
      </c>
    </row>
    <row r="749" spans="1:8" s="21" customFormat="1" x14ac:dyDescent="0.2">
      <c r="B749" s="12">
        <v>1746000110</v>
      </c>
      <c r="C749" s="12" t="s">
        <v>641</v>
      </c>
      <c r="D749" s="13">
        <v>0</v>
      </c>
      <c r="E749" s="13">
        <v>77000</v>
      </c>
      <c r="F749" s="13">
        <v>77000</v>
      </c>
      <c r="G749" s="27">
        <v>76532.22</v>
      </c>
    </row>
    <row r="750" spans="1:8" s="21" customFormat="1" x14ac:dyDescent="0.2">
      <c r="B750" s="12">
        <v>1746100433</v>
      </c>
      <c r="C750" s="12" t="s">
        <v>642</v>
      </c>
      <c r="D750" s="13">
        <v>700000</v>
      </c>
      <c r="E750" s="13">
        <v>650000</v>
      </c>
      <c r="F750" s="13">
        <v>650000</v>
      </c>
      <c r="G750" s="27">
        <v>688630.18</v>
      </c>
    </row>
    <row r="751" spans="1:8" s="21" customFormat="1" x14ac:dyDescent="0.2">
      <c r="B751" s="12">
        <v>1746100720</v>
      </c>
      <c r="C751" s="12" t="s">
        <v>643</v>
      </c>
      <c r="D751" s="13">
        <v>150000</v>
      </c>
      <c r="E751" s="13">
        <v>150000</v>
      </c>
      <c r="F751" s="13">
        <v>150000</v>
      </c>
      <c r="G751" s="27">
        <v>149963.17000000001</v>
      </c>
    </row>
    <row r="752" spans="1:8" s="21" customFormat="1" x14ac:dyDescent="0.2">
      <c r="B752" s="12">
        <v>1746100740</v>
      </c>
      <c r="C752" s="12" t="s">
        <v>644</v>
      </c>
      <c r="D752" s="13">
        <v>10000</v>
      </c>
      <c r="E752" s="13">
        <v>5000</v>
      </c>
      <c r="F752" s="13">
        <v>5000</v>
      </c>
      <c r="G752" s="27">
        <v>8508.81</v>
      </c>
    </row>
    <row r="753" spans="1:8" x14ac:dyDescent="0.2">
      <c r="A753" s="21"/>
      <c r="B753" s="12">
        <v>1746100750</v>
      </c>
      <c r="C753" s="12" t="s">
        <v>645</v>
      </c>
      <c r="D753" s="13">
        <v>3050000</v>
      </c>
      <c r="E753" s="13">
        <v>2600000</v>
      </c>
      <c r="F753" s="13">
        <v>2100000</v>
      </c>
      <c r="G753" s="27">
        <v>2126075.36</v>
      </c>
    </row>
    <row r="754" spans="1:8" x14ac:dyDescent="0.2">
      <c r="B754" s="12">
        <v>1746200751</v>
      </c>
      <c r="C754" s="12" t="s">
        <v>646</v>
      </c>
      <c r="D754" s="13">
        <v>40000</v>
      </c>
      <c r="E754" s="13">
        <v>50000</v>
      </c>
      <c r="F754" s="13">
        <v>40000</v>
      </c>
      <c r="G754" s="27">
        <v>39007.440000000002</v>
      </c>
    </row>
    <row r="755" spans="1:8" x14ac:dyDescent="0.2">
      <c r="B755" s="12">
        <v>1746200752</v>
      </c>
      <c r="C755" s="12" t="s">
        <v>647</v>
      </c>
      <c r="D755" s="13">
        <v>147000</v>
      </c>
      <c r="E755" s="13">
        <v>147000</v>
      </c>
      <c r="F755" s="13">
        <v>147000</v>
      </c>
      <c r="G755" s="27">
        <v>146604</v>
      </c>
    </row>
    <row r="756" spans="1:8" x14ac:dyDescent="0.2">
      <c r="B756" s="12">
        <v>1746400720</v>
      </c>
      <c r="C756" s="12" t="s">
        <v>648</v>
      </c>
      <c r="D756" s="13">
        <v>25000</v>
      </c>
      <c r="E756" s="13">
        <v>25000</v>
      </c>
      <c r="F756" s="13">
        <v>25000</v>
      </c>
      <c r="G756" s="27">
        <v>24161</v>
      </c>
    </row>
    <row r="757" spans="1:8" x14ac:dyDescent="0.2">
      <c r="B757" s="12">
        <v>1746400721</v>
      </c>
      <c r="C757" s="12" t="s">
        <v>649</v>
      </c>
      <c r="D757" s="13">
        <v>150000</v>
      </c>
      <c r="E757" s="13">
        <v>150000</v>
      </c>
      <c r="F757" s="13">
        <v>140000</v>
      </c>
      <c r="G757" s="27">
        <v>144151</v>
      </c>
    </row>
    <row r="758" spans="1:8" s="17" customFormat="1" ht="15.75" thickBot="1" x14ac:dyDescent="0.3">
      <c r="A758" s="1"/>
      <c r="B758" s="12">
        <v>1746400750</v>
      </c>
      <c r="C758" s="12" t="s">
        <v>650</v>
      </c>
      <c r="D758" s="13">
        <v>150000</v>
      </c>
      <c r="E758" s="13">
        <v>150000</v>
      </c>
      <c r="F758" s="13">
        <v>150000</v>
      </c>
      <c r="G758" s="27">
        <v>147316.46</v>
      </c>
      <c r="H758" s="16"/>
    </row>
    <row r="759" spans="1:8" ht="15.75" thickBot="1" x14ac:dyDescent="0.3">
      <c r="A759" s="16"/>
      <c r="B759" s="6"/>
      <c r="C759" s="6" t="s">
        <v>651</v>
      </c>
      <c r="D759" s="7">
        <f>SUM(D749:D758)</f>
        <v>4422000</v>
      </c>
      <c r="E759" s="7">
        <f>SUM(E749:E758)</f>
        <v>4004000</v>
      </c>
      <c r="F759" s="7">
        <f>SUM(F749:F758)</f>
        <v>3484000</v>
      </c>
      <c r="G759" s="7">
        <f>SUM(G749:G758)</f>
        <v>3550949.64</v>
      </c>
    </row>
    <row r="760" spans="1:8" ht="18.75" customHeight="1" x14ac:dyDescent="0.2"/>
    <row r="761" spans="1:8" s="8" customFormat="1" ht="16.5" thickBot="1" x14ac:dyDescent="0.3">
      <c r="A761" s="1"/>
      <c r="B761" s="1"/>
      <c r="C761" s="18" t="s">
        <v>652</v>
      </c>
      <c r="D761" s="3"/>
      <c r="E761" s="3"/>
      <c r="F761" s="3"/>
      <c r="G761" s="3"/>
      <c r="H761" s="5"/>
    </row>
    <row r="762" spans="1:8" ht="15.75" thickBot="1" x14ac:dyDescent="0.3">
      <c r="A762" s="5"/>
      <c r="B762" s="6" t="s">
        <v>3</v>
      </c>
      <c r="C762" s="6" t="s">
        <v>4</v>
      </c>
      <c r="D762" s="7" t="s">
        <v>5</v>
      </c>
      <c r="E762" s="7" t="s">
        <v>6</v>
      </c>
      <c r="F762" s="7" t="s">
        <v>7</v>
      </c>
      <c r="G762" s="7" t="s">
        <v>8</v>
      </c>
    </row>
    <row r="763" spans="1:8" x14ac:dyDescent="0.2">
      <c r="B763" s="12">
        <v>1751000721</v>
      </c>
      <c r="C763" s="12" t="s">
        <v>653</v>
      </c>
      <c r="D763" s="13">
        <v>100000</v>
      </c>
      <c r="E763" s="13">
        <v>100000</v>
      </c>
      <c r="F763" s="13">
        <v>100000</v>
      </c>
      <c r="G763" s="27">
        <v>85288.6</v>
      </c>
    </row>
    <row r="764" spans="1:8" x14ac:dyDescent="0.2">
      <c r="B764" s="12">
        <v>1751000750</v>
      </c>
      <c r="C764" s="12" t="s">
        <v>654</v>
      </c>
      <c r="D764" s="13">
        <v>520000</v>
      </c>
      <c r="E764" s="13">
        <v>450000</v>
      </c>
      <c r="F764" s="13">
        <v>450000</v>
      </c>
      <c r="G764" s="27">
        <v>308986.7</v>
      </c>
    </row>
    <row r="765" spans="1:8" x14ac:dyDescent="0.2">
      <c r="B765" s="12">
        <v>1752000751</v>
      </c>
      <c r="C765" s="12" t="s">
        <v>655</v>
      </c>
      <c r="D765" s="13">
        <v>100000</v>
      </c>
      <c r="E765" s="13">
        <v>100000</v>
      </c>
      <c r="F765" s="13">
        <v>100000</v>
      </c>
      <c r="G765" s="27">
        <v>38785.57</v>
      </c>
    </row>
    <row r="766" spans="1:8" s="17" customFormat="1" ht="15.75" thickBot="1" x14ac:dyDescent="0.3">
      <c r="A766" s="1"/>
      <c r="B766" s="12">
        <v>1754000980</v>
      </c>
      <c r="C766" s="12" t="s">
        <v>656</v>
      </c>
      <c r="D766" s="13">
        <v>10000</v>
      </c>
      <c r="E766" s="13">
        <v>10000</v>
      </c>
      <c r="F766" s="13">
        <v>10000</v>
      </c>
      <c r="G766" s="27">
        <v>0</v>
      </c>
      <c r="H766" s="16"/>
    </row>
    <row r="767" spans="1:8" ht="15.75" thickBot="1" x14ac:dyDescent="0.3">
      <c r="A767" s="16"/>
      <c r="B767" s="6"/>
      <c r="C767" s="6" t="s">
        <v>657</v>
      </c>
      <c r="D767" s="7">
        <f>SUM(D763:D766)</f>
        <v>730000</v>
      </c>
      <c r="E767" s="7">
        <f>SUM(E763:E766)</f>
        <v>660000</v>
      </c>
      <c r="F767" s="7">
        <f>SUM(F763:F766)</f>
        <v>660000</v>
      </c>
      <c r="G767" s="7">
        <f t="shared" ref="G767" si="27">SUM(G763:G766)</f>
        <v>433060.87000000005</v>
      </c>
    </row>
    <row r="768" spans="1:8" ht="18.75" customHeight="1" x14ac:dyDescent="0.2"/>
    <row r="769" spans="1:8" s="8" customFormat="1" ht="16.5" thickBot="1" x14ac:dyDescent="0.3">
      <c r="A769" s="1"/>
      <c r="B769" s="1"/>
      <c r="C769" s="18" t="s">
        <v>658</v>
      </c>
      <c r="D769" s="3"/>
      <c r="E769" s="3"/>
      <c r="F769" s="3"/>
      <c r="G769" s="3"/>
      <c r="H769" s="5"/>
    </row>
    <row r="770" spans="1:8" ht="15.75" thickBot="1" x14ac:dyDescent="0.3">
      <c r="A770" s="5"/>
      <c r="B770" s="6" t="s">
        <v>3</v>
      </c>
      <c r="C770" s="6" t="s">
        <v>4</v>
      </c>
      <c r="D770" s="7" t="s">
        <v>5</v>
      </c>
      <c r="E770" s="7" t="s">
        <v>6</v>
      </c>
      <c r="F770" s="7" t="s">
        <v>7</v>
      </c>
      <c r="G770" s="7" t="s">
        <v>8</v>
      </c>
    </row>
    <row r="771" spans="1:8" x14ac:dyDescent="0.2">
      <c r="B771" s="12">
        <v>1761000110</v>
      </c>
      <c r="C771" s="12" t="s">
        <v>659</v>
      </c>
      <c r="D771" s="13">
        <v>700000</v>
      </c>
      <c r="E771" s="13">
        <v>720000</v>
      </c>
      <c r="F771" s="13">
        <v>688000</v>
      </c>
      <c r="G771" s="27">
        <v>696110.24</v>
      </c>
    </row>
    <row r="772" spans="1:8" x14ac:dyDescent="0.2">
      <c r="B772" s="12">
        <v>1761000541</v>
      </c>
      <c r="C772" s="12" t="s">
        <v>660</v>
      </c>
      <c r="D772" s="13">
        <v>5000</v>
      </c>
      <c r="E772" s="13">
        <v>5000</v>
      </c>
      <c r="F772" s="13">
        <v>5000</v>
      </c>
      <c r="G772" s="27">
        <v>3811.41</v>
      </c>
    </row>
    <row r="773" spans="1:8" ht="15" thickBot="1" x14ac:dyDescent="0.25">
      <c r="B773" s="12">
        <v>1761000750</v>
      </c>
      <c r="C773" s="12" t="s">
        <v>661</v>
      </c>
      <c r="D773" s="13">
        <v>50000</v>
      </c>
      <c r="E773" s="13">
        <v>50000</v>
      </c>
      <c r="F773" s="13"/>
      <c r="G773" s="13"/>
    </row>
    <row r="774" spans="1:8" ht="15.75" thickBot="1" x14ac:dyDescent="0.3">
      <c r="A774" s="16"/>
      <c r="B774" s="6"/>
      <c r="C774" s="6" t="s">
        <v>662</v>
      </c>
      <c r="D774" s="7">
        <f>SUM(D771:D773)</f>
        <v>755000</v>
      </c>
      <c r="E774" s="7">
        <f>SUM(E771:E773)</f>
        <v>775000</v>
      </c>
      <c r="F774" s="7">
        <f>SUM(F771:F773)</f>
        <v>693000</v>
      </c>
      <c r="G774" s="7">
        <f>SUM(G771:G773)</f>
        <v>699921.65</v>
      </c>
    </row>
    <row r="775" spans="1:8" ht="18.75" customHeight="1" x14ac:dyDescent="0.2"/>
    <row r="776" spans="1:8" s="8" customFormat="1" ht="16.5" thickBot="1" x14ac:dyDescent="0.3">
      <c r="A776" s="1"/>
      <c r="B776" s="1"/>
      <c r="C776" s="18" t="s">
        <v>663</v>
      </c>
      <c r="D776" s="3"/>
      <c r="E776" s="3"/>
      <c r="F776" s="3"/>
      <c r="G776" s="3"/>
      <c r="H776" s="5"/>
    </row>
    <row r="777" spans="1:8" ht="15.75" thickBot="1" x14ac:dyDescent="0.3">
      <c r="A777" s="5"/>
      <c r="B777" s="6" t="s">
        <v>3</v>
      </c>
      <c r="C777" s="6" t="s">
        <v>4</v>
      </c>
      <c r="D777" s="7" t="s">
        <v>5</v>
      </c>
      <c r="E777" s="7" t="s">
        <v>6</v>
      </c>
      <c r="F777" s="7" t="s">
        <v>7</v>
      </c>
      <c r="G777" s="7" t="s">
        <v>8</v>
      </c>
    </row>
    <row r="778" spans="1:8" s="17" customFormat="1" ht="15.75" thickBot="1" x14ac:dyDescent="0.3">
      <c r="A778" s="1"/>
      <c r="B778" s="12">
        <v>1764000110</v>
      </c>
      <c r="C778" s="12" t="s">
        <v>664</v>
      </c>
      <c r="D778" s="13">
        <v>60000</v>
      </c>
      <c r="E778" s="13">
        <v>61000</v>
      </c>
      <c r="F778" s="13">
        <v>61000</v>
      </c>
      <c r="G778" s="13">
        <v>39429</v>
      </c>
      <c r="H778" s="16"/>
    </row>
    <row r="779" spans="1:8" ht="15.75" thickBot="1" x14ac:dyDescent="0.3">
      <c r="A779" s="16"/>
      <c r="B779" s="6"/>
      <c r="C779" s="6" t="s">
        <v>665</v>
      </c>
      <c r="D779" s="7">
        <f>D778</f>
        <v>60000</v>
      </c>
      <c r="E779" s="7">
        <f>E778</f>
        <v>61000</v>
      </c>
      <c r="F779" s="7">
        <f>F778</f>
        <v>61000</v>
      </c>
      <c r="G779" s="7">
        <f t="shared" ref="G779" si="28">G778</f>
        <v>39429</v>
      </c>
    </row>
    <row r="780" spans="1:8" ht="18.75" customHeight="1" x14ac:dyDescent="0.2"/>
    <row r="781" spans="1:8" s="8" customFormat="1" ht="16.5" thickBot="1" x14ac:dyDescent="0.3">
      <c r="A781" s="1"/>
      <c r="B781" s="1"/>
      <c r="C781" s="18" t="s">
        <v>666</v>
      </c>
      <c r="D781" s="3"/>
      <c r="E781" s="3"/>
      <c r="F781" s="3"/>
      <c r="G781" s="3"/>
      <c r="H781" s="5"/>
    </row>
    <row r="782" spans="1:8" ht="15.75" thickBot="1" x14ac:dyDescent="0.3">
      <c r="A782" s="5"/>
      <c r="B782" s="6" t="s">
        <v>3</v>
      </c>
      <c r="C782" s="6" t="s">
        <v>4</v>
      </c>
      <c r="D782" s="7" t="s">
        <v>5</v>
      </c>
      <c r="E782" s="7" t="s">
        <v>6</v>
      </c>
      <c r="F782" s="7" t="s">
        <v>7</v>
      </c>
      <c r="G782" s="7" t="s">
        <v>8</v>
      </c>
    </row>
    <row r="783" spans="1:8" ht="15" thickBot="1" x14ac:dyDescent="0.25">
      <c r="B783" s="14">
        <v>1765000820</v>
      </c>
      <c r="C783" s="14" t="s">
        <v>666</v>
      </c>
      <c r="D783" s="15">
        <v>550000</v>
      </c>
      <c r="E783" s="15">
        <v>550000</v>
      </c>
      <c r="F783" s="15">
        <v>504000</v>
      </c>
      <c r="G783" s="15">
        <v>486500</v>
      </c>
    </row>
    <row r="784" spans="1:8" ht="15.75" thickBot="1" x14ac:dyDescent="0.3">
      <c r="B784" s="6"/>
      <c r="C784" s="6" t="s">
        <v>667</v>
      </c>
      <c r="D784" s="7">
        <f>D783</f>
        <v>550000</v>
      </c>
      <c r="E784" s="7">
        <f>E783</f>
        <v>550000</v>
      </c>
      <c r="F784" s="7">
        <f>F783</f>
        <v>504000</v>
      </c>
      <c r="G784" s="7">
        <f t="shared" ref="G784" si="29">G783</f>
        <v>486500</v>
      </c>
    </row>
    <row r="785" spans="1:8" ht="18.75" customHeight="1" x14ac:dyDescent="0.2"/>
    <row r="786" spans="1:8" s="8" customFormat="1" ht="16.5" thickBot="1" x14ac:dyDescent="0.3">
      <c r="A786" s="1"/>
      <c r="B786" s="1"/>
      <c r="C786" s="18" t="s">
        <v>668</v>
      </c>
      <c r="D786" s="3"/>
      <c r="E786" s="3"/>
      <c r="F786" s="3"/>
      <c r="G786" s="3"/>
      <c r="H786" s="5"/>
    </row>
    <row r="787" spans="1:8" ht="15.75" thickBot="1" x14ac:dyDescent="0.3">
      <c r="A787" s="5"/>
      <c r="B787" s="6" t="s">
        <v>3</v>
      </c>
      <c r="C787" s="6" t="s">
        <v>4</v>
      </c>
      <c r="D787" s="7" t="s">
        <v>5</v>
      </c>
      <c r="E787" s="7" t="s">
        <v>6</v>
      </c>
      <c r="F787" s="7" t="s">
        <v>7</v>
      </c>
      <c r="G787" s="7" t="s">
        <v>8</v>
      </c>
    </row>
    <row r="788" spans="1:8" s="21" customFormat="1" x14ac:dyDescent="0.2">
      <c r="A788" s="1"/>
      <c r="B788" s="12">
        <v>1767000441</v>
      </c>
      <c r="C788" s="12" t="s">
        <v>669</v>
      </c>
      <c r="D788" s="13">
        <v>1420000</v>
      </c>
      <c r="E788" s="13">
        <v>1000000</v>
      </c>
      <c r="F788" s="13">
        <v>690000</v>
      </c>
      <c r="G788" s="27">
        <v>989590</v>
      </c>
    </row>
    <row r="789" spans="1:8" s="21" customFormat="1" x14ac:dyDescent="0.2">
      <c r="B789" s="12">
        <v>1767000443</v>
      </c>
      <c r="C789" s="12" t="s">
        <v>670</v>
      </c>
      <c r="D789" s="13">
        <v>200000</v>
      </c>
      <c r="E789" s="13">
        <v>250000</v>
      </c>
      <c r="F789" s="13">
        <v>150000</v>
      </c>
      <c r="G789" s="27">
        <v>255898</v>
      </c>
    </row>
    <row r="790" spans="1:8" s="21" customFormat="1" x14ac:dyDescent="0.2">
      <c r="B790" s="12">
        <v>1767000750</v>
      </c>
      <c r="C790" s="12" t="s">
        <v>671</v>
      </c>
      <c r="D790" s="13">
        <v>43000</v>
      </c>
      <c r="E790" s="13">
        <v>45000</v>
      </c>
      <c r="F790" s="13">
        <v>37000</v>
      </c>
      <c r="G790" s="27">
        <v>36468</v>
      </c>
    </row>
    <row r="791" spans="1:8" s="16" customFormat="1" ht="15.75" thickBot="1" x14ac:dyDescent="0.3">
      <c r="A791" s="21"/>
      <c r="B791" s="12">
        <v>1767000753</v>
      </c>
      <c r="C791" s="12" t="s">
        <v>672</v>
      </c>
      <c r="D791" s="13">
        <v>220000</v>
      </c>
      <c r="E791" s="13">
        <v>310000</v>
      </c>
      <c r="F791" s="13"/>
      <c r="G791" s="13"/>
    </row>
    <row r="792" spans="1:8" s="21" customFormat="1" ht="15.75" thickBot="1" x14ac:dyDescent="0.3">
      <c r="A792" s="16"/>
      <c r="B792" s="6"/>
      <c r="C792" s="6" t="s">
        <v>673</v>
      </c>
      <c r="D792" s="7">
        <f>SUM(D788:D791)</f>
        <v>1883000</v>
      </c>
      <c r="E792" s="7">
        <f>SUM(E788:E791)</f>
        <v>1605000</v>
      </c>
      <c r="F792" s="7">
        <f>SUM(F788:F791)</f>
        <v>877000</v>
      </c>
      <c r="G792" s="7">
        <f t="shared" ref="G792" si="30">SUM(G788:G791)</f>
        <v>1281956</v>
      </c>
    </row>
    <row r="793" spans="1:8" ht="18.75" customHeight="1" x14ac:dyDescent="0.2">
      <c r="A793" s="21"/>
    </row>
    <row r="794" spans="1:8" s="8" customFormat="1" ht="16.5" thickBot="1" x14ac:dyDescent="0.3">
      <c r="A794" s="1"/>
      <c r="B794" s="1"/>
      <c r="C794" s="18" t="s">
        <v>674</v>
      </c>
      <c r="D794" s="3"/>
      <c r="E794" s="3"/>
      <c r="F794" s="3"/>
      <c r="G794" s="3"/>
      <c r="H794" s="5"/>
    </row>
    <row r="795" spans="1:8" s="21" customFormat="1" ht="15.75" thickBot="1" x14ac:dyDescent="0.3">
      <c r="A795" s="5"/>
      <c r="B795" s="6" t="s">
        <v>3</v>
      </c>
      <c r="C795" s="6" t="s">
        <v>4</v>
      </c>
      <c r="D795" s="7" t="s">
        <v>5</v>
      </c>
      <c r="E795" s="7" t="s">
        <v>6</v>
      </c>
      <c r="F795" s="7" t="s">
        <v>7</v>
      </c>
      <c r="G795" s="7" t="s">
        <v>8</v>
      </c>
    </row>
    <row r="796" spans="1:8" s="21" customFormat="1" x14ac:dyDescent="0.2">
      <c r="B796" s="12">
        <v>1769020110</v>
      </c>
      <c r="C796" s="12" t="s">
        <v>675</v>
      </c>
      <c r="D796" s="13">
        <v>280000</v>
      </c>
      <c r="E796" s="13">
        <v>272000</v>
      </c>
      <c r="F796" s="13">
        <v>270000</v>
      </c>
      <c r="G796" s="27">
        <v>268443.28999999998</v>
      </c>
    </row>
    <row r="797" spans="1:8" s="21" customFormat="1" x14ac:dyDescent="0.2">
      <c r="B797" s="12">
        <v>1769020431</v>
      </c>
      <c r="C797" s="12" t="s">
        <v>676</v>
      </c>
      <c r="D797" s="13">
        <v>8000</v>
      </c>
      <c r="E797" s="13">
        <v>8000</v>
      </c>
      <c r="F797" s="13">
        <v>8000</v>
      </c>
      <c r="G797" s="27">
        <v>6909.85</v>
      </c>
    </row>
    <row r="798" spans="1:8" s="21" customFormat="1" x14ac:dyDescent="0.2">
      <c r="B798" s="12">
        <v>1769020470</v>
      </c>
      <c r="C798" s="12" t="s">
        <v>677</v>
      </c>
      <c r="D798" s="13">
        <v>2000</v>
      </c>
      <c r="E798" s="13">
        <v>2000</v>
      </c>
      <c r="F798" s="13">
        <v>2000</v>
      </c>
      <c r="G798" s="27">
        <v>2351</v>
      </c>
    </row>
    <row r="799" spans="1:8" s="21" customFormat="1" x14ac:dyDescent="0.2">
      <c r="B799" s="12">
        <v>1769020541</v>
      </c>
      <c r="C799" s="12" t="s">
        <v>678</v>
      </c>
      <c r="D799" s="13">
        <v>3000</v>
      </c>
      <c r="E799" s="13">
        <v>3000</v>
      </c>
      <c r="F799" s="13">
        <v>3000</v>
      </c>
      <c r="G799" s="27">
        <v>839.02</v>
      </c>
    </row>
    <row r="800" spans="1:8" s="21" customFormat="1" x14ac:dyDescent="0.2">
      <c r="B800" s="12">
        <v>1769030110</v>
      </c>
      <c r="C800" s="12" t="s">
        <v>679</v>
      </c>
      <c r="D800" s="13">
        <v>105000</v>
      </c>
      <c r="E800" s="13">
        <v>88000</v>
      </c>
      <c r="F800" s="13">
        <v>88000</v>
      </c>
      <c r="G800" s="27">
        <v>77457.73</v>
      </c>
    </row>
    <row r="801" spans="1:8" s="21" customFormat="1" x14ac:dyDescent="0.2">
      <c r="B801" s="12">
        <v>1769030431</v>
      </c>
      <c r="C801" s="12" t="s">
        <v>680</v>
      </c>
      <c r="D801" s="13">
        <v>8000</v>
      </c>
      <c r="E801" s="13">
        <v>8000</v>
      </c>
      <c r="F801" s="13">
        <v>8000</v>
      </c>
      <c r="G801" s="27">
        <v>1670.87</v>
      </c>
    </row>
    <row r="802" spans="1:8" s="21" customFormat="1" x14ac:dyDescent="0.2">
      <c r="B802" s="12">
        <v>1769030541</v>
      </c>
      <c r="C802" s="12" t="s">
        <v>681</v>
      </c>
      <c r="D802" s="13">
        <v>1000</v>
      </c>
      <c r="E802" s="13">
        <v>1000</v>
      </c>
      <c r="F802" s="13">
        <v>1000</v>
      </c>
      <c r="G802" s="27">
        <v>0</v>
      </c>
    </row>
    <row r="803" spans="1:8" s="21" customFormat="1" x14ac:dyDescent="0.2">
      <c r="B803" s="12">
        <v>1769050110</v>
      </c>
      <c r="C803" s="12" t="s">
        <v>682</v>
      </c>
      <c r="D803" s="13">
        <v>185000</v>
      </c>
      <c r="E803" s="13">
        <v>184000</v>
      </c>
      <c r="F803" s="13">
        <v>182000</v>
      </c>
      <c r="G803" s="27">
        <v>180675.98</v>
      </c>
    </row>
    <row r="804" spans="1:8" s="21" customFormat="1" x14ac:dyDescent="0.2">
      <c r="B804" s="12">
        <v>1769050431</v>
      </c>
      <c r="C804" s="12" t="s">
        <v>683</v>
      </c>
      <c r="D804" s="13">
        <v>1000</v>
      </c>
      <c r="E804" s="13">
        <v>1000</v>
      </c>
      <c r="F804" s="13">
        <v>1000</v>
      </c>
      <c r="G804" s="27">
        <v>0</v>
      </c>
    </row>
    <row r="805" spans="1:8" s="21" customFormat="1" x14ac:dyDescent="0.2">
      <c r="B805" s="12">
        <v>1769050541</v>
      </c>
      <c r="C805" s="12" t="s">
        <v>684</v>
      </c>
      <c r="D805" s="13">
        <v>1000</v>
      </c>
      <c r="E805" s="13">
        <v>1000</v>
      </c>
      <c r="F805" s="13">
        <v>1000</v>
      </c>
      <c r="G805" s="27">
        <v>0</v>
      </c>
    </row>
    <row r="806" spans="1:8" s="21" customFormat="1" x14ac:dyDescent="0.2">
      <c r="B806" s="12">
        <v>1769050580</v>
      </c>
      <c r="C806" s="12" t="s">
        <v>685</v>
      </c>
      <c r="D806" s="13">
        <v>3000</v>
      </c>
      <c r="E806" s="13">
        <v>3000</v>
      </c>
      <c r="F806" s="13">
        <v>3000</v>
      </c>
      <c r="G806" s="27">
        <v>2112.42</v>
      </c>
    </row>
    <row r="807" spans="1:8" x14ac:dyDescent="0.2">
      <c r="A807" s="21"/>
      <c r="B807" s="12">
        <v>1769080541</v>
      </c>
      <c r="C807" s="12" t="s">
        <v>686</v>
      </c>
      <c r="D807" s="13">
        <v>1000</v>
      </c>
      <c r="E807" s="13">
        <v>1000</v>
      </c>
      <c r="F807" s="13">
        <v>1000</v>
      </c>
      <c r="G807" s="27">
        <v>405.41</v>
      </c>
    </row>
    <row r="808" spans="1:8" x14ac:dyDescent="0.2">
      <c r="B808" s="12">
        <v>1773100431</v>
      </c>
      <c r="C808" s="12" t="s">
        <v>687</v>
      </c>
      <c r="D808" s="13">
        <v>45000</v>
      </c>
      <c r="E808" s="13">
        <v>45000</v>
      </c>
      <c r="F808" s="13">
        <v>45000</v>
      </c>
      <c r="G808" s="27">
        <v>25661.98</v>
      </c>
    </row>
    <row r="809" spans="1:8" s="17" customFormat="1" ht="15.75" thickBot="1" x14ac:dyDescent="0.3">
      <c r="A809" s="1"/>
      <c r="B809" s="12">
        <v>1773100433</v>
      </c>
      <c r="C809" s="12" t="s">
        <v>688</v>
      </c>
      <c r="D809" s="13">
        <v>6000</v>
      </c>
      <c r="E809" s="13">
        <v>6000</v>
      </c>
      <c r="F809" s="13">
        <v>6000</v>
      </c>
      <c r="G809" s="27">
        <v>15427.77</v>
      </c>
      <c r="H809" s="16"/>
    </row>
    <row r="810" spans="1:8" ht="15.75" thickBot="1" x14ac:dyDescent="0.3">
      <c r="A810" s="16"/>
      <c r="B810" s="6"/>
      <c r="C810" s="6" t="s">
        <v>689</v>
      </c>
      <c r="D810" s="7">
        <f>SUM(D796:D809)</f>
        <v>649000</v>
      </c>
      <c r="E810" s="7">
        <f>SUM(E796:E809)</f>
        <v>623000</v>
      </c>
      <c r="F810" s="7">
        <f>SUM(F796:F809)</f>
        <v>619000</v>
      </c>
      <c r="G810" s="7">
        <f>SUM(G796:G809)</f>
        <v>581955.32000000007</v>
      </c>
    </row>
    <row r="811" spans="1:8" ht="18.75" customHeight="1" x14ac:dyDescent="0.2"/>
    <row r="812" spans="1:8" s="8" customFormat="1" ht="16.5" thickBot="1" x14ac:dyDescent="0.3">
      <c r="A812" s="1"/>
      <c r="B812" s="1"/>
      <c r="C812" s="18" t="s">
        <v>690</v>
      </c>
      <c r="D812" s="3"/>
      <c r="E812" s="3"/>
      <c r="F812" s="3"/>
      <c r="G812" s="3"/>
      <c r="H812" s="5"/>
    </row>
    <row r="813" spans="1:8" ht="15.75" thickBot="1" x14ac:dyDescent="0.3">
      <c r="A813" s="5"/>
      <c r="B813" s="6" t="s">
        <v>3</v>
      </c>
      <c r="C813" s="6" t="s">
        <v>4</v>
      </c>
      <c r="D813" s="7" t="s">
        <v>5</v>
      </c>
      <c r="E813" s="7" t="s">
        <v>6</v>
      </c>
      <c r="F813" s="7" t="s">
        <v>7</v>
      </c>
      <c r="G813" s="7" t="s">
        <v>8</v>
      </c>
    </row>
    <row r="814" spans="1:8" x14ac:dyDescent="0.2">
      <c r="B814" s="12">
        <v>1781000110</v>
      </c>
      <c r="C814" s="12" t="s">
        <v>691</v>
      </c>
      <c r="D814" s="13">
        <v>425000</v>
      </c>
      <c r="E814" s="13">
        <v>410000</v>
      </c>
      <c r="F814" s="13">
        <v>380000</v>
      </c>
      <c r="G814" s="27">
        <v>413422.6</v>
      </c>
    </row>
    <row r="815" spans="1:8" x14ac:dyDescent="0.2">
      <c r="B815" s="12">
        <v>1781000522</v>
      </c>
      <c r="C815" s="12" t="s">
        <v>692</v>
      </c>
      <c r="D815" s="13">
        <v>19000</v>
      </c>
      <c r="E815" s="13">
        <v>19000</v>
      </c>
      <c r="F815" s="13">
        <v>19000</v>
      </c>
      <c r="G815" s="27">
        <v>3375.45</v>
      </c>
    </row>
    <row r="816" spans="1:8" x14ac:dyDescent="0.2">
      <c r="B816" s="12">
        <v>1781000531</v>
      </c>
      <c r="C816" s="12" t="s">
        <v>693</v>
      </c>
      <c r="D816" s="13">
        <v>30000</v>
      </c>
      <c r="E816" s="13">
        <v>30000</v>
      </c>
      <c r="F816" s="13">
        <v>30000</v>
      </c>
      <c r="G816" s="27">
        <f>16382.72+1712</f>
        <v>18094.72</v>
      </c>
    </row>
    <row r="817" spans="1:8" x14ac:dyDescent="0.2">
      <c r="B817" s="12">
        <v>1781000535</v>
      </c>
      <c r="C817" s="12" t="s">
        <v>694</v>
      </c>
      <c r="D817" s="13">
        <v>50000</v>
      </c>
      <c r="E817" s="13">
        <v>43000</v>
      </c>
      <c r="F817" s="13">
        <v>43000</v>
      </c>
      <c r="G817" s="27">
        <v>38845.360000000001</v>
      </c>
    </row>
    <row r="818" spans="1:8" x14ac:dyDescent="0.2">
      <c r="B818" s="12">
        <v>1781000550</v>
      </c>
      <c r="C818" s="12" t="s">
        <v>695</v>
      </c>
      <c r="D818" s="13"/>
      <c r="E818" s="13"/>
      <c r="F818" s="13"/>
      <c r="G818" s="27">
        <v>3615</v>
      </c>
    </row>
    <row r="819" spans="1:8" x14ac:dyDescent="0.2">
      <c r="B819" s="12">
        <v>1781000570</v>
      </c>
      <c r="C819" s="12" t="s">
        <v>696</v>
      </c>
      <c r="D819" s="13">
        <v>15000</v>
      </c>
      <c r="E819" s="13">
        <v>5000</v>
      </c>
      <c r="F819" s="13">
        <v>5000</v>
      </c>
      <c r="G819" s="27">
        <v>4493</v>
      </c>
    </row>
    <row r="820" spans="1:8" x14ac:dyDescent="0.2">
      <c r="B820" s="12">
        <v>1781000580</v>
      </c>
      <c r="C820" s="12" t="s">
        <v>697</v>
      </c>
      <c r="D820" s="13">
        <v>5000</v>
      </c>
      <c r="E820" s="13">
        <v>5000</v>
      </c>
      <c r="F820" s="13">
        <v>5000</v>
      </c>
      <c r="G820" s="27">
        <v>7893.7</v>
      </c>
    </row>
    <row r="821" spans="1:8" x14ac:dyDescent="0.2">
      <c r="B821" s="12">
        <v>1781000582</v>
      </c>
      <c r="C821" s="12" t="s">
        <v>698</v>
      </c>
      <c r="D821" s="13">
        <v>15000</v>
      </c>
      <c r="E821" s="13">
        <v>15000</v>
      </c>
      <c r="F821" s="13">
        <v>15000</v>
      </c>
      <c r="G821" s="27">
        <v>11793.3</v>
      </c>
    </row>
    <row r="822" spans="1:8" x14ac:dyDescent="0.2">
      <c r="B822" s="12">
        <v>1781000750</v>
      </c>
      <c r="C822" s="12" t="s">
        <v>699</v>
      </c>
      <c r="D822" s="13">
        <v>10000</v>
      </c>
      <c r="E822" s="13">
        <v>10000</v>
      </c>
      <c r="F822" s="13">
        <v>10000</v>
      </c>
      <c r="G822" s="27">
        <v>0</v>
      </c>
    </row>
    <row r="823" spans="1:8" x14ac:dyDescent="0.2">
      <c r="B823" s="12">
        <v>1781002110</v>
      </c>
      <c r="C823" s="12" t="s">
        <v>700</v>
      </c>
      <c r="D823" s="13">
        <v>900000</v>
      </c>
      <c r="E823" s="13">
        <v>750000</v>
      </c>
      <c r="F823" s="13">
        <v>700000</v>
      </c>
      <c r="G823" s="27">
        <v>622882.26</v>
      </c>
    </row>
    <row r="824" spans="1:8" x14ac:dyDescent="0.2">
      <c r="B824" s="12">
        <v>1781002512</v>
      </c>
      <c r="C824" s="12" t="s">
        <v>701</v>
      </c>
      <c r="D824" s="13">
        <v>34000</v>
      </c>
      <c r="E824" s="13">
        <v>34000</v>
      </c>
      <c r="F824" s="13">
        <v>26000</v>
      </c>
      <c r="G824" s="27">
        <v>13650</v>
      </c>
    </row>
    <row r="825" spans="1:8" x14ac:dyDescent="0.2">
      <c r="B825" s="12">
        <v>1781002531</v>
      </c>
      <c r="C825" s="12" t="s">
        <v>702</v>
      </c>
      <c r="D825" s="13">
        <v>60000</v>
      </c>
      <c r="E825" s="13">
        <v>60000</v>
      </c>
      <c r="F825" s="13">
        <v>30000</v>
      </c>
      <c r="G825" s="27">
        <v>30414.78</v>
      </c>
    </row>
    <row r="826" spans="1:8" x14ac:dyDescent="0.2">
      <c r="B826" s="12">
        <v>1781002535</v>
      </c>
      <c r="C826" s="12" t="s">
        <v>703</v>
      </c>
      <c r="D826" s="13">
        <v>60000</v>
      </c>
      <c r="E826" s="13">
        <v>85000</v>
      </c>
      <c r="F826" s="13">
        <v>48000</v>
      </c>
      <c r="G826" s="27">
        <v>48467.519999999997</v>
      </c>
    </row>
    <row r="827" spans="1:8" x14ac:dyDescent="0.2">
      <c r="B827" s="12">
        <v>1781002750</v>
      </c>
      <c r="C827" s="12" t="s">
        <v>704</v>
      </c>
      <c r="D827" s="13">
        <v>120000</v>
      </c>
      <c r="E827" s="13">
        <v>120000</v>
      </c>
      <c r="F827" s="13">
        <v>98000</v>
      </c>
      <c r="G827" s="27">
        <v>92394.01</v>
      </c>
    </row>
    <row r="828" spans="1:8" x14ac:dyDescent="0.2">
      <c r="B828" s="12">
        <v>1781002751</v>
      </c>
      <c r="C828" s="12" t="s">
        <v>705</v>
      </c>
      <c r="D828" s="13">
        <v>15000</v>
      </c>
      <c r="E828" s="13">
        <v>15000</v>
      </c>
      <c r="F828" s="13">
        <v>15000</v>
      </c>
      <c r="G828" s="27">
        <v>1000</v>
      </c>
    </row>
    <row r="829" spans="1:8" x14ac:dyDescent="0.2">
      <c r="B829" s="12">
        <v>1781003570</v>
      </c>
      <c r="C829" s="12" t="s">
        <v>706</v>
      </c>
      <c r="D829" s="13"/>
      <c r="E829" s="13">
        <v>10000</v>
      </c>
      <c r="F829" s="13">
        <v>10000</v>
      </c>
      <c r="G829" s="13"/>
    </row>
    <row r="830" spans="1:8" x14ac:dyDescent="0.2">
      <c r="B830" s="12">
        <v>1781003740</v>
      </c>
      <c r="C830" s="12" t="s">
        <v>707</v>
      </c>
      <c r="D830" s="13">
        <v>25000</v>
      </c>
      <c r="E830" s="13">
        <v>25000</v>
      </c>
      <c r="F830" s="13">
        <v>50000</v>
      </c>
      <c r="G830" s="13">
        <v>18478</v>
      </c>
    </row>
    <row r="831" spans="1:8" x14ac:dyDescent="0.2">
      <c r="B831" s="12">
        <v>1781003750</v>
      </c>
      <c r="C831" s="12" t="s">
        <v>708</v>
      </c>
      <c r="D831" s="13"/>
      <c r="E831" s="13">
        <v>60000</v>
      </c>
      <c r="F831" s="13"/>
      <c r="G831" s="13"/>
    </row>
    <row r="832" spans="1:8" s="17" customFormat="1" ht="15.75" thickBot="1" x14ac:dyDescent="0.3">
      <c r="A832" s="1"/>
      <c r="B832" s="12">
        <v>1781004110</v>
      </c>
      <c r="C832" s="12" t="s">
        <v>77</v>
      </c>
      <c r="D832" s="13">
        <v>140000</v>
      </c>
      <c r="E832" s="13">
        <v>150000</v>
      </c>
      <c r="F832" s="13">
        <v>100000</v>
      </c>
      <c r="G832" s="13">
        <v>21302</v>
      </c>
      <c r="H832" s="16"/>
    </row>
    <row r="833" spans="1:8" ht="15.75" thickBot="1" x14ac:dyDescent="0.3">
      <c r="A833" s="16"/>
      <c r="B833" s="6"/>
      <c r="C833" s="6" t="s">
        <v>709</v>
      </c>
      <c r="D833" s="7">
        <f>SUM(D814:D832)</f>
        <v>1923000</v>
      </c>
      <c r="E833" s="7">
        <f>SUM(E814:E832)</f>
        <v>1846000</v>
      </c>
      <c r="F833" s="7">
        <f>SUM(F814:F832)</f>
        <v>1584000</v>
      </c>
      <c r="G833" s="7">
        <f>SUM(G814:G832)</f>
        <v>1350121.7000000002</v>
      </c>
    </row>
    <row r="834" spans="1:8" ht="18.75" customHeight="1" x14ac:dyDescent="0.2"/>
    <row r="835" spans="1:8" s="8" customFormat="1" ht="16.5" thickBot="1" x14ac:dyDescent="0.3">
      <c r="A835" s="1"/>
      <c r="B835" s="1"/>
      <c r="C835" s="18" t="s">
        <v>79</v>
      </c>
      <c r="D835" s="3"/>
      <c r="E835" s="3"/>
      <c r="F835" s="3"/>
      <c r="G835" s="3"/>
      <c r="H835" s="5"/>
    </row>
    <row r="836" spans="1:8" ht="15.75" thickBot="1" x14ac:dyDescent="0.3">
      <c r="A836" s="5"/>
      <c r="B836" s="6" t="s">
        <v>3</v>
      </c>
      <c r="C836" s="6" t="s">
        <v>4</v>
      </c>
      <c r="D836" s="7" t="s">
        <v>5</v>
      </c>
      <c r="E836" s="7" t="s">
        <v>6</v>
      </c>
      <c r="F836" s="7" t="s">
        <v>7</v>
      </c>
      <c r="G836" s="7" t="s">
        <v>8</v>
      </c>
    </row>
    <row r="837" spans="1:8" x14ac:dyDescent="0.2">
      <c r="B837" s="12">
        <v>1811000110</v>
      </c>
      <c r="C837" s="12" t="s">
        <v>710</v>
      </c>
      <c r="D837" s="13">
        <f>1243000+81000</f>
        <v>1324000</v>
      </c>
      <c r="E837" s="13">
        <v>1243000</v>
      </c>
      <c r="F837" s="13">
        <v>1114000</v>
      </c>
      <c r="G837" s="27">
        <v>1230117.1299999999</v>
      </c>
    </row>
    <row r="838" spans="1:8" x14ac:dyDescent="0.2">
      <c r="B838" s="12">
        <v>1811000431</v>
      </c>
      <c r="C838" s="12" t="s">
        <v>711</v>
      </c>
      <c r="D838" s="13">
        <v>90000</v>
      </c>
      <c r="E838" s="13">
        <v>90000</v>
      </c>
      <c r="F838" s="13">
        <v>110000</v>
      </c>
      <c r="G838" s="27">
        <v>54096.18</v>
      </c>
    </row>
    <row r="839" spans="1:8" x14ac:dyDescent="0.2">
      <c r="B839" s="12">
        <v>1811000433</v>
      </c>
      <c r="C839" s="12" t="s">
        <v>712</v>
      </c>
      <c r="D839" s="13">
        <v>1000</v>
      </c>
      <c r="E839" s="13">
        <v>2000</v>
      </c>
      <c r="F839" s="13">
        <v>2000</v>
      </c>
      <c r="G839" s="27">
        <v>387.73</v>
      </c>
    </row>
    <row r="840" spans="1:8" x14ac:dyDescent="0.2">
      <c r="B840" s="12">
        <v>1811000512</v>
      </c>
      <c r="C840" s="12" t="s">
        <v>713</v>
      </c>
      <c r="D840" s="13">
        <v>8000</v>
      </c>
      <c r="E840" s="13">
        <v>5000</v>
      </c>
      <c r="F840" s="13">
        <v>5000</v>
      </c>
      <c r="G840" s="27">
        <v>4998.46</v>
      </c>
    </row>
    <row r="841" spans="1:8" x14ac:dyDescent="0.2">
      <c r="B841" s="12">
        <v>1811000531</v>
      </c>
      <c r="C841" s="12" t="s">
        <v>714</v>
      </c>
      <c r="D841" s="13">
        <v>30000</v>
      </c>
      <c r="E841" s="13">
        <v>20000</v>
      </c>
      <c r="F841" s="13">
        <v>20000</v>
      </c>
      <c r="G841" s="27">
        <v>21495.91</v>
      </c>
    </row>
    <row r="842" spans="1:8" x14ac:dyDescent="0.2">
      <c r="B842" s="12">
        <v>1811000535</v>
      </c>
      <c r="C842" s="12" t="s">
        <v>715</v>
      </c>
      <c r="D842" s="13">
        <v>40000</v>
      </c>
      <c r="E842" s="13">
        <v>45000</v>
      </c>
      <c r="F842" s="13">
        <v>40000</v>
      </c>
      <c r="G842" s="27">
        <v>43496.91</v>
      </c>
    </row>
    <row r="843" spans="1:8" x14ac:dyDescent="0.2">
      <c r="B843" s="12">
        <v>1811000541</v>
      </c>
      <c r="C843" s="12" t="s">
        <v>716</v>
      </c>
      <c r="D843" s="13">
        <v>2000</v>
      </c>
      <c r="E843" s="13">
        <v>5000</v>
      </c>
      <c r="F843" s="13">
        <v>5000</v>
      </c>
      <c r="G843" s="27">
        <v>1084.99</v>
      </c>
    </row>
    <row r="844" spans="1:8" x14ac:dyDescent="0.2">
      <c r="B844" s="12">
        <v>1811000553</v>
      </c>
      <c r="C844" s="12" t="s">
        <v>717</v>
      </c>
      <c r="D844" s="13">
        <v>15000</v>
      </c>
      <c r="E844" s="13">
        <v>12000</v>
      </c>
      <c r="F844" s="13">
        <v>12000</v>
      </c>
      <c r="G844" s="27">
        <v>12700</v>
      </c>
    </row>
    <row r="845" spans="1:8" x14ac:dyDescent="0.2">
      <c r="B845" s="12">
        <v>1811000580</v>
      </c>
      <c r="C845" s="12" t="s">
        <v>718</v>
      </c>
      <c r="D845" s="13">
        <v>20000</v>
      </c>
      <c r="E845" s="13">
        <v>20000</v>
      </c>
      <c r="F845" s="13">
        <v>15000</v>
      </c>
      <c r="G845" s="27">
        <v>14803.31</v>
      </c>
    </row>
    <row r="846" spans="1:8" s="21" customFormat="1" x14ac:dyDescent="0.2">
      <c r="A846" s="1"/>
      <c r="B846" s="12">
        <v>1811000720</v>
      </c>
      <c r="C846" s="12" t="s">
        <v>719</v>
      </c>
      <c r="D846" s="13"/>
      <c r="E846" s="13"/>
      <c r="F846" s="13">
        <v>200000</v>
      </c>
      <c r="G846" s="27">
        <v>10673.5</v>
      </c>
    </row>
    <row r="847" spans="1:8" s="21" customFormat="1" x14ac:dyDescent="0.2">
      <c r="B847" s="12">
        <v>1811000750</v>
      </c>
      <c r="C847" s="12" t="s">
        <v>720</v>
      </c>
      <c r="D847" s="13">
        <v>50000</v>
      </c>
      <c r="E847" s="13">
        <v>50000</v>
      </c>
      <c r="F847" s="13">
        <v>35000</v>
      </c>
      <c r="G847" s="27">
        <v>35503.1</v>
      </c>
    </row>
    <row r="848" spans="1:8" s="21" customFormat="1" x14ac:dyDescent="0.2">
      <c r="B848" s="12">
        <v>1811000751</v>
      </c>
      <c r="C848" s="12" t="s">
        <v>721</v>
      </c>
      <c r="D848" s="13">
        <v>70000</v>
      </c>
      <c r="E848" s="13">
        <v>110000</v>
      </c>
      <c r="F848" s="13">
        <v>76000</v>
      </c>
      <c r="G848" s="27">
        <v>30480</v>
      </c>
    </row>
    <row r="849" spans="1:8" s="21" customFormat="1" x14ac:dyDescent="0.2">
      <c r="B849" s="12">
        <v>1811000755</v>
      </c>
      <c r="C849" s="12" t="s">
        <v>722</v>
      </c>
      <c r="D849" s="13">
        <v>60000</v>
      </c>
      <c r="E849" s="13">
        <v>81000</v>
      </c>
      <c r="F849" s="13">
        <v>81000</v>
      </c>
      <c r="G849" s="27">
        <v>74327</v>
      </c>
    </row>
    <row r="850" spans="1:8" s="21" customFormat="1" x14ac:dyDescent="0.2">
      <c r="B850" s="12">
        <v>1811000756</v>
      </c>
      <c r="C850" s="12" t="s">
        <v>723</v>
      </c>
      <c r="D850" s="13">
        <v>39000</v>
      </c>
      <c r="E850" s="13">
        <v>37000</v>
      </c>
      <c r="F850" s="13">
        <v>37000</v>
      </c>
      <c r="G850" s="27">
        <v>36174</v>
      </c>
    </row>
    <row r="851" spans="1:8" s="21" customFormat="1" x14ac:dyDescent="0.2">
      <c r="B851" s="12">
        <v>1811000757</v>
      </c>
      <c r="C851" s="12" t="s">
        <v>724</v>
      </c>
      <c r="D851" s="13">
        <v>10000</v>
      </c>
      <c r="E851" s="13">
        <v>10000</v>
      </c>
      <c r="F851" s="13">
        <v>10000</v>
      </c>
      <c r="G851" s="27">
        <v>9940.1</v>
      </c>
    </row>
    <row r="852" spans="1:8" s="21" customFormat="1" x14ac:dyDescent="0.2">
      <c r="B852" s="12">
        <v>1811000780</v>
      </c>
      <c r="C852" s="12" t="s">
        <v>81</v>
      </c>
      <c r="D852" s="13">
        <v>522000</v>
      </c>
      <c r="E852" s="13"/>
      <c r="F852" s="13"/>
      <c r="G852" s="27"/>
    </row>
    <row r="853" spans="1:8" s="21" customFormat="1" x14ac:dyDescent="0.2">
      <c r="B853" s="12">
        <v>1811000917</v>
      </c>
      <c r="C853" s="12" t="s">
        <v>725</v>
      </c>
      <c r="D853" s="13">
        <v>167000</v>
      </c>
      <c r="E853" s="13">
        <v>167000</v>
      </c>
      <c r="F853" s="13">
        <v>100000</v>
      </c>
      <c r="G853" s="27">
        <v>99104.92</v>
      </c>
    </row>
    <row r="854" spans="1:8" s="21" customFormat="1" x14ac:dyDescent="0.2">
      <c r="B854" s="12">
        <v>1811001110</v>
      </c>
      <c r="C854" s="12" t="s">
        <v>726</v>
      </c>
      <c r="D854" s="13">
        <v>20000</v>
      </c>
      <c r="E854" s="13">
        <v>20000</v>
      </c>
      <c r="F854" s="13">
        <v>20000</v>
      </c>
      <c r="G854" s="27">
        <v>14019.87</v>
      </c>
    </row>
    <row r="855" spans="1:8" s="21" customFormat="1" x14ac:dyDescent="0.2">
      <c r="B855" s="12">
        <v>1811001750</v>
      </c>
      <c r="C855" s="12" t="s">
        <v>727</v>
      </c>
      <c r="D855" s="13">
        <v>100000</v>
      </c>
      <c r="E855" s="13">
        <v>100000</v>
      </c>
      <c r="F855" s="13">
        <v>100000</v>
      </c>
      <c r="G855" s="27">
        <v>101501</v>
      </c>
    </row>
    <row r="856" spans="1:8" s="21" customFormat="1" x14ac:dyDescent="0.2">
      <c r="B856" s="12">
        <v>1811001757</v>
      </c>
      <c r="C856" s="12" t="s">
        <v>728</v>
      </c>
      <c r="D856" s="13">
        <v>400000</v>
      </c>
      <c r="E856" s="13">
        <v>400000</v>
      </c>
      <c r="F856" s="13">
        <v>300000</v>
      </c>
      <c r="G856" s="27">
        <v>291323.02</v>
      </c>
    </row>
    <row r="857" spans="1:8" s="21" customFormat="1" ht="13.5" customHeight="1" x14ac:dyDescent="0.2">
      <c r="B857" s="12">
        <v>1811001820</v>
      </c>
      <c r="C857" s="12" t="s">
        <v>729</v>
      </c>
      <c r="D857" s="13">
        <v>150000</v>
      </c>
      <c r="E857" s="13">
        <v>150000</v>
      </c>
      <c r="F857" s="13"/>
      <c r="G857" s="27">
        <v>135000</v>
      </c>
    </row>
    <row r="858" spans="1:8" s="21" customFormat="1" x14ac:dyDescent="0.2">
      <c r="B858" s="12">
        <v>1811002110</v>
      </c>
      <c r="C858" s="12" t="s">
        <v>730</v>
      </c>
      <c r="D858" s="13">
        <v>168000</v>
      </c>
      <c r="E858" s="13">
        <v>173000</v>
      </c>
      <c r="F858" s="13">
        <v>145000</v>
      </c>
      <c r="G858" s="27">
        <v>115306.25</v>
      </c>
    </row>
    <row r="859" spans="1:8" s="21" customFormat="1" x14ac:dyDescent="0.2">
      <c r="B859" s="12">
        <v>1811002750</v>
      </c>
      <c r="C859" s="12" t="s">
        <v>731</v>
      </c>
      <c r="D859" s="13">
        <v>362000</v>
      </c>
      <c r="E859" s="13">
        <v>356000</v>
      </c>
      <c r="F859" s="13">
        <v>405000</v>
      </c>
      <c r="G859" s="27">
        <v>276396</v>
      </c>
    </row>
    <row r="860" spans="1:8" s="16" customFormat="1" ht="15.75" thickBot="1" x14ac:dyDescent="0.3">
      <c r="A860" s="21"/>
      <c r="B860" s="28">
        <v>1811003110</v>
      </c>
      <c r="C860" t="s">
        <v>732</v>
      </c>
      <c r="D860" s="13"/>
      <c r="E860" s="13"/>
      <c r="F860" s="13"/>
      <c r="G860" s="27">
        <v>148558</v>
      </c>
    </row>
    <row r="861" spans="1:8" s="21" customFormat="1" ht="15.75" thickBot="1" x14ac:dyDescent="0.3">
      <c r="A861" s="16"/>
      <c r="B861" s="6"/>
      <c r="C861" s="6" t="s">
        <v>89</v>
      </c>
      <c r="D861" s="7">
        <f>SUM(D837:D860)</f>
        <v>3648000</v>
      </c>
      <c r="E861" s="7">
        <f>SUM(E837:E860)</f>
        <v>3096000</v>
      </c>
      <c r="F861" s="7">
        <f>SUM(F837:F860)</f>
        <v>2832000</v>
      </c>
      <c r="G861" s="7">
        <f t="shared" ref="G861" si="31">SUM(G837:G860)</f>
        <v>2761487.38</v>
      </c>
    </row>
    <row r="862" spans="1:8" ht="18.75" customHeight="1" x14ac:dyDescent="0.2">
      <c r="A862" s="21"/>
    </row>
    <row r="863" spans="1:8" s="8" customFormat="1" ht="16.5" thickBot="1" x14ac:dyDescent="0.3">
      <c r="A863" s="1"/>
      <c r="B863" s="1"/>
      <c r="C863" s="18" t="s">
        <v>733</v>
      </c>
      <c r="D863" s="3"/>
      <c r="E863" s="3"/>
      <c r="F863" s="3"/>
      <c r="G863" s="3"/>
      <c r="H863" s="5"/>
    </row>
    <row r="864" spans="1:8" s="21" customFormat="1" ht="15.75" thickBot="1" x14ac:dyDescent="0.3">
      <c r="A864" s="5"/>
      <c r="B864" s="6" t="s">
        <v>3</v>
      </c>
      <c r="C864" s="6" t="s">
        <v>4</v>
      </c>
      <c r="D864" s="7" t="s">
        <v>5</v>
      </c>
      <c r="E864" s="7" t="s">
        <v>6</v>
      </c>
      <c r="F864" s="7" t="s">
        <v>7</v>
      </c>
      <c r="G864" s="7" t="s">
        <v>8</v>
      </c>
    </row>
    <row r="865" spans="2:7" s="21" customFormat="1" x14ac:dyDescent="0.2">
      <c r="B865" s="12">
        <v>1812000762</v>
      </c>
      <c r="C865" s="12" t="s">
        <v>734</v>
      </c>
      <c r="D865" s="13">
        <v>25000</v>
      </c>
      <c r="E865" s="13">
        <v>25000</v>
      </c>
      <c r="F865" s="13">
        <v>30000</v>
      </c>
      <c r="G865" s="27">
        <v>20315</v>
      </c>
    </row>
    <row r="866" spans="2:7" s="21" customFormat="1" x14ac:dyDescent="0.2">
      <c r="B866" s="12">
        <v>1812001531</v>
      </c>
      <c r="C866" s="12" t="s">
        <v>735</v>
      </c>
      <c r="D866" s="13"/>
      <c r="E866" s="13"/>
      <c r="F866" s="13">
        <f>9000+8000+12000</f>
        <v>29000</v>
      </c>
      <c r="G866" s="27">
        <f>6431.96+3620+7871</f>
        <v>17922.96</v>
      </c>
    </row>
    <row r="867" spans="2:7" s="21" customFormat="1" x14ac:dyDescent="0.2">
      <c r="B867" s="12">
        <v>1812001910</v>
      </c>
      <c r="C867" s="12" t="s">
        <v>736</v>
      </c>
      <c r="D867" s="13">
        <v>40000</v>
      </c>
      <c r="E867" s="13">
        <v>40000</v>
      </c>
      <c r="F867" s="13">
        <v>40000</v>
      </c>
      <c r="G867" s="27">
        <v>42704.65</v>
      </c>
    </row>
    <row r="868" spans="2:7" s="21" customFormat="1" x14ac:dyDescent="0.2">
      <c r="B868" s="12">
        <v>1812100110</v>
      </c>
      <c r="C868" s="12" t="s">
        <v>737</v>
      </c>
      <c r="D868" s="13">
        <v>480000</v>
      </c>
      <c r="E868" s="13">
        <v>407000</v>
      </c>
      <c r="F868" s="13">
        <v>545000</v>
      </c>
      <c r="G868" s="27">
        <v>543501.30000000005</v>
      </c>
    </row>
    <row r="869" spans="2:7" s="21" customFormat="1" x14ac:dyDescent="0.2">
      <c r="B869" s="12">
        <v>1812100420</v>
      </c>
      <c r="C869" s="12" t="s">
        <v>738</v>
      </c>
      <c r="D869" s="13">
        <v>100000</v>
      </c>
      <c r="E869" s="13">
        <v>100000</v>
      </c>
      <c r="F869" s="13">
        <v>50000</v>
      </c>
      <c r="G869" s="27">
        <v>49976</v>
      </c>
    </row>
    <row r="870" spans="2:7" s="21" customFormat="1" x14ac:dyDescent="0.2">
      <c r="B870" s="12">
        <v>1812100431</v>
      </c>
      <c r="C870" s="12" t="s">
        <v>739</v>
      </c>
      <c r="D870" s="13">
        <v>150000</v>
      </c>
      <c r="E870" s="13">
        <v>150000</v>
      </c>
      <c r="F870" s="13">
        <v>150000</v>
      </c>
      <c r="G870" s="27">
        <v>133613.01999999999</v>
      </c>
    </row>
    <row r="871" spans="2:7" s="21" customFormat="1" x14ac:dyDescent="0.2">
      <c r="B871" s="12">
        <v>1812100433</v>
      </c>
      <c r="C871" s="12" t="s">
        <v>740</v>
      </c>
      <c r="D871" s="13">
        <v>50000</v>
      </c>
      <c r="E871" s="13">
        <v>45000</v>
      </c>
      <c r="F871" s="13">
        <v>45000</v>
      </c>
      <c r="G871" s="27">
        <v>52746.71</v>
      </c>
    </row>
    <row r="872" spans="2:7" s="21" customFormat="1" x14ac:dyDescent="0.2">
      <c r="B872" s="12">
        <v>1812100541</v>
      </c>
      <c r="C872" s="12" t="s">
        <v>741</v>
      </c>
      <c r="D872" s="13">
        <v>45000</v>
      </c>
      <c r="E872" s="13">
        <v>40000</v>
      </c>
      <c r="F872" s="13">
        <v>40000</v>
      </c>
      <c r="G872" s="27">
        <v>43880.51</v>
      </c>
    </row>
    <row r="873" spans="2:7" s="21" customFormat="1" x14ac:dyDescent="0.2">
      <c r="B873" s="12">
        <v>1812100580</v>
      </c>
      <c r="C873" s="12" t="s">
        <v>742</v>
      </c>
      <c r="D873" s="13">
        <v>6000</v>
      </c>
      <c r="E873" s="13">
        <v>6000</v>
      </c>
      <c r="F873" s="13">
        <v>6000</v>
      </c>
      <c r="G873" s="27">
        <v>11477.84</v>
      </c>
    </row>
    <row r="874" spans="2:7" s="21" customFormat="1" x14ac:dyDescent="0.2">
      <c r="B874" s="12">
        <v>1812110710</v>
      </c>
      <c r="C874" s="12" t="s">
        <v>743</v>
      </c>
      <c r="D874" s="13">
        <v>68000</v>
      </c>
      <c r="E874" s="13">
        <v>60000</v>
      </c>
      <c r="F874" s="13">
        <v>60000</v>
      </c>
      <c r="G874" s="27">
        <v>17877</v>
      </c>
    </row>
    <row r="875" spans="2:7" s="21" customFormat="1" x14ac:dyDescent="0.2">
      <c r="B875" s="12">
        <v>1812110720</v>
      </c>
      <c r="C875" s="12" t="s">
        <v>744</v>
      </c>
      <c r="D875" s="13">
        <v>1082000</v>
      </c>
      <c r="E875" s="13">
        <v>1010000</v>
      </c>
      <c r="F875" s="13">
        <v>991000</v>
      </c>
      <c r="G875" s="27">
        <v>820049.1</v>
      </c>
    </row>
    <row r="876" spans="2:7" s="21" customFormat="1" x14ac:dyDescent="0.2">
      <c r="B876" s="12">
        <v>1812110730</v>
      </c>
      <c r="C876" s="12" t="s">
        <v>745</v>
      </c>
      <c r="D876" s="13">
        <v>15000</v>
      </c>
      <c r="E876" s="13">
        <v>15000</v>
      </c>
      <c r="F876" s="13"/>
      <c r="G876" s="27"/>
    </row>
    <row r="877" spans="2:7" s="21" customFormat="1" x14ac:dyDescent="0.2">
      <c r="B877" s="12">
        <v>1812110740</v>
      </c>
      <c r="C877" s="12" t="s">
        <v>746</v>
      </c>
      <c r="D877" s="13">
        <v>70000</v>
      </c>
      <c r="E877" s="13">
        <v>70000</v>
      </c>
      <c r="F877" s="13">
        <v>50000</v>
      </c>
      <c r="G877" s="27">
        <v>49210.01</v>
      </c>
    </row>
    <row r="878" spans="2:7" s="21" customFormat="1" x14ac:dyDescent="0.2">
      <c r="B878" s="12">
        <v>1812110741</v>
      </c>
      <c r="C878" s="12" t="s">
        <v>747</v>
      </c>
      <c r="D878" s="13">
        <v>15000</v>
      </c>
      <c r="E878" s="13">
        <v>15000</v>
      </c>
      <c r="F878" s="13"/>
      <c r="G878" s="27"/>
    </row>
    <row r="879" spans="2:7" s="21" customFormat="1" x14ac:dyDescent="0.2">
      <c r="B879" s="12">
        <v>1812110760</v>
      </c>
      <c r="C879" s="12" t="s">
        <v>748</v>
      </c>
      <c r="D879" s="13">
        <v>147000</v>
      </c>
      <c r="E879" s="13">
        <v>162000</v>
      </c>
      <c r="F879" s="13">
        <v>170000</v>
      </c>
      <c r="G879" s="27">
        <v>88157.29</v>
      </c>
    </row>
    <row r="880" spans="2:7" s="21" customFormat="1" x14ac:dyDescent="0.2">
      <c r="B880" s="12">
        <v>1812110761</v>
      </c>
      <c r="C880" s="12" t="s">
        <v>749</v>
      </c>
      <c r="D880" s="13">
        <v>36000</v>
      </c>
      <c r="E880" s="13">
        <v>33000</v>
      </c>
      <c r="F880" s="13">
        <v>33000</v>
      </c>
      <c r="G880" s="27">
        <v>33004.01</v>
      </c>
    </row>
    <row r="881" spans="1:8" s="21" customFormat="1" x14ac:dyDescent="0.2">
      <c r="B881" s="12">
        <v>1812110762</v>
      </c>
      <c r="C881" s="12" t="s">
        <v>100</v>
      </c>
      <c r="D881" s="13">
        <v>108000</v>
      </c>
      <c r="E881" s="13">
        <v>112000</v>
      </c>
      <c r="F881" s="13">
        <v>99000</v>
      </c>
      <c r="G881" s="27">
        <v>98491.54</v>
      </c>
    </row>
    <row r="882" spans="1:8" s="21" customFormat="1" x14ac:dyDescent="0.2">
      <c r="B882" s="12">
        <v>1812110763</v>
      </c>
      <c r="C882" s="12" t="s">
        <v>750</v>
      </c>
      <c r="D882" s="13">
        <v>3000</v>
      </c>
      <c r="E882" s="13">
        <v>3000</v>
      </c>
      <c r="F882" s="13"/>
      <c r="G882" s="27"/>
    </row>
    <row r="883" spans="1:8" s="21" customFormat="1" x14ac:dyDescent="0.2">
      <c r="B883" s="12">
        <v>1812110820</v>
      </c>
      <c r="C883" s="12" t="s">
        <v>751</v>
      </c>
      <c r="D883" s="13">
        <v>679000</v>
      </c>
      <c r="E883" s="13">
        <v>644000</v>
      </c>
      <c r="F883" s="13">
        <v>450000</v>
      </c>
      <c r="G883" s="27">
        <v>304421.64</v>
      </c>
    </row>
    <row r="884" spans="1:8" s="21" customFormat="1" x14ac:dyDescent="0.2">
      <c r="B884" s="12">
        <v>1812200110</v>
      </c>
      <c r="C884" s="12" t="s">
        <v>752</v>
      </c>
      <c r="D884" s="13">
        <v>7700000</v>
      </c>
      <c r="E884" s="13">
        <v>7500000</v>
      </c>
      <c r="F884" s="13">
        <v>7500000</v>
      </c>
      <c r="G884" s="27">
        <v>7308640.6500000004</v>
      </c>
    </row>
    <row r="885" spans="1:8" s="21" customFormat="1" x14ac:dyDescent="0.2">
      <c r="B885" s="12">
        <v>1812210110</v>
      </c>
      <c r="C885" s="12" t="s">
        <v>753</v>
      </c>
      <c r="D885" s="13">
        <v>380000</v>
      </c>
      <c r="E885" s="13">
        <v>340000</v>
      </c>
      <c r="F885" s="13">
        <v>450000</v>
      </c>
      <c r="G885" s="27">
        <v>333049.56</v>
      </c>
    </row>
    <row r="886" spans="1:8" s="21" customFormat="1" x14ac:dyDescent="0.2">
      <c r="B886" s="12">
        <v>1812210820</v>
      </c>
      <c r="C886" s="12" t="s">
        <v>754</v>
      </c>
      <c r="D886" s="13">
        <v>40000</v>
      </c>
      <c r="E886" s="13"/>
      <c r="F886" s="13"/>
      <c r="G886" s="27"/>
    </row>
    <row r="887" spans="1:8" s="21" customFormat="1" x14ac:dyDescent="0.2">
      <c r="B887" s="12">
        <v>1812220110</v>
      </c>
      <c r="C887" s="12" t="s">
        <v>755</v>
      </c>
      <c r="D887" s="13">
        <v>1666000</v>
      </c>
      <c r="E887" s="13">
        <v>1666000</v>
      </c>
      <c r="F887" s="13">
        <v>1546000</v>
      </c>
      <c r="G887" s="27">
        <v>1547596.54</v>
      </c>
    </row>
    <row r="888" spans="1:8" s="21" customFormat="1" x14ac:dyDescent="0.2">
      <c r="B888" s="12">
        <v>1812300767</v>
      </c>
      <c r="C888" s="12" t="s">
        <v>756</v>
      </c>
      <c r="D888" s="13">
        <v>3000000</v>
      </c>
      <c r="E888" s="13">
        <v>2990000</v>
      </c>
      <c r="F888" s="13">
        <v>2850000</v>
      </c>
      <c r="G888" s="27">
        <v>3029510.84</v>
      </c>
    </row>
    <row r="889" spans="1:8" s="21" customFormat="1" x14ac:dyDescent="0.2">
      <c r="B889" s="12">
        <v>1812300768</v>
      </c>
      <c r="C889" s="12" t="s">
        <v>757</v>
      </c>
      <c r="D889" s="13">
        <v>3400000</v>
      </c>
      <c r="E889" s="13">
        <v>3300000</v>
      </c>
      <c r="F889" s="13">
        <v>3300000</v>
      </c>
      <c r="G889" s="27">
        <v>3462401.09</v>
      </c>
    </row>
    <row r="890" spans="1:8" s="21" customFormat="1" x14ac:dyDescent="0.2">
      <c r="B890" s="12">
        <v>1812520110</v>
      </c>
      <c r="C890" s="12" t="s">
        <v>758</v>
      </c>
      <c r="D890" s="13">
        <v>350000</v>
      </c>
      <c r="E890" s="13">
        <v>310000</v>
      </c>
      <c r="F890" s="13">
        <v>326000</v>
      </c>
      <c r="G890" s="27">
        <v>310917.84999999998</v>
      </c>
    </row>
    <row r="891" spans="1:8" s="21" customFormat="1" x14ac:dyDescent="0.2">
      <c r="B891" s="12">
        <v>1812520751</v>
      </c>
      <c r="C891" s="12" t="s">
        <v>759</v>
      </c>
      <c r="D891" s="13">
        <v>625000</v>
      </c>
      <c r="E891" s="13">
        <v>554000</v>
      </c>
      <c r="F891" s="13">
        <v>553000</v>
      </c>
      <c r="G891" s="27">
        <v>505871.81</v>
      </c>
    </row>
    <row r="892" spans="1:8" s="21" customFormat="1" x14ac:dyDescent="0.2">
      <c r="B892" s="12">
        <v>1812520752</v>
      </c>
      <c r="C892" s="12" t="s">
        <v>760</v>
      </c>
      <c r="D892" s="13">
        <v>90000</v>
      </c>
      <c r="E892" s="13">
        <v>63000</v>
      </c>
      <c r="F892" s="13">
        <v>60000</v>
      </c>
      <c r="G892" s="27">
        <v>62856.72</v>
      </c>
    </row>
    <row r="893" spans="1:8" s="16" customFormat="1" ht="15.75" thickBot="1" x14ac:dyDescent="0.3">
      <c r="A893" s="21"/>
      <c r="B893" s="12">
        <v>1812800780</v>
      </c>
      <c r="C893" s="12" t="s">
        <v>761</v>
      </c>
      <c r="D893" s="13">
        <v>65000</v>
      </c>
      <c r="E893" s="13">
        <v>65000</v>
      </c>
      <c r="F893" s="13">
        <v>50000</v>
      </c>
      <c r="G893" s="27">
        <v>49941.21</v>
      </c>
    </row>
    <row r="894" spans="1:8" s="21" customFormat="1" ht="16.5" customHeight="1" thickBot="1" x14ac:dyDescent="0.3">
      <c r="A894" s="16"/>
      <c r="B894" s="6"/>
      <c r="C894" s="6" t="s">
        <v>762</v>
      </c>
      <c r="D894" s="7">
        <f>SUM(D865:D893)</f>
        <v>20435000</v>
      </c>
      <c r="E894" s="7">
        <f>SUM(E865:E893)</f>
        <v>19725000</v>
      </c>
      <c r="F894" s="7">
        <f>SUM(F865:F893)</f>
        <v>19423000</v>
      </c>
      <c r="G894" s="7">
        <f>SUM(G865:G893)</f>
        <v>18938134.850000001</v>
      </c>
    </row>
    <row r="895" spans="1:8" ht="14.25" customHeight="1" x14ac:dyDescent="0.2">
      <c r="A895" s="21"/>
    </row>
    <row r="896" spans="1:8" s="8" customFormat="1" ht="14.25" customHeight="1" thickBot="1" x14ac:dyDescent="0.3">
      <c r="A896" s="1"/>
      <c r="B896" s="1"/>
      <c r="C896" s="18" t="s">
        <v>109</v>
      </c>
      <c r="D896" s="3"/>
      <c r="E896" s="3"/>
      <c r="F896" s="3"/>
      <c r="G896" s="3"/>
      <c r="H896" s="5"/>
    </row>
    <row r="897" spans="1:7" s="21" customFormat="1" ht="12.95" customHeight="1" thickBot="1" x14ac:dyDescent="0.3">
      <c r="A897" s="5"/>
      <c r="B897" s="6" t="s">
        <v>3</v>
      </c>
      <c r="C897" s="6" t="s">
        <v>4</v>
      </c>
      <c r="D897" s="7" t="s">
        <v>5</v>
      </c>
      <c r="E897" s="7" t="s">
        <v>6</v>
      </c>
      <c r="F897" s="7" t="s">
        <v>7</v>
      </c>
      <c r="G897" s="7" t="s">
        <v>8</v>
      </c>
    </row>
    <row r="898" spans="1:7" s="21" customFormat="1" ht="14.25" customHeight="1" x14ac:dyDescent="0.2">
      <c r="B898" s="12">
        <v>1813200511</v>
      </c>
      <c r="C898" s="12" t="s">
        <v>763</v>
      </c>
      <c r="D898" s="13">
        <v>18000</v>
      </c>
      <c r="E898" s="13">
        <v>17000</v>
      </c>
      <c r="F898" s="13">
        <v>15000</v>
      </c>
      <c r="G898" s="27">
        <v>11730.6</v>
      </c>
    </row>
    <row r="899" spans="1:7" s="21" customFormat="1" ht="14.25" customHeight="1" x14ac:dyDescent="0.2">
      <c r="B899" s="12">
        <v>1813200720</v>
      </c>
      <c r="C899" s="12" t="s">
        <v>764</v>
      </c>
      <c r="D899" s="13">
        <v>30000</v>
      </c>
      <c r="E899" s="13">
        <v>30000</v>
      </c>
      <c r="F899" s="13">
        <v>30000</v>
      </c>
      <c r="G899" s="27">
        <v>29999.5</v>
      </c>
    </row>
    <row r="900" spans="1:7" s="21" customFormat="1" ht="14.25" customHeight="1" x14ac:dyDescent="0.2">
      <c r="B900" s="12">
        <v>1813200721</v>
      </c>
      <c r="C900" s="12" t="s">
        <v>765</v>
      </c>
      <c r="D900" s="13"/>
      <c r="E900" s="13"/>
      <c r="F900" s="13">
        <v>190000</v>
      </c>
      <c r="G900" s="27">
        <v>199093.34</v>
      </c>
    </row>
    <row r="901" spans="1:7" s="21" customFormat="1" ht="14.25" customHeight="1" x14ac:dyDescent="0.2">
      <c r="B901" s="12">
        <v>1813200740</v>
      </c>
      <c r="C901" s="12" t="s">
        <v>766</v>
      </c>
      <c r="D901" s="13"/>
      <c r="E901" s="13"/>
      <c r="F901" s="13">
        <v>13000</v>
      </c>
      <c r="G901" s="27">
        <v>0</v>
      </c>
    </row>
    <row r="902" spans="1:7" s="21" customFormat="1" ht="14.25" customHeight="1" x14ac:dyDescent="0.2">
      <c r="B902" s="12">
        <v>1813200750</v>
      </c>
      <c r="C902" s="12" t="s">
        <v>767</v>
      </c>
      <c r="D902" s="13">
        <v>10000</v>
      </c>
      <c r="E902" s="13">
        <v>10000</v>
      </c>
      <c r="F902" s="13">
        <v>10000</v>
      </c>
      <c r="G902" s="27">
        <v>0</v>
      </c>
    </row>
    <row r="903" spans="1:7" s="21" customFormat="1" ht="14.25" customHeight="1" x14ac:dyDescent="0.2">
      <c r="B903" s="12">
        <v>1813200751</v>
      </c>
      <c r="C903" s="12" t="s">
        <v>768</v>
      </c>
      <c r="D903" s="13">
        <v>900000</v>
      </c>
      <c r="E903" s="13">
        <v>800000</v>
      </c>
      <c r="F903" s="13">
        <v>400000</v>
      </c>
      <c r="G903" s="27">
        <v>584237</v>
      </c>
    </row>
    <row r="904" spans="1:7" s="21" customFormat="1" ht="14.25" customHeight="1" x14ac:dyDescent="0.2">
      <c r="B904" s="12">
        <v>1813200752</v>
      </c>
      <c r="C904" s="12" t="s">
        <v>769</v>
      </c>
      <c r="D904" s="13">
        <v>50000</v>
      </c>
      <c r="E904" s="13">
        <v>50000</v>
      </c>
      <c r="F904" s="13">
        <v>30000</v>
      </c>
      <c r="G904" s="27">
        <v>30000</v>
      </c>
    </row>
    <row r="905" spans="1:7" s="21" customFormat="1" ht="14.25" customHeight="1" x14ac:dyDescent="0.2">
      <c r="B905" s="12">
        <v>1813200753</v>
      </c>
      <c r="C905" s="12" t="s">
        <v>770</v>
      </c>
      <c r="D905" s="13">
        <v>28000</v>
      </c>
      <c r="E905" s="13">
        <v>27000</v>
      </c>
      <c r="F905" s="13">
        <v>27000</v>
      </c>
      <c r="G905" s="27">
        <v>6000</v>
      </c>
    </row>
    <row r="906" spans="1:7" s="21" customFormat="1" ht="14.25" customHeight="1" x14ac:dyDescent="0.2">
      <c r="B906" s="12">
        <v>1813200754</v>
      </c>
      <c r="C906" s="12" t="s">
        <v>771</v>
      </c>
      <c r="D906" s="13"/>
      <c r="E906" s="13">
        <v>40000</v>
      </c>
      <c r="F906" s="13">
        <v>40000</v>
      </c>
      <c r="G906" s="27">
        <f>4597+14614</f>
        <v>19211</v>
      </c>
    </row>
    <row r="907" spans="1:7" s="21" customFormat="1" ht="14.25" customHeight="1" x14ac:dyDescent="0.2">
      <c r="B907" s="12">
        <v>1813200760</v>
      </c>
      <c r="C907" s="12" t="s">
        <v>772</v>
      </c>
      <c r="D907" s="13">
        <v>9000</v>
      </c>
      <c r="E907" s="13">
        <v>8000</v>
      </c>
      <c r="F907" s="13"/>
      <c r="G907" s="27">
        <v>7800</v>
      </c>
    </row>
    <row r="908" spans="1:7" s="21" customFormat="1" ht="14.25" customHeight="1" x14ac:dyDescent="0.2">
      <c r="B908" s="12">
        <v>1813200762</v>
      </c>
      <c r="C908" s="12" t="s">
        <v>773</v>
      </c>
      <c r="D908" s="13">
        <v>300000</v>
      </c>
      <c r="E908" s="13">
        <v>300000</v>
      </c>
      <c r="F908" s="13">
        <v>270000</v>
      </c>
      <c r="G908" s="27">
        <v>343036</v>
      </c>
    </row>
    <row r="909" spans="1:7" s="21" customFormat="1" ht="14.25" customHeight="1" x14ac:dyDescent="0.2">
      <c r="B909" s="12">
        <v>1813200829</v>
      </c>
      <c r="C909" s="12" t="s">
        <v>774</v>
      </c>
      <c r="D909" s="13">
        <v>25000</v>
      </c>
      <c r="E909" s="13">
        <v>25000</v>
      </c>
      <c r="F909" s="13">
        <v>25000</v>
      </c>
      <c r="G909" s="27">
        <v>2094</v>
      </c>
    </row>
    <row r="910" spans="1:7" s="21" customFormat="1" ht="14.25" customHeight="1" x14ac:dyDescent="0.2">
      <c r="B910" s="12">
        <v>1813201110</v>
      </c>
      <c r="C910" s="12" t="s">
        <v>775</v>
      </c>
      <c r="D910" s="13">
        <v>335000</v>
      </c>
      <c r="E910" s="13">
        <v>331000</v>
      </c>
      <c r="F910" s="13">
        <v>326000</v>
      </c>
      <c r="G910" s="27">
        <v>337128.83</v>
      </c>
    </row>
    <row r="911" spans="1:7" s="21" customFormat="1" ht="14.25" customHeight="1" x14ac:dyDescent="0.2">
      <c r="B911" s="12">
        <v>1813200111</v>
      </c>
      <c r="C911" s="12" t="s">
        <v>776</v>
      </c>
      <c r="D911" s="13">
        <v>100000</v>
      </c>
      <c r="E911" s="13"/>
      <c r="F911" s="13"/>
      <c r="G911" s="27"/>
    </row>
    <row r="912" spans="1:7" s="21" customFormat="1" ht="14.25" customHeight="1" x14ac:dyDescent="0.2">
      <c r="B912" s="12">
        <v>1813201750</v>
      </c>
      <c r="C912" s="12" t="s">
        <v>777</v>
      </c>
      <c r="D912" s="13">
        <f>239000+5000</f>
        <v>244000</v>
      </c>
      <c r="E912" s="13">
        <v>239000</v>
      </c>
      <c r="F912" s="13">
        <v>239000</v>
      </c>
      <c r="G912" s="27">
        <v>238984.44</v>
      </c>
    </row>
    <row r="913" spans="2:7" s="21" customFormat="1" ht="14.25" customHeight="1" x14ac:dyDescent="0.2">
      <c r="B913" s="12">
        <v>1813201760</v>
      </c>
      <c r="C913" s="12" t="s">
        <v>778</v>
      </c>
      <c r="D913" s="13">
        <v>92000</v>
      </c>
      <c r="E913" s="13">
        <v>138000</v>
      </c>
      <c r="F913" s="13">
        <v>82000</v>
      </c>
      <c r="G913" s="27">
        <v>52914.89</v>
      </c>
    </row>
    <row r="914" spans="2:7" s="21" customFormat="1" ht="14.25" customHeight="1" x14ac:dyDescent="0.2">
      <c r="B914" s="12">
        <v>1813201780</v>
      </c>
      <c r="C914" s="12" t="s">
        <v>779</v>
      </c>
      <c r="D914" s="13">
        <v>605000</v>
      </c>
      <c r="E914" s="13"/>
      <c r="F914" s="13"/>
      <c r="G914" s="27"/>
    </row>
    <row r="915" spans="2:7" s="21" customFormat="1" ht="14.25" customHeight="1" x14ac:dyDescent="0.2">
      <c r="B915" s="12">
        <v>1813201770</v>
      </c>
      <c r="C915" s="12" t="s">
        <v>780</v>
      </c>
      <c r="D915" s="13"/>
      <c r="E915" s="13">
        <v>3000</v>
      </c>
      <c r="F915" s="13">
        <v>3000</v>
      </c>
      <c r="G915" s="27">
        <v>1283.93</v>
      </c>
    </row>
    <row r="916" spans="2:7" s="21" customFormat="1" ht="14.25" customHeight="1" x14ac:dyDescent="0.2">
      <c r="B916" s="12">
        <v>1813201813</v>
      </c>
      <c r="C916" s="12" t="s">
        <v>122</v>
      </c>
      <c r="D916" s="13">
        <v>2000</v>
      </c>
      <c r="E916" s="13">
        <v>2000</v>
      </c>
      <c r="F916" s="13">
        <v>2000</v>
      </c>
      <c r="G916" s="27">
        <v>4126</v>
      </c>
    </row>
    <row r="917" spans="2:7" s="21" customFormat="1" ht="14.25" customHeight="1" x14ac:dyDescent="0.2">
      <c r="B917" s="12">
        <v>1813201819</v>
      </c>
      <c r="C917" s="12" t="s">
        <v>781</v>
      </c>
      <c r="D917" s="13">
        <v>3000</v>
      </c>
      <c r="E917" s="13">
        <v>24000</v>
      </c>
      <c r="F917" s="13">
        <v>22000</v>
      </c>
      <c r="G917" s="27">
        <v>17348.89</v>
      </c>
    </row>
    <row r="918" spans="2:7" s="21" customFormat="1" ht="14.25" customHeight="1" x14ac:dyDescent="0.2">
      <c r="B918" s="12">
        <v>1813201827</v>
      </c>
      <c r="C918" s="12" t="s">
        <v>123</v>
      </c>
      <c r="D918" s="13"/>
      <c r="E918" s="13">
        <v>37000</v>
      </c>
      <c r="F918" s="13">
        <v>53000</v>
      </c>
      <c r="G918" s="27">
        <v>27740.98</v>
      </c>
    </row>
    <row r="919" spans="2:7" s="21" customFormat="1" ht="14.25" customHeight="1" x14ac:dyDescent="0.2">
      <c r="B919" s="12">
        <v>1813201828</v>
      </c>
      <c r="C919" s="12" t="s">
        <v>782</v>
      </c>
      <c r="D919" s="13"/>
      <c r="E919" s="13">
        <v>61000</v>
      </c>
      <c r="F919" s="13">
        <v>31000</v>
      </c>
      <c r="G919" s="27">
        <v>48112.56</v>
      </c>
    </row>
    <row r="920" spans="2:7" s="21" customFormat="1" ht="14.25" customHeight="1" x14ac:dyDescent="0.2">
      <c r="B920" s="12">
        <v>1813201829</v>
      </c>
      <c r="C920" s="12" t="s">
        <v>783</v>
      </c>
      <c r="D920" s="13">
        <v>137000</v>
      </c>
      <c r="E920" s="13">
        <v>140000</v>
      </c>
      <c r="F920" s="13">
        <v>116000</v>
      </c>
      <c r="G920" s="27">
        <v>121035.5</v>
      </c>
    </row>
    <row r="921" spans="2:7" s="21" customFormat="1" ht="14.25" customHeight="1" x14ac:dyDescent="0.2">
      <c r="B921" s="12">
        <v>1813201830</v>
      </c>
      <c r="C921" s="12" t="s">
        <v>784</v>
      </c>
      <c r="D921" s="13"/>
      <c r="E921" s="13">
        <v>54000</v>
      </c>
      <c r="F921" s="13"/>
      <c r="G921" s="27">
        <v>19040</v>
      </c>
    </row>
    <row r="922" spans="2:7" s="21" customFormat="1" ht="14.25" customHeight="1" x14ac:dyDescent="0.2">
      <c r="B922" s="12">
        <v>1813202110</v>
      </c>
      <c r="C922" s="12" t="s">
        <v>785</v>
      </c>
      <c r="D922" s="13">
        <v>340000</v>
      </c>
      <c r="E922" s="13">
        <v>350000</v>
      </c>
      <c r="F922" s="13">
        <v>366000</v>
      </c>
      <c r="G922" s="27">
        <v>340261.64</v>
      </c>
    </row>
    <row r="923" spans="2:7" s="21" customFormat="1" ht="14.25" customHeight="1" x14ac:dyDescent="0.2">
      <c r="B923" s="12">
        <v>1813202111</v>
      </c>
      <c r="C923" s="12" t="s">
        <v>786</v>
      </c>
      <c r="D923" s="13">
        <v>100000</v>
      </c>
      <c r="E923" s="13"/>
      <c r="F923" s="13"/>
      <c r="G923" s="27"/>
    </row>
    <row r="924" spans="2:7" s="21" customFormat="1" ht="14.25" customHeight="1" x14ac:dyDescent="0.2">
      <c r="B924" s="12">
        <v>1813202750</v>
      </c>
      <c r="C924" s="12" t="s">
        <v>787</v>
      </c>
      <c r="D924" s="13">
        <f>231000+15000</f>
        <v>246000</v>
      </c>
      <c r="E924" s="13">
        <v>232000</v>
      </c>
      <c r="F924" s="13">
        <v>232000</v>
      </c>
      <c r="G924" s="27">
        <v>231236.28</v>
      </c>
    </row>
    <row r="925" spans="2:7" s="21" customFormat="1" ht="14.25" customHeight="1" x14ac:dyDescent="0.2">
      <c r="B925" s="12">
        <v>1813202760</v>
      </c>
      <c r="C925" s="12" t="s">
        <v>788</v>
      </c>
      <c r="D925" s="13">
        <v>106000</v>
      </c>
      <c r="E925" s="13">
        <v>117000</v>
      </c>
      <c r="F925" s="13">
        <v>99000</v>
      </c>
      <c r="G925" s="27">
        <v>70076.990000000005</v>
      </c>
    </row>
    <row r="926" spans="2:7" s="21" customFormat="1" ht="14.25" customHeight="1" x14ac:dyDescent="0.2">
      <c r="B926" s="12">
        <v>1813202770</v>
      </c>
      <c r="C926" s="12" t="s">
        <v>789</v>
      </c>
      <c r="D926" s="13"/>
      <c r="E926" s="13">
        <v>5000</v>
      </c>
      <c r="F926" s="13">
        <v>5000</v>
      </c>
      <c r="G926" s="27">
        <v>3083.54</v>
      </c>
    </row>
    <row r="927" spans="2:7" s="21" customFormat="1" ht="14.25" customHeight="1" x14ac:dyDescent="0.2">
      <c r="B927" s="12">
        <v>1813202780</v>
      </c>
      <c r="C927" s="12" t="s">
        <v>790</v>
      </c>
      <c r="D927" s="13">
        <v>419000</v>
      </c>
      <c r="E927" s="13"/>
      <c r="F927" s="13"/>
      <c r="G927" s="27"/>
    </row>
    <row r="928" spans="2:7" s="21" customFormat="1" ht="14.25" customHeight="1" x14ac:dyDescent="0.2">
      <c r="B928" s="12">
        <v>1813202819</v>
      </c>
      <c r="C928" s="12" t="s">
        <v>791</v>
      </c>
      <c r="D928" s="13">
        <v>4000</v>
      </c>
      <c r="E928" s="13">
        <v>28000</v>
      </c>
      <c r="F928" s="13">
        <v>28000</v>
      </c>
      <c r="G928" s="27">
        <v>19293.96</v>
      </c>
    </row>
    <row r="929" spans="2:7" s="21" customFormat="1" ht="14.25" customHeight="1" x14ac:dyDescent="0.2">
      <c r="B929" s="12">
        <v>1813202827</v>
      </c>
      <c r="C929" s="12" t="s">
        <v>792</v>
      </c>
      <c r="D929" s="13"/>
      <c r="E929" s="13">
        <v>41000</v>
      </c>
      <c r="F929" s="13">
        <v>41000</v>
      </c>
      <c r="G929" s="27">
        <v>33886.44</v>
      </c>
    </row>
    <row r="930" spans="2:7" s="21" customFormat="1" ht="14.25" customHeight="1" x14ac:dyDescent="0.2">
      <c r="B930" s="12">
        <v>1813202828</v>
      </c>
      <c r="C930" s="12" t="s">
        <v>793</v>
      </c>
      <c r="D930" s="13"/>
      <c r="E930" s="13">
        <v>68000</v>
      </c>
      <c r="F930" s="13">
        <v>69000</v>
      </c>
      <c r="G930" s="27">
        <v>58848.26</v>
      </c>
    </row>
    <row r="931" spans="2:7" s="21" customFormat="1" ht="14.25" customHeight="1" x14ac:dyDescent="0.2">
      <c r="B931" s="12">
        <v>1813202829</v>
      </c>
      <c r="C931" s="12" t="s">
        <v>794</v>
      </c>
      <c r="D931" s="13">
        <v>157000</v>
      </c>
      <c r="E931" s="13">
        <v>156000</v>
      </c>
      <c r="F931" s="13">
        <v>150000</v>
      </c>
      <c r="G931" s="27">
        <v>146027.5</v>
      </c>
    </row>
    <row r="932" spans="2:7" s="21" customFormat="1" ht="14.25" customHeight="1" x14ac:dyDescent="0.2">
      <c r="B932" s="12">
        <v>1813202830</v>
      </c>
      <c r="C932" s="12" t="s">
        <v>795</v>
      </c>
      <c r="D932" s="13"/>
      <c r="E932" s="13">
        <v>61000</v>
      </c>
      <c r="F932" s="13"/>
      <c r="G932" s="27">
        <v>21280</v>
      </c>
    </row>
    <row r="933" spans="2:7" s="21" customFormat="1" ht="14.25" customHeight="1" x14ac:dyDescent="0.2">
      <c r="B933" s="12">
        <v>1813203110</v>
      </c>
      <c r="C933" s="12" t="s">
        <v>796</v>
      </c>
      <c r="D933" s="13">
        <v>310000</v>
      </c>
      <c r="E933" s="13">
        <v>300000</v>
      </c>
      <c r="F933" s="13">
        <v>300000</v>
      </c>
      <c r="G933" s="27">
        <v>280007.01</v>
      </c>
    </row>
    <row r="934" spans="2:7" s="21" customFormat="1" ht="14.25" customHeight="1" x14ac:dyDescent="0.2">
      <c r="B934" s="12">
        <v>1813203111</v>
      </c>
      <c r="C934" s="12" t="s">
        <v>797</v>
      </c>
      <c r="D934" s="13">
        <v>100000</v>
      </c>
      <c r="E934" s="13"/>
      <c r="F934" s="13"/>
      <c r="G934" s="27"/>
    </row>
    <row r="935" spans="2:7" s="21" customFormat="1" ht="14.25" customHeight="1" x14ac:dyDescent="0.2">
      <c r="B935" s="12">
        <v>1813203720</v>
      </c>
      <c r="C935" s="12" t="s">
        <v>133</v>
      </c>
      <c r="D935" s="13">
        <v>25000</v>
      </c>
      <c r="E935" s="13">
        <v>15000</v>
      </c>
      <c r="F935" s="13">
        <v>7000</v>
      </c>
      <c r="G935" s="27">
        <v>8106.28</v>
      </c>
    </row>
    <row r="936" spans="2:7" s="21" customFormat="1" ht="14.25" customHeight="1" x14ac:dyDescent="0.2">
      <c r="B936" s="12">
        <v>1813203750</v>
      </c>
      <c r="C936" s="12" t="s">
        <v>798</v>
      </c>
      <c r="D936" s="13">
        <v>274000</v>
      </c>
      <c r="E936" s="13">
        <v>274000</v>
      </c>
      <c r="F936" s="13">
        <v>192000</v>
      </c>
      <c r="G936" s="27">
        <v>219888.76</v>
      </c>
    </row>
    <row r="937" spans="2:7" s="21" customFormat="1" ht="14.25" customHeight="1" x14ac:dyDescent="0.2">
      <c r="B937" s="12">
        <v>1813203760</v>
      </c>
      <c r="C937" s="12" t="s">
        <v>799</v>
      </c>
      <c r="D937" s="13">
        <v>88000</v>
      </c>
      <c r="E937" s="13">
        <v>138000</v>
      </c>
      <c r="F937" s="13">
        <v>129000</v>
      </c>
      <c r="G937" s="27">
        <v>73973.38</v>
      </c>
    </row>
    <row r="938" spans="2:7" s="21" customFormat="1" ht="14.25" customHeight="1" x14ac:dyDescent="0.2">
      <c r="B938" s="12">
        <v>1813203770</v>
      </c>
      <c r="C938" s="12" t="s">
        <v>800</v>
      </c>
      <c r="D938" s="13"/>
      <c r="E938" s="13">
        <v>3000</v>
      </c>
      <c r="F938" s="13">
        <v>3000</v>
      </c>
      <c r="G938" s="27">
        <v>1778.11</v>
      </c>
    </row>
    <row r="939" spans="2:7" s="21" customFormat="1" ht="14.25" customHeight="1" x14ac:dyDescent="0.2">
      <c r="B939" s="12">
        <v>1813203780</v>
      </c>
      <c r="C939" s="12" t="s">
        <v>801</v>
      </c>
      <c r="D939" s="13">
        <v>583000</v>
      </c>
      <c r="E939" s="13"/>
      <c r="F939" s="13"/>
      <c r="G939" s="27"/>
    </row>
    <row r="940" spans="2:7" s="21" customFormat="1" ht="14.25" customHeight="1" x14ac:dyDescent="0.2">
      <c r="B940" s="12">
        <v>1813203813</v>
      </c>
      <c r="C940" s="12" t="s">
        <v>802</v>
      </c>
      <c r="D940" s="13">
        <v>2000</v>
      </c>
      <c r="E940" s="13">
        <v>2000</v>
      </c>
      <c r="F940" s="13">
        <v>2000</v>
      </c>
      <c r="G940" s="27">
        <v>1622</v>
      </c>
    </row>
    <row r="941" spans="2:7" s="21" customFormat="1" ht="14.25" customHeight="1" x14ac:dyDescent="0.2">
      <c r="B941" s="12">
        <v>1813203819</v>
      </c>
      <c r="C941" s="12" t="s">
        <v>803</v>
      </c>
      <c r="D941" s="13">
        <v>3000</v>
      </c>
      <c r="E941" s="13">
        <v>24000</v>
      </c>
      <c r="F941" s="13">
        <v>23000</v>
      </c>
      <c r="G941" s="27">
        <v>16614.64</v>
      </c>
    </row>
    <row r="942" spans="2:7" s="21" customFormat="1" ht="14.25" customHeight="1" x14ac:dyDescent="0.2">
      <c r="B942" s="12">
        <v>1813203820</v>
      </c>
      <c r="C942" s="12" t="s">
        <v>138</v>
      </c>
      <c r="D942" s="13">
        <v>48000</v>
      </c>
      <c r="E942" s="13">
        <v>35000</v>
      </c>
      <c r="F942" s="13">
        <v>26000</v>
      </c>
      <c r="G942" s="27">
        <v>32356</v>
      </c>
    </row>
    <row r="943" spans="2:7" s="21" customFormat="1" ht="14.25" customHeight="1" x14ac:dyDescent="0.2">
      <c r="B943" s="12">
        <v>1813203827</v>
      </c>
      <c r="C943" s="12" t="s">
        <v>804</v>
      </c>
      <c r="D943" s="13"/>
      <c r="E943" s="13">
        <v>36000</v>
      </c>
      <c r="F943" s="13">
        <v>58000</v>
      </c>
      <c r="G943" s="27">
        <v>29206.16</v>
      </c>
    </row>
    <row r="944" spans="2:7" s="21" customFormat="1" ht="14.25" customHeight="1" x14ac:dyDescent="0.2">
      <c r="B944" s="12">
        <v>1813203828</v>
      </c>
      <c r="C944" s="12" t="s">
        <v>805</v>
      </c>
      <c r="D944" s="13"/>
      <c r="E944" s="13">
        <v>60000</v>
      </c>
      <c r="F944" s="13">
        <v>35000</v>
      </c>
      <c r="G944" s="27">
        <v>46334.95</v>
      </c>
    </row>
    <row r="945" spans="2:7" s="21" customFormat="1" ht="14.25" customHeight="1" x14ac:dyDescent="0.2">
      <c r="B945" s="12">
        <v>1813203829</v>
      </c>
      <c r="C945" s="12" t="s">
        <v>806</v>
      </c>
      <c r="D945" s="13">
        <v>132000</v>
      </c>
      <c r="E945" s="13">
        <v>138000</v>
      </c>
      <c r="F945" s="13">
        <v>128000</v>
      </c>
      <c r="G945" s="27">
        <v>130604.18</v>
      </c>
    </row>
    <row r="946" spans="2:7" s="21" customFormat="1" ht="14.25" customHeight="1" x14ac:dyDescent="0.2">
      <c r="B946" s="12">
        <v>1813203830</v>
      </c>
      <c r="C946" s="12" t="s">
        <v>807</v>
      </c>
      <c r="D946" s="13"/>
      <c r="E946" s="13">
        <v>55000</v>
      </c>
      <c r="F946" s="13"/>
      <c r="G946" s="27">
        <v>17920</v>
      </c>
    </row>
    <row r="947" spans="2:7" s="21" customFormat="1" ht="14.25" customHeight="1" x14ac:dyDescent="0.2">
      <c r="B947" s="12">
        <v>1813204110</v>
      </c>
      <c r="C947" s="12" t="s">
        <v>808</v>
      </c>
      <c r="D947" s="13">
        <v>400000</v>
      </c>
      <c r="E947" s="13">
        <v>400000</v>
      </c>
      <c r="F947" s="13">
        <v>421000</v>
      </c>
      <c r="G947" s="27">
        <v>390573.79</v>
      </c>
    </row>
    <row r="948" spans="2:7" s="21" customFormat="1" ht="14.25" customHeight="1" x14ac:dyDescent="0.2">
      <c r="B948" s="12">
        <v>1813204111</v>
      </c>
      <c r="C948" s="12" t="s">
        <v>809</v>
      </c>
      <c r="D948" s="13">
        <v>100000</v>
      </c>
      <c r="E948" s="13"/>
      <c r="F948" s="13"/>
      <c r="G948" s="27"/>
    </row>
    <row r="949" spans="2:7" s="21" customFormat="1" ht="14.25" customHeight="1" x14ac:dyDescent="0.2">
      <c r="B949" s="12">
        <v>1813204750</v>
      </c>
      <c r="C949" s="12" t="s">
        <v>810</v>
      </c>
      <c r="D949" s="13">
        <v>242000</v>
      </c>
      <c r="E949" s="13">
        <v>242000</v>
      </c>
      <c r="F949" s="13">
        <v>242000</v>
      </c>
      <c r="G949" s="27">
        <v>241504.92</v>
      </c>
    </row>
    <row r="950" spans="2:7" s="21" customFormat="1" ht="14.25" customHeight="1" x14ac:dyDescent="0.2">
      <c r="B950" s="12">
        <v>1813204760</v>
      </c>
      <c r="C950" s="12" t="s">
        <v>811</v>
      </c>
      <c r="D950" s="13">
        <v>92000</v>
      </c>
      <c r="E950" s="13">
        <v>139000</v>
      </c>
      <c r="F950" s="13">
        <v>149000</v>
      </c>
      <c r="G950" s="27">
        <v>45527.7</v>
      </c>
    </row>
    <row r="951" spans="2:7" s="21" customFormat="1" ht="14.25" customHeight="1" x14ac:dyDescent="0.2">
      <c r="B951" s="12">
        <v>1813204770</v>
      </c>
      <c r="C951" s="12" t="s">
        <v>812</v>
      </c>
      <c r="D951" s="13"/>
      <c r="E951" s="13">
        <v>5000</v>
      </c>
      <c r="F951" s="13">
        <v>5000</v>
      </c>
      <c r="G951" s="27">
        <v>2261.14</v>
      </c>
    </row>
    <row r="952" spans="2:7" s="21" customFormat="1" ht="14.25" customHeight="1" x14ac:dyDescent="0.2">
      <c r="B952" s="12">
        <v>1813204780</v>
      </c>
      <c r="C952" s="12" t="s">
        <v>813</v>
      </c>
      <c r="D952" s="13">
        <v>545000</v>
      </c>
      <c r="E952" s="13"/>
      <c r="F952" s="13"/>
      <c r="G952" s="27"/>
    </row>
    <row r="953" spans="2:7" s="21" customFormat="1" ht="14.25" customHeight="1" x14ac:dyDescent="0.2">
      <c r="B953" s="12">
        <v>1813204813</v>
      </c>
      <c r="C953" s="12" t="s">
        <v>814</v>
      </c>
      <c r="D953" s="13">
        <v>2000</v>
      </c>
      <c r="E953" s="13">
        <v>2000</v>
      </c>
      <c r="F953" s="13">
        <v>2000</v>
      </c>
      <c r="G953" s="27">
        <v>1124</v>
      </c>
    </row>
    <row r="954" spans="2:7" s="21" customFormat="1" ht="14.25" customHeight="1" x14ac:dyDescent="0.2">
      <c r="B954" s="12">
        <v>1813204819</v>
      </c>
      <c r="C954" s="12" t="s">
        <v>815</v>
      </c>
      <c r="D954" s="13"/>
      <c r="E954" s="13">
        <v>25000</v>
      </c>
      <c r="F954" s="13">
        <v>26000</v>
      </c>
      <c r="G954" s="27">
        <v>16111.41</v>
      </c>
    </row>
    <row r="955" spans="2:7" s="21" customFormat="1" ht="14.25" customHeight="1" x14ac:dyDescent="0.2">
      <c r="B955" s="12">
        <v>1813204827</v>
      </c>
      <c r="C955" s="12" t="s">
        <v>816</v>
      </c>
      <c r="D955" s="13"/>
      <c r="E955" s="13">
        <v>41000</v>
      </c>
      <c r="F955" s="13">
        <v>42000</v>
      </c>
      <c r="G955" s="27">
        <v>34311.269999999997</v>
      </c>
    </row>
    <row r="956" spans="2:7" s="21" customFormat="1" ht="14.25" customHeight="1" x14ac:dyDescent="0.2">
      <c r="B956" s="12">
        <v>1813204828</v>
      </c>
      <c r="C956" s="12" t="s">
        <v>817</v>
      </c>
      <c r="D956" s="13"/>
      <c r="E956" s="13">
        <v>69000</v>
      </c>
      <c r="F956" s="13">
        <v>70000</v>
      </c>
      <c r="G956" s="27">
        <v>59586.29</v>
      </c>
    </row>
    <row r="957" spans="2:7" s="21" customFormat="1" ht="14.25" customHeight="1" x14ac:dyDescent="0.2">
      <c r="B957" s="12">
        <v>1813204829</v>
      </c>
      <c r="C957" s="12" t="s">
        <v>818</v>
      </c>
      <c r="D957" s="13">
        <v>138000</v>
      </c>
      <c r="E957" s="13">
        <v>157000</v>
      </c>
      <c r="F957" s="13">
        <v>153000</v>
      </c>
      <c r="G957" s="27">
        <v>147482</v>
      </c>
    </row>
    <row r="958" spans="2:7" s="21" customFormat="1" ht="14.25" customHeight="1" x14ac:dyDescent="0.2">
      <c r="B958" s="12">
        <v>1813204830</v>
      </c>
      <c r="C958" s="12" t="s">
        <v>819</v>
      </c>
      <c r="D958" s="13"/>
      <c r="E958" s="13">
        <v>54000</v>
      </c>
      <c r="F958" s="13"/>
      <c r="G958" s="27">
        <v>16800</v>
      </c>
    </row>
    <row r="959" spans="2:7" s="21" customFormat="1" ht="14.25" customHeight="1" x14ac:dyDescent="0.2">
      <c r="B959" s="12">
        <v>1813205110</v>
      </c>
      <c r="C959" s="12" t="s">
        <v>820</v>
      </c>
      <c r="D959" s="13">
        <v>30000</v>
      </c>
      <c r="E959" s="13"/>
      <c r="F959" s="13"/>
      <c r="G959" s="27">
        <v>8608</v>
      </c>
    </row>
    <row r="960" spans="2:7" s="21" customFormat="1" ht="14.25" customHeight="1" x14ac:dyDescent="0.2">
      <c r="B960" s="12">
        <v>1813205750</v>
      </c>
      <c r="C960" s="12" t="s">
        <v>821</v>
      </c>
      <c r="D960" s="13">
        <v>335000</v>
      </c>
      <c r="E960" s="13">
        <v>335000</v>
      </c>
      <c r="F960" s="13">
        <v>335000</v>
      </c>
      <c r="G960" s="50">
        <v>301212</v>
      </c>
    </row>
    <row r="961" spans="1:8" s="21" customFormat="1" ht="14.25" customHeight="1" x14ac:dyDescent="0.2">
      <c r="B961" s="12">
        <v>1813205751</v>
      </c>
      <c r="C961" s="12" t="s">
        <v>822</v>
      </c>
      <c r="D961" s="13">
        <v>110000</v>
      </c>
      <c r="E961" s="13">
        <v>110000</v>
      </c>
      <c r="F961" s="13">
        <v>110000</v>
      </c>
      <c r="G961" s="27">
        <v>21192.959999999999</v>
      </c>
    </row>
    <row r="962" spans="1:8" s="21" customFormat="1" ht="14.25" customHeight="1" x14ac:dyDescent="0.2">
      <c r="B962" s="12">
        <v>1813206110</v>
      </c>
      <c r="C962" s="12" t="s">
        <v>823</v>
      </c>
      <c r="D962" s="13"/>
      <c r="E962" s="13"/>
      <c r="F962" s="13">
        <v>522000</v>
      </c>
      <c r="G962" s="27">
        <v>433281.77</v>
      </c>
    </row>
    <row r="963" spans="1:8" s="21" customFormat="1" ht="14.25" customHeight="1" x14ac:dyDescent="0.2">
      <c r="B963" s="12">
        <v>1813207110</v>
      </c>
      <c r="C963" s="12" t="s">
        <v>824</v>
      </c>
      <c r="D963" s="13"/>
      <c r="E963" s="13"/>
      <c r="F963" s="13">
        <v>77000</v>
      </c>
      <c r="G963" s="27">
        <v>70890.73</v>
      </c>
    </row>
    <row r="964" spans="1:8" s="21" customFormat="1" ht="14.25" customHeight="1" x14ac:dyDescent="0.2">
      <c r="B964" s="12">
        <v>1813210541</v>
      </c>
      <c r="C964" s="12" t="s">
        <v>825</v>
      </c>
      <c r="D964" s="13">
        <v>3000</v>
      </c>
      <c r="E964" s="13">
        <v>7000</v>
      </c>
      <c r="F964" s="13">
        <v>9000</v>
      </c>
      <c r="G964" s="27">
        <v>4638.88</v>
      </c>
    </row>
    <row r="965" spans="1:8" s="21" customFormat="1" ht="14.25" customHeight="1" x14ac:dyDescent="0.2">
      <c r="B965" s="12">
        <v>1813221110</v>
      </c>
      <c r="C965" s="12" t="s">
        <v>826</v>
      </c>
      <c r="D965" s="13">
        <v>1250000</v>
      </c>
      <c r="E965" s="13">
        <v>1200000</v>
      </c>
      <c r="F965" s="13">
        <v>1388000</v>
      </c>
      <c r="G965" s="27">
        <v>1128481.6599999999</v>
      </c>
    </row>
    <row r="966" spans="1:8" s="21" customFormat="1" ht="14.25" customHeight="1" x14ac:dyDescent="0.2">
      <c r="B966" s="12">
        <v>1813222110</v>
      </c>
      <c r="C966" s="12" t="s">
        <v>128</v>
      </c>
      <c r="D966" s="13">
        <v>1450000</v>
      </c>
      <c r="E966" s="13">
        <v>1346000</v>
      </c>
      <c r="F966" s="13">
        <v>1264000</v>
      </c>
      <c r="G966" s="27">
        <v>1184144.56</v>
      </c>
    </row>
    <row r="967" spans="1:8" s="21" customFormat="1" ht="14.25" customHeight="1" x14ac:dyDescent="0.2">
      <c r="B967" s="12">
        <v>1813223110</v>
      </c>
      <c r="C967" s="12" t="s">
        <v>136</v>
      </c>
      <c r="D967" s="13">
        <v>1950000</v>
      </c>
      <c r="E967" s="13">
        <v>1800000</v>
      </c>
      <c r="F967" s="13">
        <v>1761000</v>
      </c>
      <c r="G967" s="27">
        <v>1802399.84</v>
      </c>
    </row>
    <row r="968" spans="1:8" s="21" customFormat="1" ht="14.25" customHeight="1" x14ac:dyDescent="0.2">
      <c r="B968" s="12">
        <v>1813224110</v>
      </c>
      <c r="C968" s="12" t="s">
        <v>827</v>
      </c>
      <c r="D968" s="13">
        <v>800000</v>
      </c>
      <c r="E968" s="13">
        <v>626000</v>
      </c>
      <c r="F968" s="13">
        <v>768000</v>
      </c>
      <c r="G968" s="27">
        <v>606994.43999999994</v>
      </c>
    </row>
    <row r="969" spans="1:8" s="21" customFormat="1" ht="14.25" customHeight="1" x14ac:dyDescent="0.2">
      <c r="B969" s="12">
        <v>1813250750</v>
      </c>
      <c r="C969" s="12" t="s">
        <v>828</v>
      </c>
      <c r="D969" s="13"/>
      <c r="E969" s="13">
        <v>15000</v>
      </c>
      <c r="F969" s="13"/>
      <c r="G969" s="27">
        <v>35483.68</v>
      </c>
    </row>
    <row r="970" spans="1:8" s="21" customFormat="1" ht="14.25" customHeight="1" x14ac:dyDescent="0.2">
      <c r="B970" s="12">
        <v>1813250751</v>
      </c>
      <c r="C970" s="12" t="s">
        <v>829</v>
      </c>
      <c r="D970" s="13">
        <v>1586000</v>
      </c>
      <c r="E970" s="13">
        <v>1425000</v>
      </c>
      <c r="F970" s="13">
        <v>947000</v>
      </c>
      <c r="G970" s="27">
        <v>853561.11</v>
      </c>
    </row>
    <row r="971" spans="1:8" s="16" customFormat="1" ht="14.25" customHeight="1" thickBot="1" x14ac:dyDescent="0.3">
      <c r="A971" s="21"/>
      <c r="B971" s="14">
        <v>1813250753</v>
      </c>
      <c r="C971" s="14" t="s">
        <v>830</v>
      </c>
      <c r="D971" s="15">
        <v>16000</v>
      </c>
      <c r="E971" s="15">
        <v>16000</v>
      </c>
      <c r="F971" s="15">
        <v>10000</v>
      </c>
      <c r="G971" s="51">
        <v>2240</v>
      </c>
    </row>
    <row r="972" spans="1:8" s="21" customFormat="1" ht="15.75" thickBot="1" x14ac:dyDescent="0.3">
      <c r="A972" s="16"/>
      <c r="B972" s="6"/>
      <c r="C972" s="6" t="s">
        <v>159</v>
      </c>
      <c r="D972" s="7">
        <f>SUM(D898:D971)</f>
        <v>14874000</v>
      </c>
      <c r="E972" s="7">
        <f>SUM(E898:E971)</f>
        <v>12488000</v>
      </c>
      <c r="F972" s="7">
        <f>SUM(F898:F971)</f>
        <v>12118000</v>
      </c>
      <c r="G972" s="7">
        <f>SUM(G898:G971)</f>
        <v>11291735.689999998</v>
      </c>
    </row>
    <row r="973" spans="1:8" ht="18.75" customHeight="1" x14ac:dyDescent="0.2">
      <c r="A973" s="21"/>
    </row>
    <row r="974" spans="1:8" s="8" customFormat="1" ht="16.5" thickBot="1" x14ac:dyDescent="0.3">
      <c r="A974" s="1"/>
      <c r="B974" s="1"/>
      <c r="C974" s="18" t="s">
        <v>160</v>
      </c>
      <c r="D974" s="3"/>
      <c r="E974" s="3"/>
      <c r="F974" s="3"/>
      <c r="G974" s="3"/>
      <c r="H974" s="5"/>
    </row>
    <row r="975" spans="1:8" s="21" customFormat="1" ht="15.75" thickBot="1" x14ac:dyDescent="0.3">
      <c r="A975" s="5"/>
      <c r="B975" s="6" t="s">
        <v>3</v>
      </c>
      <c r="C975" s="6" t="s">
        <v>4</v>
      </c>
      <c r="D975" s="7" t="s">
        <v>5</v>
      </c>
      <c r="E975" s="7" t="s">
        <v>6</v>
      </c>
      <c r="F975" s="7" t="s">
        <v>7</v>
      </c>
      <c r="G975" s="7" t="s">
        <v>8</v>
      </c>
    </row>
    <row r="976" spans="1:8" s="21" customFormat="1" x14ac:dyDescent="0.2">
      <c r="B976" s="12">
        <v>1814000751</v>
      </c>
      <c r="C976" s="12" t="s">
        <v>831</v>
      </c>
      <c r="D976" s="13"/>
      <c r="E976" s="13">
        <v>12000</v>
      </c>
      <c r="F976" s="13">
        <v>12000</v>
      </c>
      <c r="G976" s="13">
        <v>12000</v>
      </c>
    </row>
    <row r="977" spans="1:8" s="21" customFormat="1" x14ac:dyDescent="0.2">
      <c r="B977" s="12">
        <v>1814000761</v>
      </c>
      <c r="C977" s="12" t="s">
        <v>832</v>
      </c>
      <c r="D977" s="13">
        <v>347000</v>
      </c>
      <c r="E977" s="13">
        <v>347000</v>
      </c>
      <c r="F977" s="13">
        <v>347000</v>
      </c>
      <c r="G977" s="13">
        <v>996912</v>
      </c>
    </row>
    <row r="978" spans="1:8" s="21" customFormat="1" x14ac:dyDescent="0.2">
      <c r="B978" s="12">
        <v>1814000762</v>
      </c>
      <c r="C978" s="12" t="s">
        <v>833</v>
      </c>
      <c r="D978" s="13">
        <v>300000</v>
      </c>
      <c r="E978" s="13">
        <v>300000</v>
      </c>
      <c r="F978" s="13">
        <v>300000</v>
      </c>
      <c r="G978" s="13">
        <v>322499</v>
      </c>
    </row>
    <row r="979" spans="1:8" s="21" customFormat="1" x14ac:dyDescent="0.2">
      <c r="B979" s="12">
        <v>1814000820</v>
      </c>
      <c r="C979" s="12" t="s">
        <v>834</v>
      </c>
      <c r="D979" s="13">
        <v>18000</v>
      </c>
      <c r="E979" s="13">
        <v>18000</v>
      </c>
      <c r="F979" s="13">
        <v>21000</v>
      </c>
      <c r="G979" s="13">
        <v>13500</v>
      </c>
    </row>
    <row r="980" spans="1:8" s="21" customFormat="1" x14ac:dyDescent="0.2">
      <c r="B980" s="12">
        <v>1814020110</v>
      </c>
      <c r="C980" s="12" t="s">
        <v>835</v>
      </c>
      <c r="D980" s="13">
        <v>169000</v>
      </c>
      <c r="E980" s="13">
        <v>168000</v>
      </c>
      <c r="F980" s="13">
        <v>163000</v>
      </c>
      <c r="G980" s="27">
        <v>164501.66</v>
      </c>
    </row>
    <row r="981" spans="1:8" s="21" customFormat="1" ht="15" thickBot="1" x14ac:dyDescent="0.25">
      <c r="B981" s="12">
        <v>1814050110</v>
      </c>
      <c r="C981" s="12" t="s">
        <v>836</v>
      </c>
      <c r="D981" s="13">
        <v>350000</v>
      </c>
      <c r="E981" s="13">
        <v>310000</v>
      </c>
      <c r="F981" s="13">
        <v>257000</v>
      </c>
      <c r="G981" s="27">
        <v>290190.90999999997</v>
      </c>
    </row>
    <row r="982" spans="1:8" s="21" customFormat="1" ht="15.75" thickBot="1" x14ac:dyDescent="0.3">
      <c r="A982" s="16"/>
      <c r="B982" s="6"/>
      <c r="C982" s="6" t="s">
        <v>164</v>
      </c>
      <c r="D982" s="7">
        <f>SUM(D976:D981)</f>
        <v>1184000</v>
      </c>
      <c r="E982" s="7">
        <f>SUM(E976:E981)</f>
        <v>1155000</v>
      </c>
      <c r="F982" s="7">
        <f>SUM(F976:F981)</f>
        <v>1100000</v>
      </c>
      <c r="G982" s="7">
        <f>SUM(G976:G981)</f>
        <v>1799603.5699999998</v>
      </c>
    </row>
    <row r="983" spans="1:8" ht="18.75" customHeight="1" x14ac:dyDescent="0.2">
      <c r="A983" s="21"/>
    </row>
    <row r="984" spans="1:8" s="8" customFormat="1" ht="16.5" thickBot="1" x14ac:dyDescent="0.3">
      <c r="A984" s="1"/>
      <c r="B984" s="1"/>
      <c r="C984" s="18" t="s">
        <v>165</v>
      </c>
      <c r="D984" s="3"/>
      <c r="E984" s="3"/>
      <c r="F984" s="3"/>
      <c r="G984" s="3"/>
      <c r="H984" s="5"/>
    </row>
    <row r="985" spans="1:8" s="21" customFormat="1" ht="15.75" thickBot="1" x14ac:dyDescent="0.3">
      <c r="A985" s="5"/>
      <c r="B985" s="6" t="s">
        <v>3</v>
      </c>
      <c r="C985" s="6" t="s">
        <v>4</v>
      </c>
      <c r="D985" s="7" t="s">
        <v>5</v>
      </c>
      <c r="E985" s="7" t="s">
        <v>6</v>
      </c>
      <c r="F985" s="7" t="s">
        <v>7</v>
      </c>
      <c r="G985" s="7" t="s">
        <v>8</v>
      </c>
    </row>
    <row r="986" spans="1:8" s="21" customFormat="1" x14ac:dyDescent="0.2">
      <c r="B986" s="12">
        <v>1815100751</v>
      </c>
      <c r="C986" s="12" t="s">
        <v>837</v>
      </c>
      <c r="D986" s="13"/>
      <c r="E986" s="13">
        <v>10000</v>
      </c>
      <c r="F986" s="13">
        <v>10000</v>
      </c>
      <c r="G986" s="27">
        <v>10000</v>
      </c>
    </row>
    <row r="987" spans="1:8" s="21" customFormat="1" x14ac:dyDescent="0.2">
      <c r="B987" s="12">
        <v>1815100753</v>
      </c>
      <c r="C987" s="12" t="s">
        <v>838</v>
      </c>
      <c r="D987" s="13">
        <v>14000</v>
      </c>
      <c r="E987" s="13">
        <v>15000</v>
      </c>
      <c r="F987" s="13">
        <v>12000</v>
      </c>
      <c r="G987" s="27">
        <v>10500</v>
      </c>
    </row>
    <row r="988" spans="1:8" s="21" customFormat="1" x14ac:dyDescent="0.2">
      <c r="B988" s="12">
        <v>1815100762</v>
      </c>
      <c r="C988" s="12" t="s">
        <v>839</v>
      </c>
      <c r="D988" s="13">
        <v>300000</v>
      </c>
      <c r="E988" s="13">
        <v>300000</v>
      </c>
      <c r="F988" s="13">
        <v>340000</v>
      </c>
      <c r="G988" s="27">
        <v>369255.8</v>
      </c>
    </row>
    <row r="989" spans="1:8" s="21" customFormat="1" x14ac:dyDescent="0.2">
      <c r="B989" s="12">
        <v>1815110110</v>
      </c>
      <c r="C989" s="12" t="s">
        <v>840</v>
      </c>
      <c r="D989" s="13">
        <v>156000</v>
      </c>
      <c r="E989" s="13">
        <v>155000</v>
      </c>
      <c r="F989" s="13">
        <v>150000</v>
      </c>
      <c r="G989" s="27">
        <v>153650.34</v>
      </c>
    </row>
    <row r="990" spans="1:8" s="21" customFormat="1" x14ac:dyDescent="0.2">
      <c r="B990" s="12">
        <v>1815110761</v>
      </c>
      <c r="C990" s="12" t="s">
        <v>841</v>
      </c>
      <c r="D990" s="13">
        <v>188000</v>
      </c>
      <c r="E990" s="13">
        <v>188000</v>
      </c>
      <c r="F990" s="13">
        <v>188000</v>
      </c>
      <c r="G990" s="27">
        <v>188000</v>
      </c>
    </row>
    <row r="991" spans="1:8" s="16" customFormat="1" ht="15.75" thickBot="1" x14ac:dyDescent="0.3">
      <c r="A991" s="21"/>
      <c r="B991" s="12">
        <v>1815120110</v>
      </c>
      <c r="C991" s="12" t="s">
        <v>842</v>
      </c>
      <c r="D991" s="13">
        <v>100000</v>
      </c>
      <c r="E991" s="13">
        <v>120000</v>
      </c>
      <c r="F991" s="13">
        <v>0</v>
      </c>
      <c r="G991" s="27">
        <v>150188.07999999999</v>
      </c>
    </row>
    <row r="992" spans="1:8" s="21" customFormat="1" ht="15.75" thickBot="1" x14ac:dyDescent="0.3">
      <c r="A992" s="16"/>
      <c r="B992" s="6"/>
      <c r="C992" s="6" t="s">
        <v>168</v>
      </c>
      <c r="D992" s="7">
        <f>SUM(D986:D991)</f>
        <v>758000</v>
      </c>
      <c r="E992" s="7">
        <f>SUM(E986:E991)</f>
        <v>788000</v>
      </c>
      <c r="F992" s="7">
        <f>SUM(F986:F991)</f>
        <v>700000</v>
      </c>
      <c r="G992" s="7">
        <f t="shared" ref="G992" si="32">SUM(G986:G991)</f>
        <v>881594.22</v>
      </c>
    </row>
    <row r="993" spans="1:8" ht="18.75" customHeight="1" x14ac:dyDescent="0.2">
      <c r="A993" s="21"/>
    </row>
    <row r="994" spans="1:8" s="8" customFormat="1" ht="16.5" thickBot="1" x14ac:dyDescent="0.3">
      <c r="A994" s="1"/>
      <c r="B994" s="1"/>
      <c r="C994" s="18" t="s">
        <v>169</v>
      </c>
      <c r="D994" s="3"/>
      <c r="E994" s="3"/>
      <c r="F994" s="3"/>
      <c r="G994" s="3"/>
      <c r="H994" s="5"/>
    </row>
    <row r="995" spans="1:8" s="21" customFormat="1" ht="15.75" thickBot="1" x14ac:dyDescent="0.3">
      <c r="A995" s="5"/>
      <c r="B995" s="6" t="s">
        <v>3</v>
      </c>
      <c r="C995" s="6" t="s">
        <v>4</v>
      </c>
      <c r="D995" s="7" t="s">
        <v>5</v>
      </c>
      <c r="E995" s="7" t="s">
        <v>6</v>
      </c>
      <c r="F995" s="7" t="s">
        <v>7</v>
      </c>
      <c r="G995" s="7" t="s">
        <v>8</v>
      </c>
    </row>
    <row r="996" spans="1:8" s="21" customFormat="1" x14ac:dyDescent="0.2">
      <c r="B996" s="12">
        <v>1815800110</v>
      </c>
      <c r="C996" s="12" t="s">
        <v>843</v>
      </c>
      <c r="D996" s="13">
        <v>378000</v>
      </c>
      <c r="E996" s="13">
        <v>370000</v>
      </c>
      <c r="F996" s="13">
        <v>372000</v>
      </c>
      <c r="G996" s="27">
        <v>352281.79</v>
      </c>
    </row>
    <row r="997" spans="1:8" s="21" customFormat="1" x14ac:dyDescent="0.2">
      <c r="B997" s="12">
        <v>1815800431</v>
      </c>
      <c r="C997" s="12" t="s">
        <v>844</v>
      </c>
      <c r="D997" s="13">
        <v>80000</v>
      </c>
      <c r="E997" s="13">
        <v>60000</v>
      </c>
      <c r="F997" s="13">
        <v>100000</v>
      </c>
      <c r="G997" s="27">
        <v>74071.39</v>
      </c>
    </row>
    <row r="998" spans="1:8" s="21" customFormat="1" x14ac:dyDescent="0.2">
      <c r="B998" s="12">
        <v>1815800433</v>
      </c>
      <c r="C998" s="12" t="s">
        <v>845</v>
      </c>
      <c r="D998" s="13">
        <v>7000</v>
      </c>
      <c r="E998" s="13">
        <v>7000</v>
      </c>
      <c r="F998" s="13">
        <v>15000</v>
      </c>
      <c r="G998" s="27">
        <v>5270.92</v>
      </c>
    </row>
    <row r="999" spans="1:8" s="21" customFormat="1" x14ac:dyDescent="0.2">
      <c r="B999" s="12">
        <v>1815800434</v>
      </c>
      <c r="C999" s="12" t="s">
        <v>846</v>
      </c>
      <c r="D999" s="13">
        <v>189000</v>
      </c>
      <c r="E999" s="13">
        <v>189000</v>
      </c>
      <c r="F999" s="13">
        <v>189000</v>
      </c>
      <c r="G999" s="27">
        <v>188709</v>
      </c>
    </row>
    <row r="1000" spans="1:8" s="21" customFormat="1" x14ac:dyDescent="0.2">
      <c r="B1000" s="12">
        <v>1815800450</v>
      </c>
      <c r="C1000" s="12" t="s">
        <v>847</v>
      </c>
      <c r="D1000" s="13">
        <v>40000</v>
      </c>
      <c r="E1000" s="13">
        <v>35000</v>
      </c>
      <c r="F1000" s="13">
        <v>35000</v>
      </c>
      <c r="G1000" s="27">
        <v>34417.699999999997</v>
      </c>
    </row>
    <row r="1001" spans="1:8" s="16" customFormat="1" ht="15.75" thickBot="1" x14ac:dyDescent="0.3">
      <c r="A1001" s="21"/>
      <c r="B1001" s="12">
        <v>1815800541</v>
      </c>
      <c r="C1001" s="12" t="s">
        <v>848</v>
      </c>
      <c r="D1001" s="13">
        <v>1000</v>
      </c>
      <c r="E1001" s="13">
        <v>1000</v>
      </c>
      <c r="F1001" s="13">
        <v>1000</v>
      </c>
      <c r="G1001" s="27">
        <v>0</v>
      </c>
    </row>
    <row r="1002" spans="1:8" s="21" customFormat="1" ht="15.75" thickBot="1" x14ac:dyDescent="0.3">
      <c r="A1002" s="16"/>
      <c r="B1002" s="6"/>
      <c r="C1002" s="6" t="s">
        <v>849</v>
      </c>
      <c r="D1002" s="7">
        <f>SUM(D996:D1001)</f>
        <v>695000</v>
      </c>
      <c r="E1002" s="7">
        <f>SUM(E996:E1001)</f>
        <v>662000</v>
      </c>
      <c r="F1002" s="7">
        <f>SUM(F996:F1001)</f>
        <v>712000</v>
      </c>
      <c r="G1002" s="7">
        <f t="shared" ref="G1002" si="33">SUM(G996:G1001)</f>
        <v>654750.79999999993</v>
      </c>
    </row>
    <row r="1003" spans="1:8" ht="18.75" customHeight="1" x14ac:dyDescent="0.2">
      <c r="A1003" s="21"/>
    </row>
    <row r="1004" spans="1:8" s="8" customFormat="1" ht="16.5" thickBot="1" x14ac:dyDescent="0.3">
      <c r="A1004" s="1"/>
      <c r="B1004" s="1"/>
      <c r="C1004" s="18" t="s">
        <v>850</v>
      </c>
      <c r="D1004" s="3"/>
      <c r="E1004" s="3"/>
      <c r="F1004" s="3"/>
      <c r="G1004" s="3"/>
      <c r="H1004" s="5"/>
    </row>
    <row r="1005" spans="1:8" s="21" customFormat="1" ht="15.75" thickBot="1" x14ac:dyDescent="0.3">
      <c r="A1005" s="5"/>
      <c r="B1005" s="6" t="s">
        <v>3</v>
      </c>
      <c r="C1005" s="6" t="s">
        <v>4</v>
      </c>
      <c r="D1005" s="7" t="s">
        <v>5</v>
      </c>
      <c r="E1005" s="7" t="s">
        <v>6</v>
      </c>
      <c r="F1005" s="7" t="s">
        <v>7</v>
      </c>
      <c r="G1005" s="7" t="s">
        <v>8</v>
      </c>
    </row>
    <row r="1006" spans="1:8" s="21" customFormat="1" x14ac:dyDescent="0.2">
      <c r="B1006" s="12">
        <v>1817100110</v>
      </c>
      <c r="C1006" s="12" t="s">
        <v>851</v>
      </c>
      <c r="D1006" s="13">
        <v>220000</v>
      </c>
      <c r="E1006" s="13">
        <v>140000</v>
      </c>
      <c r="F1006" s="13">
        <v>173000</v>
      </c>
      <c r="G1006" s="13">
        <v>134625</v>
      </c>
    </row>
    <row r="1007" spans="1:8" s="21" customFormat="1" x14ac:dyDescent="0.2">
      <c r="B1007" s="12">
        <v>1817000531</v>
      </c>
      <c r="C1007" s="12" t="s">
        <v>852</v>
      </c>
      <c r="D1007" s="13">
        <v>15000</v>
      </c>
      <c r="E1007" s="13">
        <v>15000</v>
      </c>
      <c r="F1007" s="13"/>
      <c r="G1007" s="13"/>
    </row>
    <row r="1008" spans="1:8" s="21" customFormat="1" x14ac:dyDescent="0.2">
      <c r="B1008" s="12">
        <v>1817000535</v>
      </c>
      <c r="C1008" s="12" t="s">
        <v>516</v>
      </c>
      <c r="D1008" s="13">
        <v>30000</v>
      </c>
      <c r="E1008" s="13">
        <v>28000</v>
      </c>
      <c r="F1008" s="13"/>
      <c r="G1008" s="13"/>
    </row>
    <row r="1009" spans="1:8" s="16" customFormat="1" ht="13.5" customHeight="1" thickBot="1" x14ac:dyDescent="0.3">
      <c r="A1009" s="21"/>
      <c r="B1009" s="12">
        <v>1817100750</v>
      </c>
      <c r="C1009" s="12" t="s">
        <v>850</v>
      </c>
      <c r="D1009" s="13">
        <v>1700000</v>
      </c>
      <c r="E1009" s="13">
        <v>1500000</v>
      </c>
      <c r="F1009" s="13">
        <v>1500000</v>
      </c>
      <c r="G1009" s="27">
        <v>1456967.97</v>
      </c>
    </row>
    <row r="1010" spans="1:8" s="21" customFormat="1" ht="15.75" thickBot="1" x14ac:dyDescent="0.3">
      <c r="A1010" s="16"/>
      <c r="B1010" s="6"/>
      <c r="C1010" s="6" t="s">
        <v>853</v>
      </c>
      <c r="D1010" s="7">
        <f>SUM(D1006:D1009)</f>
        <v>1965000</v>
      </c>
      <c r="E1010" s="7">
        <f>SUM(E1006:E1009)</f>
        <v>1683000</v>
      </c>
      <c r="F1010" s="7">
        <f>SUM(F1006:F1009)</f>
        <v>1673000</v>
      </c>
      <c r="G1010" s="7">
        <f>SUM(G1006:G1009)</f>
        <v>1591592.97</v>
      </c>
    </row>
    <row r="1011" spans="1:8" ht="18.75" customHeight="1" x14ac:dyDescent="0.2">
      <c r="A1011" s="21"/>
    </row>
    <row r="1012" spans="1:8" s="8" customFormat="1" ht="16.5" thickBot="1" x14ac:dyDescent="0.3">
      <c r="A1012" s="1"/>
      <c r="B1012" s="1"/>
      <c r="C1012" s="18" t="s">
        <v>176</v>
      </c>
      <c r="D1012" s="3"/>
      <c r="E1012" s="3"/>
      <c r="F1012" s="3"/>
      <c r="G1012" s="3"/>
      <c r="H1012" s="5"/>
    </row>
    <row r="1013" spans="1:8" s="21" customFormat="1" ht="15.75" thickBot="1" x14ac:dyDescent="0.3">
      <c r="A1013" s="5"/>
      <c r="B1013" s="6" t="s">
        <v>3</v>
      </c>
      <c r="C1013" s="6" t="s">
        <v>4</v>
      </c>
      <c r="D1013" s="7" t="s">
        <v>5</v>
      </c>
      <c r="E1013" s="7" t="s">
        <v>6</v>
      </c>
      <c r="F1013" s="7" t="s">
        <v>7</v>
      </c>
      <c r="G1013" s="7" t="s">
        <v>8</v>
      </c>
    </row>
    <row r="1014" spans="1:8" s="21" customFormat="1" x14ac:dyDescent="0.2">
      <c r="B1014" s="12">
        <v>1817200110</v>
      </c>
      <c r="C1014" s="12" t="s">
        <v>854</v>
      </c>
      <c r="D1014" s="13">
        <v>145000</v>
      </c>
      <c r="E1014" s="13">
        <v>143000</v>
      </c>
      <c r="F1014" s="13">
        <v>142000</v>
      </c>
      <c r="G1014" s="27">
        <v>135952.41</v>
      </c>
    </row>
    <row r="1015" spans="1:8" s="16" customFormat="1" ht="15.75" thickBot="1" x14ac:dyDescent="0.3">
      <c r="A1015" s="21"/>
      <c r="B1015" s="12">
        <v>1817200780</v>
      </c>
      <c r="C1015" s="12" t="s">
        <v>855</v>
      </c>
      <c r="D1015" s="13">
        <v>45000</v>
      </c>
      <c r="E1015" s="13">
        <v>45000</v>
      </c>
      <c r="F1015" s="13">
        <v>31000</v>
      </c>
      <c r="G1015" s="27">
        <v>42584</v>
      </c>
    </row>
    <row r="1016" spans="1:8" s="21" customFormat="1" ht="15.75" thickBot="1" x14ac:dyDescent="0.3">
      <c r="A1016" s="16"/>
      <c r="B1016" s="6"/>
      <c r="C1016" s="6" t="s">
        <v>856</v>
      </c>
      <c r="D1016" s="7">
        <f>SUM(D1014:D1015)</f>
        <v>190000</v>
      </c>
      <c r="E1016" s="7">
        <f>SUM(E1014:E1015)</f>
        <v>188000</v>
      </c>
      <c r="F1016" s="7">
        <f>SUM(F1014:F1015)</f>
        <v>173000</v>
      </c>
      <c r="G1016" s="7">
        <f t="shared" ref="G1016" si="34">SUM(G1014:G1015)</f>
        <v>178536.41</v>
      </c>
    </row>
    <row r="1017" spans="1:8" ht="18.75" customHeight="1" x14ac:dyDescent="0.2">
      <c r="A1017" s="21"/>
    </row>
    <row r="1018" spans="1:8" s="8" customFormat="1" ht="16.5" thickBot="1" x14ac:dyDescent="0.3">
      <c r="A1018" s="1"/>
      <c r="B1018" s="1"/>
      <c r="C1018" s="18" t="s">
        <v>857</v>
      </c>
      <c r="D1018" s="3"/>
      <c r="E1018" s="3"/>
      <c r="F1018" s="3"/>
      <c r="G1018" s="3"/>
      <c r="H1018" s="5"/>
    </row>
    <row r="1019" spans="1:8" s="21" customFormat="1" ht="15.75" thickBot="1" x14ac:dyDescent="0.3">
      <c r="A1019" s="5"/>
      <c r="B1019" s="6" t="s">
        <v>3</v>
      </c>
      <c r="C1019" s="6" t="s">
        <v>4</v>
      </c>
      <c r="D1019" s="7" t="s">
        <v>5</v>
      </c>
      <c r="E1019" s="7" t="s">
        <v>6</v>
      </c>
      <c r="F1019" s="7" t="s">
        <v>7</v>
      </c>
      <c r="G1019" s="7" t="s">
        <v>8</v>
      </c>
    </row>
    <row r="1020" spans="1:8" s="21" customFormat="1" x14ac:dyDescent="0.2">
      <c r="B1020" s="52">
        <v>1817300110</v>
      </c>
      <c r="C1020" s="52" t="s">
        <v>858</v>
      </c>
      <c r="D1020" s="11">
        <f>1165000+27000</f>
        <v>1192000</v>
      </c>
      <c r="E1020" s="11">
        <v>1161000</v>
      </c>
      <c r="F1020" s="11">
        <v>1095000</v>
      </c>
      <c r="G1020" s="53">
        <v>1182355.71</v>
      </c>
    </row>
    <row r="1021" spans="1:8" s="21" customFormat="1" x14ac:dyDescent="0.2">
      <c r="B1021" s="12">
        <v>1817300521</v>
      </c>
      <c r="C1021" s="12" t="s">
        <v>859</v>
      </c>
      <c r="D1021" s="13">
        <v>53000</v>
      </c>
      <c r="E1021" s="13">
        <v>53000</v>
      </c>
      <c r="F1021" s="13">
        <v>43000</v>
      </c>
      <c r="G1021" s="27">
        <v>43478.9</v>
      </c>
    </row>
    <row r="1022" spans="1:8" s="21" customFormat="1" x14ac:dyDescent="0.2">
      <c r="B1022" s="12">
        <v>1817300522</v>
      </c>
      <c r="C1022" s="12" t="s">
        <v>860</v>
      </c>
      <c r="D1022" s="13">
        <v>8000</v>
      </c>
      <c r="E1022" s="13">
        <v>8000</v>
      </c>
      <c r="F1022" s="13"/>
      <c r="G1022" s="27"/>
    </row>
    <row r="1023" spans="1:8" s="21" customFormat="1" x14ac:dyDescent="0.2">
      <c r="B1023" s="12">
        <v>1817300580</v>
      </c>
      <c r="C1023" s="12" t="s">
        <v>861</v>
      </c>
      <c r="D1023" s="13">
        <v>9000</v>
      </c>
      <c r="E1023" s="13">
        <v>9000</v>
      </c>
      <c r="F1023" s="13"/>
      <c r="G1023" s="27">
        <v>6292</v>
      </c>
    </row>
    <row r="1024" spans="1:8" s="16" customFormat="1" ht="15.75" thickBot="1" x14ac:dyDescent="0.3">
      <c r="A1024" s="21"/>
      <c r="B1024" s="12">
        <v>1817300750</v>
      </c>
      <c r="C1024" s="12" t="s">
        <v>862</v>
      </c>
      <c r="D1024" s="13">
        <v>22000</v>
      </c>
      <c r="E1024" s="13"/>
      <c r="F1024" s="13">
        <v>14000</v>
      </c>
      <c r="G1024" s="27">
        <v>0</v>
      </c>
    </row>
    <row r="1025" spans="1:8" s="21" customFormat="1" ht="15.75" thickBot="1" x14ac:dyDescent="0.3">
      <c r="A1025" s="16"/>
      <c r="B1025" s="6"/>
      <c r="C1025" s="6" t="s">
        <v>863</v>
      </c>
      <c r="D1025" s="7">
        <f>SUM(D1020:D1024)</f>
        <v>1284000</v>
      </c>
      <c r="E1025" s="7">
        <f>SUM(E1020:E1024)</f>
        <v>1231000</v>
      </c>
      <c r="F1025" s="7">
        <f>SUM(F1020:F1024)</f>
        <v>1152000</v>
      </c>
      <c r="G1025" s="7">
        <f t="shared" ref="G1025" si="35">SUM(G1020:G1024)</f>
        <v>1232126.6099999999</v>
      </c>
    </row>
    <row r="1026" spans="1:8" ht="18.75" customHeight="1" x14ac:dyDescent="0.2">
      <c r="A1026" s="21"/>
    </row>
    <row r="1027" spans="1:8" s="8" customFormat="1" ht="16.5" thickBot="1" x14ac:dyDescent="0.3">
      <c r="A1027" s="1"/>
      <c r="B1027" s="1"/>
      <c r="C1027" s="18" t="s">
        <v>864</v>
      </c>
      <c r="D1027" s="3"/>
      <c r="E1027" s="3"/>
      <c r="F1027" s="3"/>
      <c r="G1027" s="3"/>
      <c r="H1027" s="5"/>
    </row>
    <row r="1028" spans="1:8" s="21" customFormat="1" ht="15.75" thickBot="1" x14ac:dyDescent="0.3">
      <c r="A1028" s="5"/>
      <c r="B1028" s="6" t="s">
        <v>3</v>
      </c>
      <c r="C1028" s="6" t="s">
        <v>4</v>
      </c>
      <c r="D1028" s="7" t="s">
        <v>5</v>
      </c>
      <c r="E1028" s="7" t="s">
        <v>6</v>
      </c>
      <c r="F1028" s="7" t="s">
        <v>7</v>
      </c>
      <c r="G1028" s="7" t="s">
        <v>8</v>
      </c>
    </row>
    <row r="1029" spans="1:8" s="21" customFormat="1" x14ac:dyDescent="0.2">
      <c r="B1029" s="12">
        <v>1817400870</v>
      </c>
      <c r="C1029" s="12" t="s">
        <v>865</v>
      </c>
      <c r="D1029" s="13"/>
      <c r="E1029" s="13"/>
      <c r="F1029" s="13"/>
      <c r="G1029" s="13"/>
    </row>
    <row r="1030" spans="1:8" s="21" customFormat="1" x14ac:dyDescent="0.2">
      <c r="B1030" s="12">
        <v>1817500441</v>
      </c>
      <c r="C1030" s="12" t="s">
        <v>866</v>
      </c>
      <c r="D1030" s="13">
        <v>160000</v>
      </c>
      <c r="E1030" s="13">
        <v>146000</v>
      </c>
      <c r="F1030" s="13">
        <v>145000</v>
      </c>
      <c r="G1030" s="27">
        <v>150185</v>
      </c>
    </row>
    <row r="1031" spans="1:8" s="21" customFormat="1" x14ac:dyDescent="0.2">
      <c r="B1031" s="12">
        <v>1817600434</v>
      </c>
      <c r="C1031" s="12" t="s">
        <v>867</v>
      </c>
      <c r="D1031" s="13"/>
      <c r="E1031" s="13"/>
      <c r="F1031" s="13"/>
      <c r="G1031" s="27">
        <v>1210.92</v>
      </c>
    </row>
    <row r="1032" spans="1:8" s="21" customFormat="1" x14ac:dyDescent="0.2">
      <c r="B1032" s="12">
        <v>1817600720</v>
      </c>
      <c r="C1032" s="12" t="s">
        <v>868</v>
      </c>
      <c r="D1032" s="13"/>
      <c r="E1032" s="13"/>
      <c r="F1032" s="13"/>
      <c r="G1032" s="27">
        <v>977.5</v>
      </c>
    </row>
    <row r="1033" spans="1:8" x14ac:dyDescent="0.2">
      <c r="A1033" s="21"/>
      <c r="B1033" s="12">
        <v>1817700110</v>
      </c>
      <c r="C1033" s="12" t="s">
        <v>869</v>
      </c>
      <c r="D1033" s="13">
        <v>350000</v>
      </c>
      <c r="E1033" s="13">
        <v>345000</v>
      </c>
      <c r="F1033" s="13">
        <v>330000</v>
      </c>
      <c r="G1033" s="27">
        <v>342854.51</v>
      </c>
    </row>
    <row r="1034" spans="1:8" x14ac:dyDescent="0.2">
      <c r="B1034" s="12">
        <v>1817800110</v>
      </c>
      <c r="C1034" s="12" t="s">
        <v>870</v>
      </c>
      <c r="D1034" s="13">
        <v>1790000</v>
      </c>
      <c r="E1034" s="13">
        <v>1764000</v>
      </c>
      <c r="F1034" s="13">
        <v>1754000</v>
      </c>
      <c r="G1034" s="27">
        <v>1840911.93</v>
      </c>
    </row>
    <row r="1035" spans="1:8" x14ac:dyDescent="0.2">
      <c r="B1035" s="12">
        <v>1817800710</v>
      </c>
      <c r="C1035" s="12" t="s">
        <v>871</v>
      </c>
      <c r="D1035" s="13">
        <v>970000</v>
      </c>
      <c r="E1035" s="13">
        <v>850000</v>
      </c>
      <c r="F1035" s="13">
        <v>1240000</v>
      </c>
      <c r="G1035" s="27">
        <v>815979</v>
      </c>
    </row>
    <row r="1036" spans="1:8" x14ac:dyDescent="0.2">
      <c r="B1036" s="12">
        <v>1817800711</v>
      </c>
      <c r="C1036" s="12" t="s">
        <v>184</v>
      </c>
      <c r="D1036" s="13">
        <v>6000000</v>
      </c>
      <c r="E1036" s="13">
        <v>4900000</v>
      </c>
      <c r="F1036" s="13">
        <v>4256000</v>
      </c>
      <c r="G1036" s="27">
        <v>5166925</v>
      </c>
    </row>
    <row r="1037" spans="1:8" x14ac:dyDescent="0.2">
      <c r="B1037" s="12">
        <v>1817800712</v>
      </c>
      <c r="C1037" s="12" t="s">
        <v>872</v>
      </c>
      <c r="D1037" s="13">
        <v>280000</v>
      </c>
      <c r="E1037" s="13">
        <v>370000</v>
      </c>
      <c r="F1037" s="13">
        <v>460000</v>
      </c>
      <c r="G1037" s="27">
        <v>282401</v>
      </c>
    </row>
    <row r="1038" spans="1:8" x14ac:dyDescent="0.2">
      <c r="B1038" s="12">
        <v>1817800718</v>
      </c>
      <c r="C1038" s="12" t="s">
        <v>873</v>
      </c>
      <c r="D1038" s="13">
        <v>30000</v>
      </c>
      <c r="E1038" s="13">
        <v>30000</v>
      </c>
      <c r="F1038" s="13">
        <v>20000</v>
      </c>
      <c r="G1038" s="27">
        <v>15493.48</v>
      </c>
    </row>
    <row r="1039" spans="1:8" x14ac:dyDescent="0.2">
      <c r="B1039" s="12">
        <v>1817920580</v>
      </c>
      <c r="C1039" s="12" t="s">
        <v>874</v>
      </c>
      <c r="D1039" s="13">
        <v>5000</v>
      </c>
      <c r="E1039" s="13">
        <v>5000</v>
      </c>
      <c r="F1039" s="13">
        <v>5000</v>
      </c>
      <c r="G1039" s="27">
        <v>4863</v>
      </c>
    </row>
    <row r="1040" spans="1:8" x14ac:dyDescent="0.2">
      <c r="B1040" s="12">
        <v>1817930750</v>
      </c>
      <c r="C1040" s="12" t="s">
        <v>875</v>
      </c>
      <c r="D1040" s="13">
        <v>106000</v>
      </c>
      <c r="E1040" s="13">
        <v>91000</v>
      </c>
      <c r="F1040" s="13">
        <v>95000</v>
      </c>
      <c r="G1040" s="27">
        <v>15470</v>
      </c>
    </row>
    <row r="1041" spans="1:8" s="17" customFormat="1" ht="15.75" thickBot="1" x14ac:dyDescent="0.3">
      <c r="A1041" s="1"/>
      <c r="B1041" s="12">
        <v>1817940431</v>
      </c>
      <c r="C1041" s="12" t="s">
        <v>876</v>
      </c>
      <c r="D1041" s="13"/>
      <c r="E1041" s="13"/>
      <c r="F1041" s="13"/>
      <c r="G1041" s="27">
        <v>1729.77</v>
      </c>
      <c r="H1041" s="16"/>
    </row>
    <row r="1042" spans="1:8" ht="15.75" thickBot="1" x14ac:dyDescent="0.3">
      <c r="A1042" s="16"/>
      <c r="B1042" s="6"/>
      <c r="C1042" s="6" t="s">
        <v>877</v>
      </c>
      <c r="D1042" s="7">
        <f>SUM(D1029:D1041)</f>
        <v>9691000</v>
      </c>
      <c r="E1042" s="7">
        <f>SUM(E1029:E1041)</f>
        <v>8501000</v>
      </c>
      <c r="F1042" s="7">
        <f>SUM(F1029:F1041)</f>
        <v>8305000</v>
      </c>
      <c r="G1042" s="7">
        <f>SUM(G1029:G1041)</f>
        <v>8639001.1099999994</v>
      </c>
    </row>
    <row r="1043" spans="1:8" ht="18.75" customHeight="1" x14ac:dyDescent="0.2"/>
    <row r="1044" spans="1:8" s="8" customFormat="1" ht="16.5" thickBot="1" x14ac:dyDescent="0.3">
      <c r="A1044" s="1"/>
      <c r="B1044" s="1"/>
      <c r="C1044" s="18" t="s">
        <v>878</v>
      </c>
      <c r="D1044" s="3"/>
      <c r="E1044" s="3"/>
      <c r="F1044" s="3"/>
      <c r="G1044" s="3"/>
      <c r="H1044" s="5"/>
    </row>
    <row r="1045" spans="1:8" ht="15.75" thickBot="1" x14ac:dyDescent="0.3">
      <c r="A1045" s="5"/>
      <c r="B1045" s="6" t="s">
        <v>3</v>
      </c>
      <c r="C1045" s="6" t="s">
        <v>4</v>
      </c>
      <c r="D1045" s="7" t="s">
        <v>5</v>
      </c>
      <c r="E1045" s="7" t="s">
        <v>6</v>
      </c>
      <c r="F1045" s="7" t="s">
        <v>7</v>
      </c>
      <c r="G1045" s="7" t="s">
        <v>8</v>
      </c>
    </row>
    <row r="1046" spans="1:8" x14ac:dyDescent="0.2">
      <c r="B1046" s="12">
        <v>1821000750</v>
      </c>
      <c r="C1046" s="12" t="s">
        <v>879</v>
      </c>
      <c r="D1046" s="13">
        <v>36000</v>
      </c>
      <c r="E1046" s="13">
        <v>36000</v>
      </c>
      <c r="F1046" s="13">
        <v>36000</v>
      </c>
      <c r="G1046" s="27">
        <v>34139.72</v>
      </c>
    </row>
    <row r="1047" spans="1:8" x14ac:dyDescent="0.2">
      <c r="B1047" s="12">
        <v>1821000870</v>
      </c>
      <c r="C1047" s="12" t="s">
        <v>880</v>
      </c>
      <c r="D1047" s="13">
        <v>1700000</v>
      </c>
      <c r="E1047" s="13">
        <v>1700000</v>
      </c>
      <c r="F1047" s="13">
        <v>1540000</v>
      </c>
      <c r="G1047" s="27">
        <v>1540000</v>
      </c>
    </row>
    <row r="1048" spans="1:8" x14ac:dyDescent="0.2">
      <c r="B1048" s="12">
        <v>1822001110</v>
      </c>
      <c r="C1048" s="12" t="s">
        <v>881</v>
      </c>
      <c r="D1048" s="13"/>
      <c r="E1048" s="13">
        <v>0</v>
      </c>
      <c r="F1048" s="13">
        <v>0</v>
      </c>
      <c r="G1048" s="27">
        <v>67763.33</v>
      </c>
    </row>
    <row r="1049" spans="1:8" s="21" customFormat="1" x14ac:dyDescent="0.2">
      <c r="A1049" s="1"/>
      <c r="B1049" s="12">
        <v>1822001750</v>
      </c>
      <c r="C1049" s="12" t="s">
        <v>882</v>
      </c>
      <c r="D1049" s="13">
        <v>1200000</v>
      </c>
      <c r="E1049" s="13">
        <v>1000000</v>
      </c>
      <c r="F1049" s="13">
        <v>1000000</v>
      </c>
      <c r="G1049" s="27">
        <v>1000000</v>
      </c>
    </row>
    <row r="1050" spans="1:8" s="21" customFormat="1" x14ac:dyDescent="0.2">
      <c r="B1050" s="12">
        <v>1822001871</v>
      </c>
      <c r="C1050" s="12" t="s">
        <v>883</v>
      </c>
      <c r="D1050" s="13">
        <v>140000</v>
      </c>
      <c r="E1050" s="13">
        <v>130000</v>
      </c>
      <c r="F1050" s="13">
        <v>118000</v>
      </c>
      <c r="G1050" s="27">
        <v>130429</v>
      </c>
    </row>
    <row r="1051" spans="1:8" s="21" customFormat="1" x14ac:dyDescent="0.2">
      <c r="B1051" s="12">
        <v>1823000110</v>
      </c>
      <c r="C1051" s="12" t="s">
        <v>884</v>
      </c>
      <c r="D1051" s="13">
        <v>510000</v>
      </c>
      <c r="E1051" s="13">
        <v>455000</v>
      </c>
      <c r="F1051" s="13">
        <v>413000</v>
      </c>
      <c r="G1051" s="27">
        <v>506054.16</v>
      </c>
    </row>
    <row r="1052" spans="1:8" s="21" customFormat="1" x14ac:dyDescent="0.2">
      <c r="B1052" s="12">
        <v>1823000541</v>
      </c>
      <c r="C1052" s="12" t="s">
        <v>885</v>
      </c>
      <c r="D1052" s="13">
        <v>1000</v>
      </c>
      <c r="E1052" s="13">
        <v>1000</v>
      </c>
      <c r="F1052" s="13">
        <v>1000</v>
      </c>
      <c r="G1052" s="27">
        <v>598.79999999999995</v>
      </c>
    </row>
    <row r="1053" spans="1:8" s="21" customFormat="1" x14ac:dyDescent="0.2">
      <c r="B1053" s="12">
        <v>1823000741</v>
      </c>
      <c r="C1053" s="12" t="s">
        <v>886</v>
      </c>
      <c r="D1053" s="13">
        <v>30000</v>
      </c>
      <c r="E1053" s="13">
        <v>30000</v>
      </c>
      <c r="F1053" s="13">
        <v>18000</v>
      </c>
      <c r="G1053" s="27">
        <v>18096.169999999998</v>
      </c>
    </row>
    <row r="1054" spans="1:8" s="16" customFormat="1" ht="15.75" thickBot="1" x14ac:dyDescent="0.3">
      <c r="A1054" s="21"/>
      <c r="B1054" s="12">
        <v>1827000760</v>
      </c>
      <c r="C1054" s="12" t="s">
        <v>887</v>
      </c>
      <c r="D1054" s="13">
        <v>750000</v>
      </c>
      <c r="E1054" s="13">
        <v>750000</v>
      </c>
      <c r="F1054" s="13">
        <v>500000</v>
      </c>
      <c r="G1054" s="13">
        <v>241042</v>
      </c>
    </row>
    <row r="1055" spans="1:8" s="21" customFormat="1" ht="15.75" thickBot="1" x14ac:dyDescent="0.3">
      <c r="A1055" s="16"/>
      <c r="B1055" s="6"/>
      <c r="C1055" s="6" t="s">
        <v>888</v>
      </c>
      <c r="D1055" s="7">
        <f>SUM(D1046:D1054)</f>
        <v>4367000</v>
      </c>
      <c r="E1055" s="7">
        <f>SUM(E1046:E1054)</f>
        <v>4102000</v>
      </c>
      <c r="F1055" s="7">
        <f>SUM(F1046:F1054)</f>
        <v>3626000</v>
      </c>
      <c r="G1055" s="7">
        <f>SUM(G1046:G1054)</f>
        <v>3538123.1799999997</v>
      </c>
    </row>
    <row r="1056" spans="1:8" ht="18.75" customHeight="1" x14ac:dyDescent="0.2">
      <c r="A1056" s="21"/>
    </row>
    <row r="1057" spans="1:8" s="8" customFormat="1" ht="16.5" thickBot="1" x14ac:dyDescent="0.3">
      <c r="A1057" s="1"/>
      <c r="B1057" s="1"/>
      <c r="C1057" s="18" t="s">
        <v>889</v>
      </c>
      <c r="D1057" s="3"/>
      <c r="E1057" s="3"/>
      <c r="F1057" s="3"/>
      <c r="G1057" s="3"/>
      <c r="H1057" s="5"/>
    </row>
    <row r="1058" spans="1:8" s="21" customFormat="1" ht="15.75" thickBot="1" x14ac:dyDescent="0.3">
      <c r="A1058" s="5"/>
      <c r="B1058" s="6" t="s">
        <v>3</v>
      </c>
      <c r="C1058" s="6" t="s">
        <v>4</v>
      </c>
      <c r="D1058" s="7" t="s">
        <v>5</v>
      </c>
      <c r="E1058" s="7" t="s">
        <v>6</v>
      </c>
      <c r="F1058" s="7" t="s">
        <v>7</v>
      </c>
      <c r="G1058" s="7" t="s">
        <v>8</v>
      </c>
    </row>
    <row r="1059" spans="1:8" s="21" customFormat="1" x14ac:dyDescent="0.2">
      <c r="B1059" s="12">
        <v>1828000110</v>
      </c>
      <c r="C1059" s="12" t="s">
        <v>890</v>
      </c>
      <c r="D1059" s="13">
        <v>350000</v>
      </c>
      <c r="E1059" s="13">
        <v>380000</v>
      </c>
      <c r="F1059" s="13">
        <v>389000</v>
      </c>
      <c r="G1059" s="27">
        <v>372810.6</v>
      </c>
    </row>
    <row r="1060" spans="1:8" s="21" customFormat="1" x14ac:dyDescent="0.2">
      <c r="B1060" s="12">
        <v>1828000420</v>
      </c>
      <c r="C1060" s="12" t="s">
        <v>891</v>
      </c>
      <c r="D1060" s="13">
        <v>8000</v>
      </c>
      <c r="E1060" s="13">
        <v>8000</v>
      </c>
      <c r="F1060" s="13">
        <v>8000</v>
      </c>
      <c r="G1060" s="27">
        <v>6742.7</v>
      </c>
    </row>
    <row r="1061" spans="1:8" s="21" customFormat="1" x14ac:dyDescent="0.2">
      <c r="B1061" s="12">
        <v>1828000431</v>
      </c>
      <c r="C1061" s="12" t="s">
        <v>892</v>
      </c>
      <c r="D1061" s="13">
        <v>25000</v>
      </c>
      <c r="E1061" s="13">
        <v>20000</v>
      </c>
      <c r="F1061" s="13">
        <v>20000</v>
      </c>
      <c r="G1061" s="27">
        <v>18013.93</v>
      </c>
    </row>
    <row r="1062" spans="1:8" s="21" customFormat="1" x14ac:dyDescent="0.2">
      <c r="B1062" s="12">
        <v>1828000433</v>
      </c>
      <c r="C1062" s="12" t="s">
        <v>893</v>
      </c>
      <c r="D1062" s="13">
        <v>2000</v>
      </c>
      <c r="E1062" s="13">
        <v>2000</v>
      </c>
      <c r="F1062" s="13">
        <v>2000</v>
      </c>
      <c r="G1062" s="27">
        <v>1784.97</v>
      </c>
    </row>
    <row r="1063" spans="1:8" s="21" customFormat="1" x14ac:dyDescent="0.2">
      <c r="B1063" s="12">
        <v>1828000434</v>
      </c>
      <c r="C1063" s="12" t="s">
        <v>894</v>
      </c>
      <c r="D1063" s="13">
        <v>36000</v>
      </c>
      <c r="E1063" s="13">
        <v>36000</v>
      </c>
      <c r="F1063" s="13">
        <v>36000</v>
      </c>
      <c r="G1063" s="27">
        <v>44539.56</v>
      </c>
    </row>
    <row r="1064" spans="1:8" s="21" customFormat="1" x14ac:dyDescent="0.2">
      <c r="B1064" s="12">
        <v>1828000450</v>
      </c>
      <c r="C1064" s="12" t="s">
        <v>895</v>
      </c>
      <c r="D1064" s="13">
        <v>15000</v>
      </c>
      <c r="E1064" s="13">
        <v>15000</v>
      </c>
      <c r="F1064" s="13">
        <v>15000</v>
      </c>
      <c r="G1064" s="27">
        <v>14821.2</v>
      </c>
    </row>
    <row r="1065" spans="1:8" s="21" customFormat="1" x14ac:dyDescent="0.2">
      <c r="B1065" s="12">
        <v>1828000470</v>
      </c>
      <c r="C1065" s="12" t="s">
        <v>896</v>
      </c>
      <c r="D1065" s="13">
        <v>8000</v>
      </c>
      <c r="E1065" s="13">
        <v>8000</v>
      </c>
      <c r="F1065" s="13">
        <v>8000</v>
      </c>
      <c r="G1065" s="27">
        <v>7734.33</v>
      </c>
    </row>
    <row r="1066" spans="1:8" s="21" customFormat="1" x14ac:dyDescent="0.2">
      <c r="B1066" s="12">
        <v>1828000511</v>
      </c>
      <c r="C1066" s="12" t="s">
        <v>897</v>
      </c>
      <c r="D1066" s="13">
        <v>8000</v>
      </c>
      <c r="E1066" s="13">
        <v>8000</v>
      </c>
      <c r="F1066" s="13">
        <v>8000</v>
      </c>
      <c r="G1066" s="27">
        <v>6905.8</v>
      </c>
    </row>
    <row r="1067" spans="1:8" s="21" customFormat="1" x14ac:dyDescent="0.2">
      <c r="B1067" s="12">
        <v>1828000541</v>
      </c>
      <c r="C1067" s="12" t="s">
        <v>898</v>
      </c>
      <c r="D1067" s="13">
        <v>2000</v>
      </c>
      <c r="E1067" s="13">
        <v>2000</v>
      </c>
      <c r="F1067" s="13">
        <v>2000</v>
      </c>
      <c r="G1067" s="27">
        <v>9912</v>
      </c>
    </row>
    <row r="1068" spans="1:8" s="21" customFormat="1" x14ac:dyDescent="0.2">
      <c r="B1068" s="12">
        <v>1828000580</v>
      </c>
      <c r="C1068" s="12" t="s">
        <v>899</v>
      </c>
      <c r="D1068" s="13">
        <v>10000</v>
      </c>
      <c r="E1068" s="13">
        <v>6000</v>
      </c>
      <c r="F1068" s="13">
        <v>6000</v>
      </c>
      <c r="G1068" s="27">
        <v>3298</v>
      </c>
    </row>
    <row r="1069" spans="1:8" s="21" customFormat="1" x14ac:dyDescent="0.2">
      <c r="B1069" s="12">
        <v>1828000581</v>
      </c>
      <c r="C1069" s="12" t="s">
        <v>900</v>
      </c>
      <c r="D1069" s="13">
        <v>8000</v>
      </c>
      <c r="E1069" s="13">
        <v>8000</v>
      </c>
      <c r="F1069" s="13">
        <v>8000</v>
      </c>
      <c r="G1069" s="27">
        <v>5148</v>
      </c>
    </row>
    <row r="1070" spans="1:8" s="21" customFormat="1" x14ac:dyDescent="0.2">
      <c r="B1070" s="12">
        <v>1828000710</v>
      </c>
      <c r="C1070" s="12" t="s">
        <v>901</v>
      </c>
      <c r="D1070" s="13">
        <v>12000</v>
      </c>
      <c r="E1070" s="13">
        <v>12000</v>
      </c>
      <c r="F1070" s="13">
        <v>12000</v>
      </c>
      <c r="G1070" s="27">
        <v>7500</v>
      </c>
    </row>
    <row r="1071" spans="1:8" s="21" customFormat="1" x14ac:dyDescent="0.2">
      <c r="B1071" s="12">
        <v>1828000750</v>
      </c>
      <c r="C1071" s="12" t="s">
        <v>902</v>
      </c>
      <c r="D1071" s="13">
        <v>40000</v>
      </c>
      <c r="E1071" s="13">
        <v>7000</v>
      </c>
      <c r="F1071" s="13">
        <v>7000</v>
      </c>
      <c r="G1071" s="27">
        <v>4402.8</v>
      </c>
    </row>
    <row r="1072" spans="1:8" s="21" customFormat="1" x14ac:dyDescent="0.2">
      <c r="B1072" s="12">
        <v>1828000751</v>
      </c>
      <c r="C1072" s="12" t="s">
        <v>903</v>
      </c>
      <c r="D1072" s="13">
        <v>40000</v>
      </c>
      <c r="E1072" s="13">
        <v>27000</v>
      </c>
      <c r="F1072" s="13">
        <v>27000</v>
      </c>
      <c r="G1072" s="27">
        <v>23253.5</v>
      </c>
    </row>
    <row r="1073" spans="2:7" s="21" customFormat="1" x14ac:dyDescent="0.2">
      <c r="B1073" s="12">
        <v>1828000752</v>
      </c>
      <c r="C1073" s="12" t="s">
        <v>904</v>
      </c>
      <c r="D1073" s="13">
        <v>60000</v>
      </c>
      <c r="E1073" s="13">
        <v>40000</v>
      </c>
      <c r="F1073" s="13">
        <v>40000</v>
      </c>
      <c r="G1073" s="27">
        <v>37970</v>
      </c>
    </row>
    <row r="1074" spans="2:7" s="21" customFormat="1" x14ac:dyDescent="0.2">
      <c r="B1074" s="12">
        <v>1828000753</v>
      </c>
      <c r="C1074" s="12" t="s">
        <v>905</v>
      </c>
      <c r="D1074" s="13">
        <v>100000</v>
      </c>
      <c r="E1074" s="13">
        <v>120000</v>
      </c>
      <c r="F1074" s="13">
        <v>120000</v>
      </c>
      <c r="G1074" s="27">
        <v>0</v>
      </c>
    </row>
    <row r="1075" spans="2:7" s="21" customFormat="1" x14ac:dyDescent="0.2">
      <c r="B1075" s="12">
        <v>1828000754</v>
      </c>
      <c r="C1075" s="12" t="s">
        <v>906</v>
      </c>
      <c r="D1075" s="13">
        <v>23000</v>
      </c>
      <c r="E1075" s="13"/>
      <c r="F1075" s="13"/>
      <c r="G1075" s="27"/>
    </row>
    <row r="1076" spans="2:7" s="21" customFormat="1" x14ac:dyDescent="0.2">
      <c r="B1076" s="12">
        <v>1828000870</v>
      </c>
      <c r="C1076" s="12" t="s">
        <v>907</v>
      </c>
      <c r="D1076" s="13"/>
      <c r="E1076" s="13">
        <v>0</v>
      </c>
      <c r="F1076" s="13">
        <v>0</v>
      </c>
      <c r="G1076" s="27">
        <v>175087.26</v>
      </c>
    </row>
    <row r="1077" spans="2:7" s="21" customFormat="1" x14ac:dyDescent="0.2">
      <c r="B1077" s="12">
        <v>1828000871</v>
      </c>
      <c r="C1077" s="12" t="s">
        <v>908</v>
      </c>
      <c r="D1077" s="13">
        <v>35000</v>
      </c>
      <c r="E1077" s="13">
        <v>35000</v>
      </c>
      <c r="F1077" s="13">
        <v>35000</v>
      </c>
      <c r="G1077" s="27">
        <v>30000</v>
      </c>
    </row>
    <row r="1078" spans="2:7" s="21" customFormat="1" x14ac:dyDescent="0.2">
      <c r="B1078" s="12">
        <v>1828001110</v>
      </c>
      <c r="C1078" s="12" t="s">
        <v>909</v>
      </c>
      <c r="D1078" s="13">
        <v>176000</v>
      </c>
      <c r="E1078" s="13">
        <v>175000</v>
      </c>
      <c r="F1078" s="13">
        <v>168000</v>
      </c>
      <c r="G1078" s="27">
        <v>111422.62</v>
      </c>
    </row>
    <row r="1079" spans="2:7" s="21" customFormat="1" x14ac:dyDescent="0.2">
      <c r="B1079" s="12">
        <v>1828001750</v>
      </c>
      <c r="C1079" s="12" t="s">
        <v>910</v>
      </c>
      <c r="D1079" s="13">
        <v>30000</v>
      </c>
      <c r="E1079" s="13">
        <v>25000</v>
      </c>
      <c r="F1079" s="13">
        <v>25000</v>
      </c>
      <c r="G1079" s="27">
        <v>24370.38</v>
      </c>
    </row>
    <row r="1080" spans="2:7" s="21" customFormat="1" x14ac:dyDescent="0.2">
      <c r="B1080" s="12">
        <v>1828002110</v>
      </c>
      <c r="C1080" s="12" t="s">
        <v>911</v>
      </c>
      <c r="D1080" s="13">
        <v>280000</v>
      </c>
      <c r="E1080" s="13">
        <v>234000</v>
      </c>
      <c r="F1080" s="13">
        <v>234000</v>
      </c>
      <c r="G1080" s="27">
        <v>184604.19</v>
      </c>
    </row>
    <row r="1081" spans="2:7" s="21" customFormat="1" x14ac:dyDescent="0.2">
      <c r="B1081" s="12">
        <v>1828003110</v>
      </c>
      <c r="C1081" s="12" t="s">
        <v>912</v>
      </c>
      <c r="D1081" s="13">
        <v>181000</v>
      </c>
      <c r="E1081" s="13">
        <v>178000</v>
      </c>
      <c r="F1081" s="13">
        <v>173000</v>
      </c>
      <c r="G1081" s="27">
        <v>175485.63</v>
      </c>
    </row>
    <row r="1082" spans="2:7" s="21" customFormat="1" x14ac:dyDescent="0.2">
      <c r="B1082" s="12">
        <v>1828004431</v>
      </c>
      <c r="C1082" s="12" t="s">
        <v>913</v>
      </c>
      <c r="D1082" s="13">
        <v>6000</v>
      </c>
      <c r="E1082" s="13">
        <v>7000</v>
      </c>
      <c r="F1082" s="13">
        <v>9000</v>
      </c>
      <c r="G1082" s="27">
        <v>6233.08</v>
      </c>
    </row>
    <row r="1083" spans="2:7" s="21" customFormat="1" x14ac:dyDescent="0.2">
      <c r="B1083" s="12">
        <v>1828004433</v>
      </c>
      <c r="C1083" s="12" t="s">
        <v>914</v>
      </c>
      <c r="D1083" s="13">
        <v>1000</v>
      </c>
      <c r="E1083" s="13">
        <v>1000</v>
      </c>
      <c r="F1083" s="13">
        <v>1000</v>
      </c>
      <c r="G1083" s="27">
        <v>243.86</v>
      </c>
    </row>
    <row r="1084" spans="2:7" s="21" customFormat="1" x14ac:dyDescent="0.2">
      <c r="B1084" s="12">
        <v>1828004434</v>
      </c>
      <c r="C1084" s="12" t="s">
        <v>915</v>
      </c>
      <c r="D1084" s="13">
        <v>5000</v>
      </c>
      <c r="E1084" s="13">
        <v>5000</v>
      </c>
      <c r="F1084" s="13">
        <v>4000</v>
      </c>
      <c r="G1084" s="27">
        <v>4649.88</v>
      </c>
    </row>
    <row r="1085" spans="2:7" s="21" customFormat="1" x14ac:dyDescent="0.2">
      <c r="B1085" s="12">
        <v>1828004541</v>
      </c>
      <c r="C1085" s="12" t="s">
        <v>916</v>
      </c>
      <c r="D1085" s="13">
        <v>4000</v>
      </c>
      <c r="E1085" s="13">
        <v>5000</v>
      </c>
      <c r="F1085" s="13">
        <v>3000</v>
      </c>
      <c r="G1085" s="27">
        <v>4681.22</v>
      </c>
    </row>
    <row r="1086" spans="2:7" s="21" customFormat="1" x14ac:dyDescent="0.2">
      <c r="B1086" s="12">
        <v>1828101110</v>
      </c>
      <c r="C1086" s="12" t="s">
        <v>917</v>
      </c>
      <c r="D1086" s="13">
        <v>150000</v>
      </c>
      <c r="E1086" s="13">
        <v>140000</v>
      </c>
      <c r="F1086" s="13">
        <v>169000</v>
      </c>
      <c r="G1086" s="27">
        <f>187151.84-269</f>
        <v>186882.84</v>
      </c>
    </row>
    <row r="1087" spans="2:7" s="21" customFormat="1" x14ac:dyDescent="0.2">
      <c r="B1087" s="12">
        <v>1828102110</v>
      </c>
      <c r="C1087" s="12" t="s">
        <v>918</v>
      </c>
      <c r="D1087" s="13">
        <v>75000</v>
      </c>
      <c r="E1087" s="13">
        <v>75000</v>
      </c>
      <c r="F1087" s="13">
        <v>0</v>
      </c>
      <c r="G1087" s="27"/>
    </row>
    <row r="1088" spans="2:7" s="21" customFormat="1" x14ac:dyDescent="0.2">
      <c r="B1088" s="12">
        <v>1828103750</v>
      </c>
      <c r="C1088" s="12" t="s">
        <v>919</v>
      </c>
      <c r="D1088" s="13"/>
      <c r="E1088" s="13">
        <v>67000</v>
      </c>
      <c r="F1088" s="13">
        <v>67000</v>
      </c>
      <c r="G1088" s="27">
        <v>30019.4</v>
      </c>
    </row>
    <row r="1089" spans="1:8" s="21" customFormat="1" x14ac:dyDescent="0.2">
      <c r="B1089" s="12">
        <v>1828105110</v>
      </c>
      <c r="C1089" s="12" t="s">
        <v>920</v>
      </c>
      <c r="D1089" s="13">
        <v>120000</v>
      </c>
      <c r="E1089" s="13">
        <v>107000</v>
      </c>
      <c r="F1089" s="13">
        <v>91000</v>
      </c>
      <c r="G1089" s="27">
        <v>137749.72</v>
      </c>
    </row>
    <row r="1090" spans="1:8" s="21" customFormat="1" x14ac:dyDescent="0.2">
      <c r="B1090" s="12">
        <v>1828107110</v>
      </c>
      <c r="C1090" s="12" t="s">
        <v>921</v>
      </c>
      <c r="D1090" s="13"/>
      <c r="E1090" s="13"/>
      <c r="F1090" s="13">
        <v>137000</v>
      </c>
      <c r="G1090" s="27"/>
    </row>
    <row r="1091" spans="1:8" s="16" customFormat="1" ht="15.75" thickBot="1" x14ac:dyDescent="0.3">
      <c r="A1091" s="21"/>
      <c r="B1091" s="12">
        <v>1828107750</v>
      </c>
      <c r="C1091" s="12" t="s">
        <v>922</v>
      </c>
      <c r="D1091" s="13"/>
      <c r="E1091" s="13">
        <v>0</v>
      </c>
      <c r="F1091" s="13"/>
      <c r="G1091" s="27">
        <v>16070</v>
      </c>
    </row>
    <row r="1092" spans="1:8" s="21" customFormat="1" ht="15.75" thickBot="1" x14ac:dyDescent="0.3">
      <c r="A1092" s="16"/>
      <c r="B1092" s="6"/>
      <c r="C1092" s="6" t="s">
        <v>923</v>
      </c>
      <c r="D1092" s="7">
        <f>SUM(D1059:D1091)</f>
        <v>1810000</v>
      </c>
      <c r="E1092" s="7">
        <f>SUM(E1059:E1091)</f>
        <v>1753000</v>
      </c>
      <c r="F1092" s="7">
        <f>SUM(F1059:F1091)</f>
        <v>1824000</v>
      </c>
      <c r="G1092" s="7">
        <f>SUM(G1059:G1091)</f>
        <v>1652337.4699999997</v>
      </c>
    </row>
    <row r="1093" spans="1:8" ht="18.75" customHeight="1" x14ac:dyDescent="0.2">
      <c r="A1093" s="21"/>
    </row>
    <row r="1094" spans="1:8" s="8" customFormat="1" ht="16.5" thickBot="1" x14ac:dyDescent="0.3">
      <c r="A1094" s="1"/>
      <c r="B1094" s="1"/>
      <c r="C1094" s="18" t="s">
        <v>13</v>
      </c>
      <c r="D1094" s="3"/>
      <c r="E1094" s="3"/>
      <c r="F1094" s="3"/>
      <c r="G1094" s="3"/>
      <c r="H1094" s="5"/>
    </row>
    <row r="1095" spans="1:8" s="21" customFormat="1" ht="15.75" thickBot="1" x14ac:dyDescent="0.3">
      <c r="A1095" s="5"/>
      <c r="B1095" s="6" t="s">
        <v>3</v>
      </c>
      <c r="C1095" s="6" t="s">
        <v>4</v>
      </c>
      <c r="D1095" s="7" t="s">
        <v>5</v>
      </c>
      <c r="E1095" s="7" t="s">
        <v>6</v>
      </c>
      <c r="F1095" s="7" t="s">
        <v>7</v>
      </c>
      <c r="G1095" s="7" t="s">
        <v>8</v>
      </c>
    </row>
    <row r="1096" spans="1:8" s="21" customFormat="1" x14ac:dyDescent="0.2">
      <c r="B1096" s="12">
        <v>1829000420</v>
      </c>
      <c r="C1096" s="12" t="s">
        <v>924</v>
      </c>
      <c r="D1096" s="13">
        <v>70000</v>
      </c>
      <c r="E1096" s="13">
        <v>70000</v>
      </c>
      <c r="F1096" s="13">
        <v>70000</v>
      </c>
      <c r="G1096" s="27">
        <v>54547.199999999997</v>
      </c>
    </row>
    <row r="1097" spans="1:8" s="21" customFormat="1" x14ac:dyDescent="0.2">
      <c r="B1097" s="28">
        <v>1829000750</v>
      </c>
      <c r="C1097" s="28" t="s">
        <v>925</v>
      </c>
      <c r="D1097" s="13"/>
      <c r="E1097" s="13"/>
      <c r="F1097" s="13"/>
      <c r="G1097" s="27">
        <v>25000</v>
      </c>
    </row>
    <row r="1098" spans="1:8" s="21" customFormat="1" x14ac:dyDescent="0.2">
      <c r="B1098" s="12">
        <v>1829001110</v>
      </c>
      <c r="C1098" s="12" t="s">
        <v>926</v>
      </c>
      <c r="D1098" s="13">
        <v>0</v>
      </c>
      <c r="E1098" s="13">
        <v>120000</v>
      </c>
      <c r="F1098" s="13">
        <v>202000</v>
      </c>
      <c r="G1098" s="27">
        <v>298544.71000000002</v>
      </c>
    </row>
    <row r="1099" spans="1:8" s="21" customFormat="1" x14ac:dyDescent="0.2">
      <c r="B1099" s="12">
        <v>1829100750</v>
      </c>
      <c r="C1099" s="12" t="s">
        <v>927</v>
      </c>
      <c r="D1099" s="13">
        <v>120000</v>
      </c>
      <c r="E1099" s="13">
        <v>120000</v>
      </c>
      <c r="F1099" s="13">
        <v>120000</v>
      </c>
      <c r="G1099" s="27">
        <v>152110</v>
      </c>
    </row>
    <row r="1100" spans="1:8" s="21" customFormat="1" x14ac:dyDescent="0.2">
      <c r="B1100" s="12">
        <v>1829200110</v>
      </c>
      <c r="C1100" s="12" t="s">
        <v>928</v>
      </c>
      <c r="D1100" s="13">
        <v>130000</v>
      </c>
      <c r="E1100" s="13">
        <v>126000</v>
      </c>
      <c r="F1100" s="13">
        <v>124000</v>
      </c>
      <c r="G1100" s="27">
        <v>121587.34</v>
      </c>
    </row>
    <row r="1101" spans="1:8" s="21" customFormat="1" x14ac:dyDescent="0.2">
      <c r="B1101" s="12">
        <v>1829200431</v>
      </c>
      <c r="C1101" s="12" t="s">
        <v>929</v>
      </c>
      <c r="D1101" s="13">
        <v>22000</v>
      </c>
      <c r="E1101" s="13">
        <v>22000</v>
      </c>
      <c r="F1101" s="13">
        <v>24000</v>
      </c>
      <c r="G1101" s="27">
        <v>16935.38</v>
      </c>
    </row>
    <row r="1102" spans="1:8" x14ac:dyDescent="0.2">
      <c r="A1102" s="21"/>
      <c r="B1102" s="12">
        <v>1829200433</v>
      </c>
      <c r="C1102" s="12" t="s">
        <v>930</v>
      </c>
      <c r="D1102" s="13">
        <v>105000</v>
      </c>
      <c r="E1102" s="13">
        <v>105000</v>
      </c>
      <c r="F1102" s="13">
        <v>90000</v>
      </c>
      <c r="G1102" s="27">
        <v>121089.1</v>
      </c>
    </row>
    <row r="1103" spans="1:8" x14ac:dyDescent="0.2">
      <c r="B1103" s="12">
        <v>1829200751</v>
      </c>
      <c r="C1103" s="12" t="s">
        <v>931</v>
      </c>
      <c r="D1103" s="13">
        <v>80000</v>
      </c>
      <c r="E1103" s="13">
        <v>80000</v>
      </c>
      <c r="F1103" s="13">
        <v>100000</v>
      </c>
      <c r="G1103" s="27">
        <v>57228.5</v>
      </c>
    </row>
    <row r="1104" spans="1:8" x14ac:dyDescent="0.2">
      <c r="B1104" s="12">
        <v>1829210431</v>
      </c>
      <c r="C1104" s="12" t="s">
        <v>932</v>
      </c>
      <c r="D1104" s="13">
        <v>60000</v>
      </c>
      <c r="E1104" s="13">
        <v>60000</v>
      </c>
      <c r="F1104" s="13">
        <v>65000</v>
      </c>
      <c r="G1104" s="27">
        <v>44141.81</v>
      </c>
    </row>
    <row r="1105" spans="1:8" x14ac:dyDescent="0.2">
      <c r="B1105" s="12">
        <v>1829210433</v>
      </c>
      <c r="C1105" s="12" t="s">
        <v>933</v>
      </c>
      <c r="D1105" s="13">
        <v>5000</v>
      </c>
      <c r="E1105" s="13">
        <v>5000</v>
      </c>
      <c r="F1105" s="13">
        <v>4000</v>
      </c>
      <c r="G1105" s="27">
        <v>4879.74</v>
      </c>
    </row>
    <row r="1106" spans="1:8" x14ac:dyDescent="0.2">
      <c r="B1106" s="12">
        <v>1829210434</v>
      </c>
      <c r="C1106" s="12" t="s">
        <v>934</v>
      </c>
      <c r="D1106" s="13">
        <v>200000</v>
      </c>
      <c r="E1106" s="13">
        <v>200000</v>
      </c>
      <c r="F1106" s="13">
        <v>80000</v>
      </c>
      <c r="G1106" s="27">
        <v>14872</v>
      </c>
    </row>
    <row r="1107" spans="1:8" x14ac:dyDescent="0.2">
      <c r="B1107" s="12">
        <v>1829210911</v>
      </c>
      <c r="C1107" s="12" t="s">
        <v>935</v>
      </c>
      <c r="D1107" s="13">
        <v>85000</v>
      </c>
      <c r="E1107" s="13">
        <v>85000</v>
      </c>
      <c r="F1107" s="13">
        <v>85000</v>
      </c>
      <c r="G1107" s="27">
        <v>71320.66</v>
      </c>
    </row>
    <row r="1108" spans="1:8" x14ac:dyDescent="0.2">
      <c r="B1108" s="12">
        <v>1829220431</v>
      </c>
      <c r="C1108" s="12" t="s">
        <v>936</v>
      </c>
      <c r="D1108" s="13">
        <v>12000</v>
      </c>
      <c r="E1108" s="13">
        <v>12000</v>
      </c>
      <c r="F1108" s="13">
        <v>12000</v>
      </c>
      <c r="G1108" s="27">
        <v>8125.15</v>
      </c>
    </row>
    <row r="1109" spans="1:8" x14ac:dyDescent="0.2">
      <c r="B1109" s="12">
        <v>1829220433</v>
      </c>
      <c r="C1109" s="12" t="s">
        <v>937</v>
      </c>
      <c r="D1109" s="13">
        <v>1000</v>
      </c>
      <c r="E1109" s="13">
        <v>1000</v>
      </c>
      <c r="F1109" s="13">
        <v>1000</v>
      </c>
      <c r="G1109" s="27">
        <v>1096.92</v>
      </c>
    </row>
    <row r="1110" spans="1:8" x14ac:dyDescent="0.2">
      <c r="B1110" s="12">
        <v>1829230431</v>
      </c>
      <c r="C1110" s="12" t="s">
        <v>938</v>
      </c>
      <c r="D1110" s="13">
        <v>90000</v>
      </c>
      <c r="E1110" s="13">
        <v>90000</v>
      </c>
      <c r="F1110" s="13">
        <v>100000</v>
      </c>
      <c r="G1110" s="27">
        <v>58755.41</v>
      </c>
    </row>
    <row r="1111" spans="1:8" x14ac:dyDescent="0.2">
      <c r="B1111" s="12">
        <v>1829230433</v>
      </c>
      <c r="C1111" s="12" t="s">
        <v>939</v>
      </c>
      <c r="D1111" s="13">
        <v>6000</v>
      </c>
      <c r="E1111" s="13">
        <v>6000</v>
      </c>
      <c r="F1111" s="13">
        <v>3000</v>
      </c>
      <c r="G1111" s="27">
        <v>7904.23</v>
      </c>
    </row>
    <row r="1112" spans="1:8" ht="15" customHeight="1" x14ac:dyDescent="0.2">
      <c r="B1112" s="12">
        <v>1829230541</v>
      </c>
      <c r="C1112" s="12" t="s">
        <v>940</v>
      </c>
      <c r="D1112" s="13">
        <v>1000</v>
      </c>
      <c r="E1112" s="13">
        <v>1000</v>
      </c>
      <c r="F1112" s="13">
        <v>1000</v>
      </c>
      <c r="G1112" s="27">
        <v>617.95000000000005</v>
      </c>
    </row>
    <row r="1113" spans="1:8" x14ac:dyDescent="0.2">
      <c r="B1113" s="12">
        <v>1829230750</v>
      </c>
      <c r="C1113" s="12" t="s">
        <v>941</v>
      </c>
      <c r="D1113" s="13">
        <v>50000</v>
      </c>
      <c r="E1113" s="13">
        <v>50000</v>
      </c>
      <c r="F1113" s="13">
        <v>15000</v>
      </c>
      <c r="G1113" s="27">
        <v>0</v>
      </c>
    </row>
    <row r="1114" spans="1:8" ht="15" thickBot="1" x14ac:dyDescent="0.25">
      <c r="B1114" s="12">
        <v>1829230820</v>
      </c>
      <c r="C1114" s="12" t="s">
        <v>942</v>
      </c>
      <c r="D1114" s="13">
        <v>500000</v>
      </c>
      <c r="E1114" s="13">
        <v>500000</v>
      </c>
      <c r="F1114" s="13">
        <v>460000</v>
      </c>
      <c r="G1114" s="27">
        <v>459980</v>
      </c>
    </row>
    <row r="1115" spans="1:8" ht="15.75" thickBot="1" x14ac:dyDescent="0.3">
      <c r="A1115" s="16"/>
      <c r="B1115" s="6"/>
      <c r="C1115" s="6" t="s">
        <v>943</v>
      </c>
      <c r="D1115" s="7">
        <f>SUM(D1096:D1114)</f>
        <v>1537000</v>
      </c>
      <c r="E1115" s="7">
        <f>SUM(E1096:E1114)</f>
        <v>1653000</v>
      </c>
      <c r="F1115" s="7">
        <f>SUM(F1096:F1114)</f>
        <v>1556000</v>
      </c>
      <c r="G1115" s="7">
        <f>SUM(G1096:G1114)</f>
        <v>1518736.1</v>
      </c>
    </row>
    <row r="1116" spans="1:8" ht="18.75" customHeight="1" x14ac:dyDescent="0.2"/>
    <row r="1117" spans="1:8" s="8" customFormat="1" ht="16.5" thickBot="1" x14ac:dyDescent="0.3">
      <c r="A1117" s="1"/>
      <c r="B1117" s="1"/>
      <c r="C1117" s="18" t="s">
        <v>944</v>
      </c>
      <c r="D1117" s="3"/>
      <c r="E1117" s="3"/>
      <c r="F1117" s="3"/>
      <c r="G1117" s="3"/>
      <c r="H1117" s="5"/>
    </row>
    <row r="1118" spans="1:8" ht="15.75" thickBot="1" x14ac:dyDescent="0.3">
      <c r="A1118" s="5"/>
      <c r="B1118" s="6" t="s">
        <v>3</v>
      </c>
      <c r="C1118" s="6" t="s">
        <v>4</v>
      </c>
      <c r="D1118" s="7" t="s">
        <v>5</v>
      </c>
      <c r="E1118" s="7" t="s">
        <v>6</v>
      </c>
      <c r="F1118" s="7" t="s">
        <v>7</v>
      </c>
      <c r="G1118" s="7" t="s">
        <v>8</v>
      </c>
    </row>
    <row r="1119" spans="1:8" s="21" customFormat="1" x14ac:dyDescent="0.2">
      <c r="A1119" s="1"/>
      <c r="B1119" s="12">
        <v>1836000520</v>
      </c>
      <c r="C1119" s="12" t="s">
        <v>945</v>
      </c>
      <c r="D1119" s="13">
        <v>10000</v>
      </c>
      <c r="E1119" s="13">
        <v>10000</v>
      </c>
      <c r="F1119" s="13">
        <v>10000</v>
      </c>
      <c r="G1119" s="27">
        <v>9139.5</v>
      </c>
    </row>
    <row r="1120" spans="1:8" s="16" customFormat="1" ht="15.75" thickBot="1" x14ac:dyDescent="0.3">
      <c r="A1120" s="21"/>
      <c r="B1120" s="12">
        <v>1836100721</v>
      </c>
      <c r="C1120" s="12" t="s">
        <v>946</v>
      </c>
      <c r="D1120" s="13">
        <v>2000</v>
      </c>
      <c r="E1120" s="13">
        <v>2000</v>
      </c>
      <c r="F1120" s="13">
        <v>2000</v>
      </c>
      <c r="G1120" s="27">
        <v>2000</v>
      </c>
    </row>
    <row r="1121" spans="1:8" s="21" customFormat="1" ht="15.75" thickBot="1" x14ac:dyDescent="0.3">
      <c r="A1121" s="16"/>
      <c r="B1121" s="6"/>
      <c r="C1121" s="6" t="s">
        <v>947</v>
      </c>
      <c r="D1121" s="7">
        <f>SUM(D1119:D1120)</f>
        <v>12000</v>
      </c>
      <c r="E1121" s="7">
        <f>SUM(E1119:E1120)</f>
        <v>12000</v>
      </c>
      <c r="F1121" s="7">
        <f>SUM(F1119:F1120)</f>
        <v>12000</v>
      </c>
      <c r="G1121" s="7">
        <f>SUM(G1119:G1120)</f>
        <v>11139.5</v>
      </c>
    </row>
    <row r="1122" spans="1:8" ht="18.75" customHeight="1" x14ac:dyDescent="0.2">
      <c r="A1122" s="21"/>
    </row>
    <row r="1123" spans="1:8" s="8" customFormat="1" ht="16.5" thickBot="1" x14ac:dyDescent="0.3">
      <c r="A1123" s="1"/>
      <c r="B1123" s="1"/>
      <c r="C1123" s="18" t="s">
        <v>948</v>
      </c>
      <c r="D1123" s="3"/>
      <c r="E1123" s="3"/>
      <c r="F1123" s="3"/>
      <c r="G1123" s="3"/>
      <c r="H1123" s="5"/>
    </row>
    <row r="1124" spans="1:8" s="21" customFormat="1" ht="15.75" thickBot="1" x14ac:dyDescent="0.3">
      <c r="A1124" s="5"/>
      <c r="B1124" s="6" t="s">
        <v>3</v>
      </c>
      <c r="C1124" s="6" t="s">
        <v>4</v>
      </c>
      <c r="D1124" s="7" t="s">
        <v>5</v>
      </c>
      <c r="E1124" s="7" t="s">
        <v>6</v>
      </c>
      <c r="F1124" s="7" t="s">
        <v>7</v>
      </c>
      <c r="G1124" s="7" t="s">
        <v>8</v>
      </c>
    </row>
    <row r="1125" spans="1:8" s="21" customFormat="1" x14ac:dyDescent="0.2">
      <c r="B1125" s="12">
        <v>1841000110</v>
      </c>
      <c r="C1125" s="12" t="s">
        <v>949</v>
      </c>
      <c r="D1125" s="13">
        <v>3700000</v>
      </c>
      <c r="E1125" s="13">
        <v>3339000</v>
      </c>
      <c r="F1125" s="13">
        <v>3111000</v>
      </c>
      <c r="G1125" s="27">
        <v>3511848.72</v>
      </c>
    </row>
    <row r="1126" spans="1:8" s="21" customFormat="1" x14ac:dyDescent="0.2">
      <c r="B1126" s="12">
        <v>1841000430</v>
      </c>
      <c r="C1126" s="12" t="s">
        <v>950</v>
      </c>
      <c r="D1126" s="13">
        <v>120000</v>
      </c>
      <c r="E1126" s="13">
        <v>120000</v>
      </c>
      <c r="F1126" s="13">
        <v>120000</v>
      </c>
      <c r="G1126" s="27">
        <v>94776</v>
      </c>
    </row>
    <row r="1127" spans="1:8" s="21" customFormat="1" x14ac:dyDescent="0.2">
      <c r="B1127" s="12">
        <v>1841000431</v>
      </c>
      <c r="C1127" s="12" t="s">
        <v>951</v>
      </c>
      <c r="D1127" s="13">
        <v>5000</v>
      </c>
      <c r="E1127" s="13">
        <v>10000</v>
      </c>
      <c r="F1127" s="13">
        <v>10000</v>
      </c>
      <c r="G1127" s="27">
        <v>3928.08</v>
      </c>
    </row>
    <row r="1128" spans="1:8" s="21" customFormat="1" x14ac:dyDescent="0.2">
      <c r="B1128" s="12">
        <v>1841000432</v>
      </c>
      <c r="C1128" s="12" t="s">
        <v>952</v>
      </c>
      <c r="D1128" s="13">
        <v>60000</v>
      </c>
      <c r="E1128" s="13"/>
      <c r="F1128" s="13"/>
      <c r="G1128" s="27"/>
    </row>
    <row r="1129" spans="1:8" s="21" customFormat="1" x14ac:dyDescent="0.2">
      <c r="B1129" s="12">
        <v>1841000433</v>
      </c>
      <c r="C1129" s="12" t="s">
        <v>953</v>
      </c>
      <c r="D1129" s="13"/>
      <c r="E1129" s="13">
        <v>0</v>
      </c>
      <c r="F1129" s="13">
        <v>50000</v>
      </c>
      <c r="G1129" s="27">
        <v>0</v>
      </c>
    </row>
    <row r="1130" spans="1:8" s="21" customFormat="1" x14ac:dyDescent="0.2">
      <c r="B1130" s="12">
        <v>1841000450</v>
      </c>
      <c r="C1130" s="12" t="s">
        <v>954</v>
      </c>
      <c r="D1130" s="13"/>
      <c r="E1130" s="13">
        <v>10000</v>
      </c>
      <c r="F1130" s="13">
        <v>10000</v>
      </c>
      <c r="G1130" s="27">
        <v>0</v>
      </c>
    </row>
    <row r="1131" spans="1:8" s="21" customFormat="1" x14ac:dyDescent="0.2">
      <c r="B1131" s="12">
        <v>1841000451</v>
      </c>
      <c r="C1131" s="12" t="s">
        <v>955</v>
      </c>
      <c r="D1131" s="13">
        <v>20000</v>
      </c>
      <c r="E1131" s="13">
        <v>20000</v>
      </c>
      <c r="F1131" s="13">
        <v>15000</v>
      </c>
      <c r="G1131" s="27">
        <v>14810.92</v>
      </c>
    </row>
    <row r="1132" spans="1:8" s="21" customFormat="1" x14ac:dyDescent="0.2">
      <c r="B1132" s="12">
        <v>1841000512</v>
      </c>
      <c r="C1132" s="12" t="s">
        <v>956</v>
      </c>
      <c r="D1132" s="13">
        <v>1000</v>
      </c>
      <c r="E1132" s="13">
        <v>1000</v>
      </c>
      <c r="F1132" s="13">
        <v>1000</v>
      </c>
      <c r="G1132" s="27">
        <v>166</v>
      </c>
    </row>
    <row r="1133" spans="1:8" s="21" customFormat="1" x14ac:dyDescent="0.2">
      <c r="B1133" s="12">
        <v>1841000531</v>
      </c>
      <c r="C1133" s="12" t="s">
        <v>957</v>
      </c>
      <c r="D1133" s="13">
        <v>28000</v>
      </c>
      <c r="E1133" s="13">
        <v>28000</v>
      </c>
      <c r="F1133" s="13">
        <v>28000</v>
      </c>
      <c r="G1133" s="27">
        <v>25956.47</v>
      </c>
    </row>
    <row r="1134" spans="1:8" s="21" customFormat="1" x14ac:dyDescent="0.2">
      <c r="B1134" s="12">
        <v>1841000535</v>
      </c>
      <c r="C1134" s="12" t="s">
        <v>958</v>
      </c>
      <c r="D1134" s="13">
        <v>39000</v>
      </c>
      <c r="E1134" s="13">
        <v>39000</v>
      </c>
      <c r="F1134" s="13">
        <v>39000</v>
      </c>
      <c r="G1134" s="27">
        <v>78919.360000000001</v>
      </c>
    </row>
    <row r="1135" spans="1:8" s="21" customFormat="1" x14ac:dyDescent="0.2">
      <c r="B1135" s="12">
        <v>1841000541</v>
      </c>
      <c r="C1135" s="12" t="s">
        <v>959</v>
      </c>
      <c r="D1135" s="13">
        <v>3000</v>
      </c>
      <c r="E1135" s="13">
        <v>3000</v>
      </c>
      <c r="F1135" s="13">
        <v>3000</v>
      </c>
      <c r="G1135" s="27">
        <v>4151.6099999999997</v>
      </c>
    </row>
    <row r="1136" spans="1:8" s="21" customFormat="1" x14ac:dyDescent="0.2">
      <c r="B1136" s="12">
        <v>1841000720</v>
      </c>
      <c r="C1136" s="12" t="s">
        <v>960</v>
      </c>
      <c r="D1136" s="13">
        <v>35000</v>
      </c>
      <c r="E1136" s="13">
        <v>35000</v>
      </c>
      <c r="F1136" s="13">
        <v>35000</v>
      </c>
      <c r="G1136" s="27">
        <v>24597.95</v>
      </c>
    </row>
    <row r="1137" spans="1:8" s="21" customFormat="1" x14ac:dyDescent="0.2">
      <c r="B1137" s="12">
        <v>1841000755</v>
      </c>
      <c r="C1137" s="12" t="s">
        <v>722</v>
      </c>
      <c r="D1137" s="13"/>
      <c r="E1137" s="13">
        <v>85000</v>
      </c>
      <c r="F1137" s="13">
        <v>85000</v>
      </c>
      <c r="G1137" s="27">
        <v>74327</v>
      </c>
    </row>
    <row r="1138" spans="1:8" s="21" customFormat="1" x14ac:dyDescent="0.2">
      <c r="B1138" s="12">
        <v>1841000840</v>
      </c>
      <c r="C1138" s="12" t="s">
        <v>961</v>
      </c>
      <c r="D1138" s="13">
        <v>70000</v>
      </c>
      <c r="E1138" s="13">
        <v>55000</v>
      </c>
      <c r="F1138" s="13">
        <v>55000</v>
      </c>
      <c r="G1138" s="27">
        <v>58942.5</v>
      </c>
    </row>
    <row r="1139" spans="1:8" s="21" customFormat="1" x14ac:dyDescent="0.2">
      <c r="B1139" s="12">
        <v>1841001110</v>
      </c>
      <c r="C1139" s="12" t="s">
        <v>962</v>
      </c>
      <c r="D1139" s="13">
        <v>425000</v>
      </c>
      <c r="E1139" s="13">
        <v>405000</v>
      </c>
      <c r="F1139" s="13">
        <v>541000</v>
      </c>
      <c r="G1139" s="27">
        <v>460755.6</v>
      </c>
    </row>
    <row r="1140" spans="1:8" s="21" customFormat="1" x14ac:dyDescent="0.2">
      <c r="B1140" s="12">
        <v>1841002841</v>
      </c>
      <c r="C1140" s="12" t="s">
        <v>963</v>
      </c>
      <c r="D1140" s="13"/>
      <c r="E1140" s="13">
        <v>15000</v>
      </c>
      <c r="F1140" s="13">
        <v>12000</v>
      </c>
      <c r="G1140" s="27">
        <v>10739.18</v>
      </c>
    </row>
    <row r="1141" spans="1:8" s="21" customFormat="1" x14ac:dyDescent="0.2">
      <c r="B1141" s="12">
        <v>1841003720</v>
      </c>
      <c r="C1141" s="12" t="s">
        <v>964</v>
      </c>
      <c r="D1141" s="13"/>
      <c r="E1141" s="13">
        <v>60000</v>
      </c>
      <c r="F1141" s="13"/>
      <c r="G1141" s="27">
        <v>14625</v>
      </c>
    </row>
    <row r="1142" spans="1:8" s="16" customFormat="1" ht="15.75" thickBot="1" x14ac:dyDescent="0.3">
      <c r="A1142" s="21"/>
      <c r="B1142" s="12">
        <v>1841004841</v>
      </c>
      <c r="C1142" s="12" t="s">
        <v>212</v>
      </c>
      <c r="D1142" s="13">
        <v>170000</v>
      </c>
      <c r="E1142" s="13">
        <v>170000</v>
      </c>
      <c r="F1142" s="13">
        <v>10000</v>
      </c>
      <c r="G1142" s="27">
        <v>29227.94</v>
      </c>
    </row>
    <row r="1143" spans="1:8" s="21" customFormat="1" ht="15.75" thickBot="1" x14ac:dyDescent="0.3">
      <c r="A1143" s="16"/>
      <c r="B1143" s="6"/>
      <c r="C1143" s="6" t="s">
        <v>965</v>
      </c>
      <c r="D1143" s="7">
        <f>SUM(D1125:D1142)</f>
        <v>4676000</v>
      </c>
      <c r="E1143" s="7">
        <f>SUM(E1125:E1142)</f>
        <v>4395000</v>
      </c>
      <c r="F1143" s="7">
        <f>SUM(F1125:F1142)</f>
        <v>4125000</v>
      </c>
      <c r="G1143" s="7">
        <f>SUM(G1125:G1142)</f>
        <v>4407772.33</v>
      </c>
    </row>
    <row r="1144" spans="1:8" ht="18.75" customHeight="1" x14ac:dyDescent="0.2">
      <c r="A1144" s="21"/>
    </row>
    <row r="1145" spans="1:8" s="8" customFormat="1" ht="16.5" thickBot="1" x14ac:dyDescent="0.3">
      <c r="A1145" s="1"/>
      <c r="B1145" s="1"/>
      <c r="C1145" s="18" t="s">
        <v>966</v>
      </c>
      <c r="D1145" s="3"/>
      <c r="E1145" s="3"/>
      <c r="F1145" s="3"/>
      <c r="G1145" s="3"/>
      <c r="H1145" s="5"/>
    </row>
    <row r="1146" spans="1:8" s="21" customFormat="1" ht="15.75" thickBot="1" x14ac:dyDescent="0.3">
      <c r="A1146" s="5"/>
      <c r="B1146" s="6" t="s">
        <v>3</v>
      </c>
      <c r="C1146" s="6" t="s">
        <v>4</v>
      </c>
      <c r="D1146" s="7" t="s">
        <v>5</v>
      </c>
      <c r="E1146" s="7" t="s">
        <v>6</v>
      </c>
      <c r="F1146" s="7" t="s">
        <v>7</v>
      </c>
      <c r="G1146" s="7" t="s">
        <v>8</v>
      </c>
    </row>
    <row r="1147" spans="1:8" s="21" customFormat="1" x14ac:dyDescent="0.2">
      <c r="B1147" s="12">
        <v>1842200840</v>
      </c>
      <c r="C1147" s="12" t="s">
        <v>215</v>
      </c>
      <c r="D1147" s="13">
        <v>140000</v>
      </c>
      <c r="E1147" s="13">
        <v>140000</v>
      </c>
      <c r="F1147" s="13">
        <v>135000</v>
      </c>
      <c r="G1147" s="27">
        <v>137969</v>
      </c>
    </row>
    <row r="1148" spans="1:8" s="21" customFormat="1" x14ac:dyDescent="0.2">
      <c r="B1148" s="12">
        <v>1842202840</v>
      </c>
      <c r="C1148" s="12" t="s">
        <v>967</v>
      </c>
      <c r="D1148" s="13">
        <v>80000</v>
      </c>
      <c r="E1148" s="13">
        <v>100000</v>
      </c>
      <c r="F1148" s="13">
        <v>100000</v>
      </c>
      <c r="G1148" s="27">
        <v>77842</v>
      </c>
    </row>
    <row r="1149" spans="1:8" s="21" customFormat="1" x14ac:dyDescent="0.2">
      <c r="B1149" s="12">
        <v>1842202841</v>
      </c>
      <c r="C1149" s="12" t="s">
        <v>217</v>
      </c>
      <c r="D1149" s="13">
        <v>170000</v>
      </c>
      <c r="E1149" s="13"/>
      <c r="F1149" s="13"/>
      <c r="G1149" s="27"/>
    </row>
    <row r="1150" spans="1:8" s="21" customFormat="1" x14ac:dyDescent="0.2">
      <c r="B1150" s="12">
        <v>1842203840</v>
      </c>
      <c r="C1150" s="12" t="s">
        <v>218</v>
      </c>
      <c r="D1150" s="13">
        <v>100000</v>
      </c>
      <c r="E1150" s="13">
        <v>80000</v>
      </c>
      <c r="F1150" s="13">
        <v>20000</v>
      </c>
      <c r="G1150" s="27">
        <v>267085</v>
      </c>
    </row>
    <row r="1151" spans="1:8" s="21" customFormat="1" x14ac:dyDescent="0.2">
      <c r="B1151" s="12">
        <v>1842400110</v>
      </c>
      <c r="C1151" s="12" t="s">
        <v>968</v>
      </c>
      <c r="D1151" s="13">
        <v>255000</v>
      </c>
      <c r="E1151" s="13">
        <v>267000</v>
      </c>
      <c r="F1151" s="13">
        <v>205000</v>
      </c>
      <c r="G1151" s="27">
        <v>224931.35</v>
      </c>
    </row>
    <row r="1152" spans="1:8" s="21" customFormat="1" x14ac:dyDescent="0.2">
      <c r="B1152" s="12">
        <v>1842400840</v>
      </c>
      <c r="C1152" s="12" t="s">
        <v>969</v>
      </c>
      <c r="D1152" s="13">
        <v>25000</v>
      </c>
      <c r="E1152" s="13">
        <v>25000</v>
      </c>
      <c r="F1152" s="13">
        <v>25000</v>
      </c>
      <c r="G1152" s="27">
        <v>34627</v>
      </c>
    </row>
    <row r="1153" spans="1:8" s="21" customFormat="1" x14ac:dyDescent="0.2">
      <c r="B1153" s="12">
        <v>1842400841</v>
      </c>
      <c r="C1153" s="12" t="s">
        <v>970</v>
      </c>
      <c r="D1153" s="13">
        <v>20000</v>
      </c>
      <c r="E1153" s="13">
        <v>20000</v>
      </c>
      <c r="F1153" s="13"/>
      <c r="G1153" s="27"/>
    </row>
    <row r="1154" spans="1:8" s="21" customFormat="1" x14ac:dyDescent="0.2">
      <c r="B1154" s="12">
        <v>1842400842</v>
      </c>
      <c r="C1154" s="12" t="s">
        <v>221</v>
      </c>
      <c r="D1154" s="13"/>
      <c r="E1154" s="13">
        <v>20000</v>
      </c>
      <c r="F1154" s="13"/>
      <c r="G1154" s="27"/>
    </row>
    <row r="1155" spans="1:8" s="21" customFormat="1" x14ac:dyDescent="0.2">
      <c r="B1155" s="12">
        <v>1842401110</v>
      </c>
      <c r="C1155" s="12" t="s">
        <v>971</v>
      </c>
      <c r="D1155" s="13">
        <v>142000</v>
      </c>
      <c r="E1155" s="13">
        <v>135000</v>
      </c>
      <c r="F1155" s="13">
        <v>67000</v>
      </c>
      <c r="G1155" s="27">
        <v>80159.8</v>
      </c>
    </row>
    <row r="1156" spans="1:8" s="21" customFormat="1" x14ac:dyDescent="0.2">
      <c r="B1156" s="12">
        <v>1842401840</v>
      </c>
      <c r="C1156" s="12" t="s">
        <v>972</v>
      </c>
      <c r="D1156" s="13">
        <v>40000</v>
      </c>
      <c r="E1156" s="13"/>
      <c r="F1156" s="13"/>
      <c r="G1156" s="27"/>
    </row>
    <row r="1157" spans="1:8" s="21" customFormat="1" x14ac:dyDescent="0.2">
      <c r="B1157" s="12">
        <v>1842402840</v>
      </c>
      <c r="C1157" s="12" t="s">
        <v>222</v>
      </c>
      <c r="D1157" s="13"/>
      <c r="E1157" s="13">
        <v>30000</v>
      </c>
      <c r="F1157" s="13">
        <v>30000</v>
      </c>
      <c r="G1157" s="27">
        <v>30156</v>
      </c>
    </row>
    <row r="1158" spans="1:8" s="21" customFormat="1" x14ac:dyDescent="0.2">
      <c r="B1158" s="12">
        <v>1842403840</v>
      </c>
      <c r="C1158" s="12" t="s">
        <v>973</v>
      </c>
      <c r="D1158" s="13">
        <v>18000</v>
      </c>
      <c r="E1158" s="13">
        <v>12000</v>
      </c>
      <c r="F1158" s="13">
        <v>12000</v>
      </c>
      <c r="G1158" s="27">
        <v>700</v>
      </c>
    </row>
    <row r="1159" spans="1:8" s="21" customFormat="1" x14ac:dyDescent="0.2">
      <c r="B1159" s="12">
        <v>1842403841</v>
      </c>
      <c r="C1159" s="12" t="s">
        <v>224</v>
      </c>
      <c r="D1159" s="13">
        <v>44000</v>
      </c>
      <c r="E1159" s="13"/>
      <c r="F1159" s="13"/>
      <c r="G1159" s="27"/>
    </row>
    <row r="1160" spans="1:8" s="21" customFormat="1" x14ac:dyDescent="0.2">
      <c r="B1160" s="12">
        <v>1842404840</v>
      </c>
      <c r="C1160" s="12" t="s">
        <v>974</v>
      </c>
      <c r="D1160" s="13">
        <v>6000</v>
      </c>
      <c r="E1160" s="13">
        <v>6000</v>
      </c>
      <c r="F1160" s="13">
        <v>5000</v>
      </c>
      <c r="G1160" s="27">
        <v>4068</v>
      </c>
    </row>
    <row r="1161" spans="1:8" s="16" customFormat="1" ht="15.75" thickBot="1" x14ac:dyDescent="0.3">
      <c r="A1161" s="21"/>
      <c r="B1161" s="12">
        <v>1842405840</v>
      </c>
      <c r="C1161" s="12" t="s">
        <v>226</v>
      </c>
      <c r="D1161" s="13">
        <v>20000</v>
      </c>
      <c r="E1161" s="13">
        <v>10000</v>
      </c>
      <c r="F1161" s="13">
        <v>15000</v>
      </c>
      <c r="G1161" s="27">
        <v>0</v>
      </c>
    </row>
    <row r="1162" spans="1:8" s="21" customFormat="1" ht="15.75" thickBot="1" x14ac:dyDescent="0.3">
      <c r="A1162" s="16"/>
      <c r="B1162" s="6"/>
      <c r="C1162" s="6" t="s">
        <v>975</v>
      </c>
      <c r="D1162" s="7">
        <f>SUM(D1147:D1161)</f>
        <v>1060000</v>
      </c>
      <c r="E1162" s="7">
        <f>SUM(E1147:E1161)</f>
        <v>845000</v>
      </c>
      <c r="F1162" s="7">
        <f>SUM(F1147:F1161)</f>
        <v>614000</v>
      </c>
      <c r="G1162" s="7">
        <f>SUM(G1147:G1161)</f>
        <v>857538.15</v>
      </c>
    </row>
    <row r="1163" spans="1:8" ht="18.75" customHeight="1" x14ac:dyDescent="0.2">
      <c r="A1163" s="21"/>
    </row>
    <row r="1164" spans="1:8" s="8" customFormat="1" ht="16.5" thickBot="1" x14ac:dyDescent="0.3">
      <c r="A1164" s="1"/>
      <c r="B1164" s="1"/>
      <c r="C1164" s="18" t="s">
        <v>228</v>
      </c>
      <c r="D1164" s="3"/>
      <c r="E1164" s="3"/>
      <c r="F1164" s="3"/>
      <c r="G1164" s="3"/>
      <c r="H1164" s="5"/>
    </row>
    <row r="1165" spans="1:8" s="21" customFormat="1" ht="15.75" thickBot="1" x14ac:dyDescent="0.3">
      <c r="A1165" s="5"/>
      <c r="B1165" s="6" t="s">
        <v>3</v>
      </c>
      <c r="C1165" s="6" t="s">
        <v>4</v>
      </c>
      <c r="D1165" s="7" t="s">
        <v>5</v>
      </c>
      <c r="E1165" s="7" t="s">
        <v>6</v>
      </c>
      <c r="F1165" s="7" t="s">
        <v>7</v>
      </c>
      <c r="G1165" s="7" t="s">
        <v>8</v>
      </c>
    </row>
    <row r="1166" spans="1:8" s="21" customFormat="1" x14ac:dyDescent="0.2">
      <c r="B1166" s="12">
        <v>1843500110</v>
      </c>
      <c r="C1166" s="12" t="s">
        <v>976</v>
      </c>
      <c r="D1166" s="13">
        <v>335000</v>
      </c>
      <c r="E1166" s="13">
        <v>321000</v>
      </c>
      <c r="F1166" s="13">
        <v>263000</v>
      </c>
      <c r="G1166" s="27">
        <v>262455.21999999997</v>
      </c>
    </row>
    <row r="1167" spans="1:8" s="21" customFormat="1" x14ac:dyDescent="0.2">
      <c r="B1167" s="12">
        <v>1843501110</v>
      </c>
      <c r="C1167" s="12" t="s">
        <v>977</v>
      </c>
      <c r="D1167" s="13">
        <v>130000</v>
      </c>
      <c r="E1167" s="13">
        <v>92000</v>
      </c>
      <c r="F1167" s="13">
        <v>120000</v>
      </c>
      <c r="G1167" s="27">
        <v>91001.59</v>
      </c>
    </row>
    <row r="1168" spans="1:8" s="21" customFormat="1" x14ac:dyDescent="0.2">
      <c r="B1168" s="12">
        <v>1843502840</v>
      </c>
      <c r="C1168" s="12" t="s">
        <v>978</v>
      </c>
      <c r="D1168" s="13">
        <v>100000</v>
      </c>
      <c r="E1168" s="13">
        <v>220000</v>
      </c>
      <c r="F1168" s="13">
        <v>120000</v>
      </c>
      <c r="G1168" s="27">
        <v>91868.12</v>
      </c>
    </row>
    <row r="1169" spans="1:8" s="21" customFormat="1" x14ac:dyDescent="0.2">
      <c r="B1169" s="12">
        <v>1843503110</v>
      </c>
      <c r="C1169" s="12" t="s">
        <v>979</v>
      </c>
      <c r="D1169" s="13">
        <v>250000</v>
      </c>
      <c r="E1169" s="13">
        <v>287000</v>
      </c>
      <c r="F1169" s="13">
        <v>217000</v>
      </c>
      <c r="G1169" s="27">
        <v>212310.36</v>
      </c>
    </row>
    <row r="1170" spans="1:8" s="21" customFormat="1" x14ac:dyDescent="0.2">
      <c r="B1170" s="12">
        <v>1843503840</v>
      </c>
      <c r="C1170" s="12" t="s">
        <v>233</v>
      </c>
      <c r="D1170" s="13">
        <v>95000</v>
      </c>
      <c r="E1170" s="13">
        <v>95000</v>
      </c>
      <c r="F1170" s="13">
        <v>95000</v>
      </c>
      <c r="G1170" s="27">
        <v>94801.14</v>
      </c>
    </row>
    <row r="1171" spans="1:8" s="21" customFormat="1" x14ac:dyDescent="0.2">
      <c r="B1171" s="12">
        <v>1843505840</v>
      </c>
      <c r="C1171" s="12" t="s">
        <v>234</v>
      </c>
      <c r="D1171" s="13">
        <v>200000</v>
      </c>
      <c r="E1171" s="13">
        <v>230000</v>
      </c>
      <c r="F1171" s="13">
        <v>230000</v>
      </c>
      <c r="G1171" s="27">
        <v>158897</v>
      </c>
    </row>
    <row r="1172" spans="1:8" s="21" customFormat="1" x14ac:dyDescent="0.2">
      <c r="B1172" s="12">
        <v>1843508840</v>
      </c>
      <c r="C1172" s="12" t="s">
        <v>235</v>
      </c>
      <c r="D1172" s="13">
        <v>200000</v>
      </c>
      <c r="E1172" s="13">
        <v>160000</v>
      </c>
      <c r="F1172" s="13">
        <v>133000</v>
      </c>
      <c r="G1172" s="27">
        <v>164076</v>
      </c>
    </row>
    <row r="1173" spans="1:8" s="21" customFormat="1" x14ac:dyDescent="0.2">
      <c r="B1173" s="12">
        <v>1843511840</v>
      </c>
      <c r="C1173" s="12" t="s">
        <v>980</v>
      </c>
      <c r="D1173" s="13">
        <v>50000</v>
      </c>
      <c r="E1173" s="13">
        <v>50000</v>
      </c>
      <c r="F1173" s="13">
        <v>30000</v>
      </c>
      <c r="G1173" s="27">
        <v>45761</v>
      </c>
    </row>
    <row r="1174" spans="1:8" s="21" customFormat="1" x14ac:dyDescent="0.2">
      <c r="B1174" s="12">
        <v>1843801840</v>
      </c>
      <c r="C1174" s="12" t="s">
        <v>981</v>
      </c>
      <c r="D1174" s="13">
        <v>2000000</v>
      </c>
      <c r="E1174" s="13">
        <v>2000000</v>
      </c>
      <c r="F1174" s="13">
        <v>2100000</v>
      </c>
      <c r="G1174" s="27">
        <v>1681093</v>
      </c>
    </row>
    <row r="1175" spans="1:8" s="21" customFormat="1" x14ac:dyDescent="0.2">
      <c r="B1175" s="12">
        <v>1843802840</v>
      </c>
      <c r="C1175" s="12" t="s">
        <v>982</v>
      </c>
      <c r="D1175" s="13">
        <v>210000</v>
      </c>
      <c r="E1175" s="13">
        <v>100000</v>
      </c>
      <c r="F1175" s="13">
        <v>100000</v>
      </c>
      <c r="G1175" s="27">
        <v>75178.13</v>
      </c>
    </row>
    <row r="1176" spans="1:8" s="21" customFormat="1" x14ac:dyDescent="0.2">
      <c r="B1176" s="12">
        <v>1843803840</v>
      </c>
      <c r="C1176" s="12" t="s">
        <v>983</v>
      </c>
      <c r="D1176" s="13">
        <v>15000</v>
      </c>
      <c r="E1176" s="13">
        <v>15000</v>
      </c>
      <c r="F1176" s="13">
        <v>15000</v>
      </c>
      <c r="G1176" s="27">
        <v>7800</v>
      </c>
    </row>
    <row r="1177" spans="1:8" s="21" customFormat="1" x14ac:dyDescent="0.2">
      <c r="B1177" s="12">
        <v>1843900840</v>
      </c>
      <c r="C1177" s="12" t="s">
        <v>984</v>
      </c>
      <c r="D1177" s="13"/>
      <c r="E1177" s="13"/>
      <c r="F1177" s="13"/>
      <c r="G1177" s="27">
        <v>21644.35</v>
      </c>
    </row>
    <row r="1178" spans="1:8" s="16" customFormat="1" ht="15.75" thickBot="1" x14ac:dyDescent="0.3">
      <c r="A1178" s="21"/>
      <c r="B1178" s="12">
        <v>1843903840</v>
      </c>
      <c r="C1178" s="12" t="s">
        <v>985</v>
      </c>
      <c r="D1178" s="13">
        <v>220000</v>
      </c>
      <c r="E1178" s="13">
        <v>220000</v>
      </c>
      <c r="F1178" s="13">
        <v>250000</v>
      </c>
      <c r="G1178" s="27">
        <v>185431</v>
      </c>
    </row>
    <row r="1179" spans="1:8" s="21" customFormat="1" ht="15.75" thickBot="1" x14ac:dyDescent="0.3">
      <c r="A1179" s="16"/>
      <c r="B1179" s="6"/>
      <c r="C1179" s="6" t="s">
        <v>242</v>
      </c>
      <c r="D1179" s="7">
        <f>SUM(D1166:D1178)</f>
        <v>3805000</v>
      </c>
      <c r="E1179" s="7">
        <f>SUM(E1166:E1178)</f>
        <v>3790000</v>
      </c>
      <c r="F1179" s="7">
        <f>SUM(F1166:F1178)</f>
        <v>3673000</v>
      </c>
      <c r="G1179" s="7">
        <f>SUM(G1166:G1178)</f>
        <v>3092316.9099999997</v>
      </c>
    </row>
    <row r="1180" spans="1:8" ht="18.75" customHeight="1" x14ac:dyDescent="0.2">
      <c r="A1180" s="21"/>
    </row>
    <row r="1181" spans="1:8" s="8" customFormat="1" ht="16.5" thickBot="1" x14ac:dyDescent="0.3">
      <c r="A1181" s="1"/>
      <c r="B1181" s="1"/>
      <c r="C1181" s="18" t="s">
        <v>243</v>
      </c>
      <c r="D1181" s="3"/>
      <c r="E1181" s="3"/>
      <c r="F1181" s="3"/>
      <c r="G1181" s="3"/>
      <c r="H1181" s="5"/>
    </row>
    <row r="1182" spans="1:8" s="21" customFormat="1" ht="15.75" thickBot="1" x14ac:dyDescent="0.3">
      <c r="A1182" s="5"/>
      <c r="B1182" s="6" t="s">
        <v>3</v>
      </c>
      <c r="C1182" s="6" t="s">
        <v>4</v>
      </c>
      <c r="D1182" s="7" t="s">
        <v>5</v>
      </c>
      <c r="E1182" s="7" t="s">
        <v>6</v>
      </c>
      <c r="F1182" s="7" t="s">
        <v>7</v>
      </c>
      <c r="G1182" s="7" t="s">
        <v>8</v>
      </c>
    </row>
    <row r="1183" spans="1:8" s="21" customFormat="1" x14ac:dyDescent="0.2">
      <c r="B1183" s="12">
        <v>1844000110</v>
      </c>
      <c r="C1183" s="12" t="s">
        <v>986</v>
      </c>
      <c r="D1183" s="13">
        <v>100000</v>
      </c>
      <c r="E1183" s="13">
        <v>90000</v>
      </c>
      <c r="F1183" s="13">
        <v>81000</v>
      </c>
      <c r="G1183" s="27">
        <v>35888.78</v>
      </c>
    </row>
    <row r="1184" spans="1:8" s="21" customFormat="1" x14ac:dyDescent="0.2">
      <c r="B1184" s="12">
        <v>1844000840</v>
      </c>
      <c r="C1184" s="12" t="s">
        <v>987</v>
      </c>
      <c r="D1184" s="13">
        <v>40000</v>
      </c>
      <c r="E1184" s="13">
        <v>69000</v>
      </c>
      <c r="F1184" s="13">
        <v>24000</v>
      </c>
      <c r="G1184" s="27">
        <v>55576</v>
      </c>
    </row>
    <row r="1185" spans="2:7" s="21" customFormat="1" x14ac:dyDescent="0.2">
      <c r="B1185" s="12">
        <v>1844301840</v>
      </c>
      <c r="C1185" s="12" t="s">
        <v>988</v>
      </c>
      <c r="D1185" s="13">
        <v>1300000</v>
      </c>
      <c r="E1185" s="13">
        <v>1000000</v>
      </c>
      <c r="F1185" s="13">
        <v>750000</v>
      </c>
      <c r="G1185" s="27">
        <v>1006628</v>
      </c>
    </row>
    <row r="1186" spans="2:7" s="21" customFormat="1" x14ac:dyDescent="0.2">
      <c r="B1186" s="12">
        <v>1844302840</v>
      </c>
      <c r="C1186" s="12" t="s">
        <v>247</v>
      </c>
      <c r="D1186" s="13"/>
      <c r="E1186" s="13">
        <v>18000</v>
      </c>
      <c r="F1186" s="13">
        <v>18000</v>
      </c>
      <c r="G1186" s="27">
        <v>12599</v>
      </c>
    </row>
    <row r="1187" spans="2:7" s="21" customFormat="1" x14ac:dyDescent="0.2">
      <c r="B1187" s="12">
        <v>1844400431</v>
      </c>
      <c r="C1187" s="12" t="s">
        <v>989</v>
      </c>
      <c r="D1187" s="13">
        <v>4000</v>
      </c>
      <c r="E1187" s="13">
        <v>4000</v>
      </c>
      <c r="F1187" s="13">
        <v>4000</v>
      </c>
      <c r="G1187" s="27">
        <v>2177.4</v>
      </c>
    </row>
    <row r="1188" spans="2:7" s="21" customFormat="1" x14ac:dyDescent="0.2">
      <c r="B1188" s="12">
        <v>1844400580</v>
      </c>
      <c r="C1188" s="12" t="s">
        <v>990</v>
      </c>
      <c r="D1188" s="13">
        <v>20000</v>
      </c>
      <c r="E1188" s="13">
        <v>20000</v>
      </c>
      <c r="F1188" s="13">
        <v>22000</v>
      </c>
      <c r="G1188" s="27">
        <v>8955.2999999999993</v>
      </c>
    </row>
    <row r="1189" spans="2:7" s="21" customFormat="1" x14ac:dyDescent="0.2">
      <c r="B1189" s="12">
        <v>1844400750</v>
      </c>
      <c r="C1189" s="12" t="s">
        <v>991</v>
      </c>
      <c r="D1189" s="13">
        <v>12000</v>
      </c>
      <c r="E1189" s="13">
        <v>10000</v>
      </c>
      <c r="F1189" s="13">
        <v>10000</v>
      </c>
      <c r="G1189" s="27">
        <v>0</v>
      </c>
    </row>
    <row r="1190" spans="2:7" s="21" customFormat="1" x14ac:dyDescent="0.2">
      <c r="B1190" s="12">
        <v>1844400841</v>
      </c>
      <c r="C1190" s="12" t="s">
        <v>992</v>
      </c>
      <c r="D1190" s="13">
        <v>86000</v>
      </c>
      <c r="E1190" s="13">
        <v>86000</v>
      </c>
      <c r="F1190" s="13">
        <v>86000</v>
      </c>
      <c r="G1190" s="27">
        <v>48289.16</v>
      </c>
    </row>
    <row r="1191" spans="2:7" s="21" customFormat="1" x14ac:dyDescent="0.2">
      <c r="B1191" s="12">
        <v>1844401840</v>
      </c>
      <c r="C1191" s="12" t="s">
        <v>993</v>
      </c>
      <c r="D1191" s="13">
        <v>65000</v>
      </c>
      <c r="E1191" s="13">
        <v>60000</v>
      </c>
      <c r="F1191" s="13">
        <v>35000</v>
      </c>
      <c r="G1191" s="27">
        <v>44081</v>
      </c>
    </row>
    <row r="1192" spans="2:7" s="21" customFormat="1" x14ac:dyDescent="0.2">
      <c r="B1192" s="12">
        <v>1844403840</v>
      </c>
      <c r="C1192" s="12" t="s">
        <v>994</v>
      </c>
      <c r="D1192" s="13">
        <v>10000</v>
      </c>
      <c r="E1192" s="13">
        <v>10000</v>
      </c>
      <c r="F1192" s="13">
        <v>10000</v>
      </c>
      <c r="G1192" s="27">
        <v>11425</v>
      </c>
    </row>
    <row r="1193" spans="2:7" s="21" customFormat="1" x14ac:dyDescent="0.2">
      <c r="B1193" s="12">
        <v>1844404110</v>
      </c>
      <c r="C1193" s="12" t="s">
        <v>995</v>
      </c>
      <c r="D1193" s="13">
        <v>65000</v>
      </c>
      <c r="E1193" s="13">
        <v>65000</v>
      </c>
      <c r="F1193" s="13"/>
      <c r="G1193" s="27">
        <v>52506.83</v>
      </c>
    </row>
    <row r="1194" spans="2:7" s="21" customFormat="1" x14ac:dyDescent="0.2">
      <c r="B1194" s="12">
        <v>1844404840</v>
      </c>
      <c r="C1194" s="12" t="s">
        <v>996</v>
      </c>
      <c r="D1194" s="13">
        <v>35000</v>
      </c>
      <c r="E1194" s="13">
        <v>30000</v>
      </c>
      <c r="F1194" s="13">
        <v>60000</v>
      </c>
      <c r="G1194" s="27">
        <v>35004</v>
      </c>
    </row>
    <row r="1195" spans="2:7" s="21" customFormat="1" x14ac:dyDescent="0.2">
      <c r="B1195" s="12">
        <v>1844405840</v>
      </c>
      <c r="C1195" s="12" t="s">
        <v>255</v>
      </c>
      <c r="D1195" s="13"/>
      <c r="E1195" s="13">
        <v>350000</v>
      </c>
      <c r="F1195" s="13">
        <v>300000</v>
      </c>
      <c r="G1195" s="27">
        <v>323100</v>
      </c>
    </row>
    <row r="1196" spans="2:7" s="21" customFormat="1" x14ac:dyDescent="0.2">
      <c r="B1196" s="12">
        <v>1844406720</v>
      </c>
      <c r="C1196" s="12" t="s">
        <v>256</v>
      </c>
      <c r="D1196" s="13"/>
      <c r="E1196" s="13">
        <v>350000</v>
      </c>
      <c r="F1196" s="13"/>
      <c r="G1196" s="27"/>
    </row>
    <row r="1197" spans="2:7" s="21" customFormat="1" x14ac:dyDescent="0.2">
      <c r="B1197" s="12">
        <v>1844406840</v>
      </c>
      <c r="C1197" s="12" t="s">
        <v>259</v>
      </c>
      <c r="D1197" s="13">
        <v>20000</v>
      </c>
      <c r="E1197" s="13">
        <v>60000</v>
      </c>
      <c r="F1197" s="13">
        <v>60000</v>
      </c>
      <c r="G1197" s="27">
        <v>49389</v>
      </c>
    </row>
    <row r="1198" spans="2:7" s="21" customFormat="1" x14ac:dyDescent="0.2">
      <c r="B1198" s="12">
        <v>1844407840</v>
      </c>
      <c r="C1198" s="12" t="s">
        <v>997</v>
      </c>
      <c r="D1198" s="13">
        <v>65000</v>
      </c>
      <c r="E1198" s="13"/>
      <c r="F1198" s="13"/>
      <c r="G1198" s="27"/>
    </row>
    <row r="1199" spans="2:7" s="21" customFormat="1" x14ac:dyDescent="0.2">
      <c r="B1199" s="12">
        <v>1844409840</v>
      </c>
      <c r="C1199" s="12" t="s">
        <v>998</v>
      </c>
      <c r="D1199" s="13">
        <v>390000</v>
      </c>
      <c r="E1199" s="13">
        <v>30000</v>
      </c>
      <c r="F1199" s="13">
        <v>30000</v>
      </c>
      <c r="G1199" s="27">
        <v>7530</v>
      </c>
    </row>
    <row r="1200" spans="2:7" s="21" customFormat="1" x14ac:dyDescent="0.2">
      <c r="B1200" s="12">
        <v>1844500840</v>
      </c>
      <c r="C1200" s="12" t="s">
        <v>260</v>
      </c>
      <c r="D1200" s="13">
        <v>470000</v>
      </c>
      <c r="E1200" s="13">
        <v>250000</v>
      </c>
      <c r="F1200" s="13">
        <v>280000</v>
      </c>
      <c r="G1200" s="27">
        <v>182712</v>
      </c>
    </row>
    <row r="1201" spans="1:8" s="21" customFormat="1" x14ac:dyDescent="0.2">
      <c r="B1201" s="12">
        <v>1844600750</v>
      </c>
      <c r="C1201" s="12" t="s">
        <v>999</v>
      </c>
      <c r="D1201" s="13"/>
      <c r="E1201" s="13">
        <v>50000</v>
      </c>
      <c r="F1201" s="13">
        <v>0</v>
      </c>
      <c r="G1201" s="27">
        <v>49800</v>
      </c>
    </row>
    <row r="1202" spans="1:8" s="16" customFormat="1" ht="15.75" thickBot="1" x14ac:dyDescent="0.3">
      <c r="A1202" s="21"/>
      <c r="B1202" s="12">
        <v>1844600840</v>
      </c>
      <c r="C1202" s="12" t="s">
        <v>261</v>
      </c>
      <c r="D1202" s="13"/>
      <c r="E1202" s="13">
        <v>38000</v>
      </c>
      <c r="F1202" s="13">
        <v>38000</v>
      </c>
      <c r="G1202" s="27">
        <v>26100</v>
      </c>
    </row>
    <row r="1203" spans="1:8" s="21" customFormat="1" ht="15.75" thickBot="1" x14ac:dyDescent="0.3">
      <c r="A1203" s="16"/>
      <c r="B1203" s="6"/>
      <c r="C1203" s="6" t="s">
        <v>263</v>
      </c>
      <c r="D1203" s="7">
        <f>SUM(D1183:D1202)</f>
        <v>2682000</v>
      </c>
      <c r="E1203" s="7">
        <f>SUM(E1183:E1202)</f>
        <v>2590000</v>
      </c>
      <c r="F1203" s="7">
        <f>SUM(F1183:F1202)</f>
        <v>1808000</v>
      </c>
      <c r="G1203" s="7">
        <f t="shared" ref="G1203" si="36">SUM(G1183:G1202)</f>
        <v>1951761.47</v>
      </c>
    </row>
    <row r="1204" spans="1:8" ht="18.75" customHeight="1" x14ac:dyDescent="0.2">
      <c r="A1204" s="21"/>
    </row>
    <row r="1205" spans="1:8" s="8" customFormat="1" ht="16.5" thickBot="1" x14ac:dyDescent="0.3">
      <c r="A1205" s="1"/>
      <c r="B1205" s="1"/>
      <c r="C1205" s="18" t="s">
        <v>264</v>
      </c>
      <c r="D1205" s="3"/>
      <c r="E1205" s="3"/>
      <c r="F1205" s="3"/>
      <c r="G1205" s="3"/>
      <c r="H1205" s="5"/>
    </row>
    <row r="1206" spans="1:8" s="21" customFormat="1" ht="15.75" thickBot="1" x14ac:dyDescent="0.3">
      <c r="A1206" s="5"/>
      <c r="B1206" s="6" t="s">
        <v>3</v>
      </c>
      <c r="C1206" s="6" t="s">
        <v>4</v>
      </c>
      <c r="D1206" s="7" t="s">
        <v>5</v>
      </c>
      <c r="E1206" s="7" t="s">
        <v>6</v>
      </c>
      <c r="F1206" s="7" t="s">
        <v>7</v>
      </c>
      <c r="G1206" s="7" t="s">
        <v>8</v>
      </c>
    </row>
    <row r="1207" spans="1:8" s="21" customFormat="1" x14ac:dyDescent="0.2">
      <c r="B1207" s="12">
        <v>1845100840</v>
      </c>
      <c r="C1207" s="12" t="s">
        <v>1000</v>
      </c>
      <c r="D1207" s="13"/>
      <c r="E1207" s="13"/>
      <c r="F1207" s="13">
        <v>228000</v>
      </c>
      <c r="G1207" s="27">
        <v>0</v>
      </c>
    </row>
    <row r="1208" spans="1:8" s="21" customFormat="1" x14ac:dyDescent="0.2">
      <c r="B1208" s="12">
        <v>1845101840</v>
      </c>
      <c r="C1208" s="12" t="s">
        <v>1001</v>
      </c>
      <c r="D1208" s="13">
        <v>2800000</v>
      </c>
      <c r="E1208" s="13">
        <v>3000000</v>
      </c>
      <c r="F1208" s="13">
        <v>3000000</v>
      </c>
      <c r="G1208" s="27">
        <v>2718144</v>
      </c>
    </row>
    <row r="1209" spans="1:8" s="21" customFormat="1" x14ac:dyDescent="0.2">
      <c r="B1209" s="12">
        <v>1845102840</v>
      </c>
      <c r="C1209" s="12" t="s">
        <v>267</v>
      </c>
      <c r="D1209" s="13">
        <v>55000</v>
      </c>
      <c r="E1209" s="13">
        <v>90000</v>
      </c>
      <c r="F1209" s="13">
        <v>90000</v>
      </c>
      <c r="G1209" s="27">
        <v>59967</v>
      </c>
    </row>
    <row r="1210" spans="1:8" s="21" customFormat="1" x14ac:dyDescent="0.2">
      <c r="B1210" s="12">
        <v>1845103840</v>
      </c>
      <c r="C1210" s="12" t="s">
        <v>268</v>
      </c>
      <c r="D1210" s="13">
        <v>25000</v>
      </c>
      <c r="E1210" s="13">
        <v>6000</v>
      </c>
      <c r="F1210" s="13">
        <v>6000</v>
      </c>
      <c r="G1210" s="27">
        <v>3209</v>
      </c>
    </row>
    <row r="1211" spans="1:8" s="21" customFormat="1" x14ac:dyDescent="0.2">
      <c r="B1211" s="12">
        <v>1845104840</v>
      </c>
      <c r="C1211" s="12" t="s">
        <v>1002</v>
      </c>
      <c r="D1211" s="13">
        <v>1500000</v>
      </c>
      <c r="E1211" s="13">
        <v>1500000</v>
      </c>
      <c r="F1211" s="13">
        <v>1500000</v>
      </c>
      <c r="G1211" s="27">
        <v>1367139</v>
      </c>
    </row>
    <row r="1212" spans="1:8" s="21" customFormat="1" x14ac:dyDescent="0.2">
      <c r="B1212" s="12">
        <v>1845106840</v>
      </c>
      <c r="C1212" s="12" t="s">
        <v>269</v>
      </c>
      <c r="D1212" s="13">
        <v>95000</v>
      </c>
      <c r="E1212" s="13">
        <v>80000</v>
      </c>
      <c r="F1212" s="13">
        <v>60000</v>
      </c>
      <c r="G1212" s="27">
        <v>104832</v>
      </c>
    </row>
    <row r="1213" spans="1:8" s="21" customFormat="1" x14ac:dyDescent="0.2">
      <c r="B1213" s="12">
        <v>1845108840</v>
      </c>
      <c r="C1213" s="12" t="s">
        <v>1003</v>
      </c>
      <c r="D1213" s="13">
        <v>5000</v>
      </c>
      <c r="E1213" s="13">
        <v>25000</v>
      </c>
      <c r="F1213" s="13">
        <v>11000</v>
      </c>
      <c r="G1213" s="27">
        <v>14914</v>
      </c>
    </row>
    <row r="1214" spans="1:8" s="21" customFormat="1" x14ac:dyDescent="0.2">
      <c r="B1214" s="12">
        <v>1845202841</v>
      </c>
      <c r="C1214" s="12" t="s">
        <v>1004</v>
      </c>
      <c r="D1214" s="13">
        <v>280000</v>
      </c>
      <c r="E1214" s="13">
        <v>275000</v>
      </c>
      <c r="F1214" s="13">
        <v>250000</v>
      </c>
      <c r="G1214" s="27">
        <v>273512</v>
      </c>
    </row>
    <row r="1215" spans="1:8" s="21" customFormat="1" x14ac:dyDescent="0.2">
      <c r="B1215" s="12">
        <v>1845203840</v>
      </c>
      <c r="C1215" s="12" t="s">
        <v>273</v>
      </c>
      <c r="D1215" s="13">
        <v>130000</v>
      </c>
      <c r="E1215" s="13">
        <v>120000</v>
      </c>
      <c r="F1215" s="13">
        <v>200000</v>
      </c>
      <c r="G1215" s="27">
        <v>113735</v>
      </c>
    </row>
    <row r="1216" spans="1:8" s="21" customFormat="1" x14ac:dyDescent="0.2">
      <c r="B1216" s="12">
        <v>1845302840</v>
      </c>
      <c r="C1216" s="12" t="s">
        <v>1005</v>
      </c>
      <c r="D1216" s="13">
        <v>25000</v>
      </c>
      <c r="E1216" s="13">
        <v>25000</v>
      </c>
      <c r="F1216" s="13">
        <v>25000</v>
      </c>
      <c r="G1216" s="27">
        <v>24370</v>
      </c>
    </row>
    <row r="1217" spans="1:8" s="21" customFormat="1" x14ac:dyDescent="0.2">
      <c r="B1217" s="12">
        <v>1845303840</v>
      </c>
      <c r="C1217" s="12" t="s">
        <v>1006</v>
      </c>
      <c r="D1217" s="13">
        <v>450000</v>
      </c>
      <c r="E1217" s="13">
        <v>200000</v>
      </c>
      <c r="F1217" s="13">
        <v>220000</v>
      </c>
      <c r="G1217" s="27">
        <v>193553</v>
      </c>
    </row>
    <row r="1218" spans="1:8" s="16" customFormat="1" ht="15.75" thickBot="1" x14ac:dyDescent="0.3">
      <c r="A1218" s="21"/>
      <c r="B1218" s="12">
        <v>1845304840</v>
      </c>
      <c r="C1218" s="12" t="s">
        <v>275</v>
      </c>
      <c r="D1218" s="13">
        <v>5000</v>
      </c>
      <c r="E1218" s="13">
        <v>5000</v>
      </c>
      <c r="F1218" s="13">
        <v>20000</v>
      </c>
      <c r="G1218" s="27">
        <v>2190</v>
      </c>
    </row>
    <row r="1219" spans="1:8" s="21" customFormat="1" ht="15.75" thickBot="1" x14ac:dyDescent="0.3">
      <c r="A1219" s="16"/>
      <c r="B1219" s="6"/>
      <c r="C1219" s="6" t="s">
        <v>1077</v>
      </c>
      <c r="D1219" s="7">
        <f>SUM(D1207:D1218)</f>
        <v>5370000</v>
      </c>
      <c r="E1219" s="7">
        <f>SUM(E1207:E1218)</f>
        <v>5326000</v>
      </c>
      <c r="F1219" s="7">
        <f>SUM(F1207:F1218)</f>
        <v>5610000</v>
      </c>
      <c r="G1219" s="7">
        <f>SUM(G1207:G1218)</f>
        <v>4875565</v>
      </c>
    </row>
    <row r="1220" spans="1:8" ht="18.75" customHeight="1" x14ac:dyDescent="0.2">
      <c r="A1220" s="21"/>
    </row>
    <row r="1221" spans="1:8" s="8" customFormat="1" ht="16.5" thickBot="1" x14ac:dyDescent="0.3">
      <c r="A1221" s="1"/>
      <c r="B1221" s="1"/>
      <c r="C1221" s="18" t="s">
        <v>278</v>
      </c>
      <c r="D1221" s="3"/>
      <c r="E1221" s="3"/>
      <c r="F1221" s="3"/>
      <c r="G1221" s="3"/>
      <c r="H1221" s="5"/>
    </row>
    <row r="1222" spans="1:8" s="21" customFormat="1" ht="15.75" thickBot="1" x14ac:dyDescent="0.3">
      <c r="A1222" s="5"/>
      <c r="B1222" s="6" t="s">
        <v>3</v>
      </c>
      <c r="C1222" s="6" t="s">
        <v>4</v>
      </c>
      <c r="D1222" s="7" t="s">
        <v>5</v>
      </c>
      <c r="E1222" s="7" t="s">
        <v>6</v>
      </c>
      <c r="F1222" s="7" t="s">
        <v>7</v>
      </c>
      <c r="G1222" s="7" t="s">
        <v>8</v>
      </c>
    </row>
    <row r="1223" spans="1:8" s="21" customFormat="1" x14ac:dyDescent="0.2">
      <c r="B1223" s="12">
        <v>1846300840</v>
      </c>
      <c r="C1223" s="12" t="s">
        <v>279</v>
      </c>
      <c r="D1223" s="13">
        <v>10000</v>
      </c>
      <c r="E1223" s="13">
        <v>15000</v>
      </c>
      <c r="F1223" s="13">
        <v>10000</v>
      </c>
      <c r="G1223" s="27">
        <v>12872</v>
      </c>
    </row>
    <row r="1224" spans="1:8" s="21" customFormat="1" x14ac:dyDescent="0.2">
      <c r="B1224" s="12">
        <v>1846303840</v>
      </c>
      <c r="C1224" s="12" t="s">
        <v>1007</v>
      </c>
      <c r="D1224" s="13">
        <v>5000</v>
      </c>
      <c r="E1224" s="13">
        <v>7000</v>
      </c>
      <c r="F1224" s="13">
        <v>6000</v>
      </c>
      <c r="G1224" s="27">
        <v>2806</v>
      </c>
    </row>
    <row r="1225" spans="1:8" s="21" customFormat="1" x14ac:dyDescent="0.2">
      <c r="B1225" s="12">
        <v>1846500840</v>
      </c>
      <c r="C1225" s="12" t="s">
        <v>281</v>
      </c>
      <c r="D1225" s="13">
        <v>2350000</v>
      </c>
      <c r="E1225" s="13">
        <v>2250000</v>
      </c>
      <c r="F1225" s="13">
        <v>3050000</v>
      </c>
      <c r="G1225" s="27">
        <v>2158961</v>
      </c>
    </row>
    <row r="1226" spans="1:8" s="21" customFormat="1" x14ac:dyDescent="0.2">
      <c r="B1226" s="12">
        <v>1846510840</v>
      </c>
      <c r="C1226" s="12" t="s">
        <v>1008</v>
      </c>
      <c r="D1226" s="13"/>
      <c r="E1226" s="13">
        <v>86000</v>
      </c>
      <c r="F1226" s="13">
        <v>60000</v>
      </c>
      <c r="G1226" s="27">
        <v>74351</v>
      </c>
    </row>
    <row r="1227" spans="1:8" s="21" customFormat="1" x14ac:dyDescent="0.2">
      <c r="B1227" s="12">
        <v>1846600840</v>
      </c>
      <c r="C1227" s="12" t="s">
        <v>1009</v>
      </c>
      <c r="D1227" s="13">
        <v>385000</v>
      </c>
      <c r="E1227" s="13">
        <v>460000</v>
      </c>
      <c r="F1227" s="13">
        <v>500000</v>
      </c>
      <c r="G1227" s="27">
        <v>394645</v>
      </c>
    </row>
    <row r="1228" spans="1:8" s="21" customFormat="1" x14ac:dyDescent="0.2">
      <c r="B1228" s="12">
        <v>1846603840</v>
      </c>
      <c r="C1228" s="12" t="s">
        <v>1010</v>
      </c>
      <c r="D1228" s="13">
        <v>20000</v>
      </c>
      <c r="E1228" s="13">
        <v>15000</v>
      </c>
      <c r="F1228" s="13">
        <v>12000</v>
      </c>
      <c r="G1228" s="27">
        <v>14122</v>
      </c>
    </row>
    <row r="1229" spans="1:8" s="21" customFormat="1" x14ac:dyDescent="0.2">
      <c r="B1229" s="12">
        <v>1846701110</v>
      </c>
      <c r="C1229" s="12" t="s">
        <v>1011</v>
      </c>
      <c r="D1229" s="13">
        <v>40000</v>
      </c>
      <c r="E1229" s="13">
        <v>40000</v>
      </c>
      <c r="F1229" s="13">
        <v>61000</v>
      </c>
      <c r="G1229" s="27">
        <v>28056.65</v>
      </c>
    </row>
    <row r="1230" spans="1:8" s="21" customFormat="1" x14ac:dyDescent="0.2">
      <c r="B1230" s="12">
        <v>1846701840</v>
      </c>
      <c r="C1230" s="12" t="s">
        <v>286</v>
      </c>
      <c r="D1230" s="13">
        <v>190000</v>
      </c>
      <c r="E1230" s="13">
        <v>130000</v>
      </c>
      <c r="F1230" s="13">
        <v>130000</v>
      </c>
      <c r="G1230" s="27">
        <v>156284</v>
      </c>
    </row>
    <row r="1231" spans="1:8" s="21" customFormat="1" x14ac:dyDescent="0.2">
      <c r="B1231" s="12">
        <v>1846703840</v>
      </c>
      <c r="C1231" s="12" t="s">
        <v>287</v>
      </c>
      <c r="D1231" s="13"/>
      <c r="E1231" s="13"/>
      <c r="F1231" s="13">
        <v>5000</v>
      </c>
      <c r="G1231" s="27">
        <v>0</v>
      </c>
    </row>
    <row r="1232" spans="1:8" s="21" customFormat="1" x14ac:dyDescent="0.2">
      <c r="B1232" s="12">
        <v>1846704840</v>
      </c>
      <c r="C1232" s="12" t="s">
        <v>289</v>
      </c>
      <c r="D1232" s="13">
        <v>60000</v>
      </c>
      <c r="E1232" s="13">
        <v>70000</v>
      </c>
      <c r="F1232" s="13">
        <v>50000</v>
      </c>
      <c r="G1232" s="27">
        <v>67638</v>
      </c>
    </row>
    <row r="1233" spans="1:8" s="21" customFormat="1" x14ac:dyDescent="0.2">
      <c r="B1233" s="12">
        <v>1846706840</v>
      </c>
      <c r="C1233" s="12" t="s">
        <v>1012</v>
      </c>
      <c r="D1233" s="13">
        <v>550000</v>
      </c>
      <c r="E1233" s="13">
        <v>300000</v>
      </c>
      <c r="F1233" s="13">
        <v>180000</v>
      </c>
      <c r="G1233" s="27">
        <v>482926</v>
      </c>
    </row>
    <row r="1234" spans="1:8" s="21" customFormat="1" x14ac:dyDescent="0.2">
      <c r="B1234" s="12">
        <v>1846708840</v>
      </c>
      <c r="C1234" s="12" t="s">
        <v>1013</v>
      </c>
      <c r="D1234" s="13">
        <v>30000</v>
      </c>
      <c r="E1234" s="13">
        <v>30000</v>
      </c>
      <c r="F1234" s="13">
        <v>24000</v>
      </c>
      <c r="G1234" s="27">
        <v>819</v>
      </c>
    </row>
    <row r="1235" spans="1:8" s="21" customFormat="1" x14ac:dyDescent="0.2">
      <c r="B1235" s="12">
        <v>1846800840</v>
      </c>
      <c r="C1235" s="12" t="s">
        <v>1014</v>
      </c>
      <c r="D1235" s="13"/>
      <c r="E1235" s="13">
        <v>0</v>
      </c>
      <c r="F1235" s="13">
        <v>5000</v>
      </c>
      <c r="G1235" s="27">
        <v>0</v>
      </c>
    </row>
    <row r="1236" spans="1:8" s="21" customFormat="1" x14ac:dyDescent="0.2">
      <c r="B1236" s="12">
        <v>1846802840</v>
      </c>
      <c r="C1236" s="12" t="s">
        <v>1015</v>
      </c>
      <c r="D1236" s="13">
        <v>10000</v>
      </c>
      <c r="E1236" s="13">
        <v>20000</v>
      </c>
      <c r="F1236" s="13">
        <v>27000</v>
      </c>
      <c r="G1236" s="27">
        <v>11064</v>
      </c>
    </row>
    <row r="1237" spans="1:8" s="16" customFormat="1" ht="15" x14ac:dyDescent="0.25">
      <c r="A1237" s="21"/>
      <c r="B1237" s="12">
        <v>1846803840</v>
      </c>
      <c r="C1237" s="12" t="s">
        <v>1016</v>
      </c>
      <c r="D1237" s="13"/>
      <c r="E1237" s="13">
        <v>0</v>
      </c>
      <c r="F1237" s="13">
        <v>5000</v>
      </c>
      <c r="G1237" s="27">
        <v>0</v>
      </c>
    </row>
    <row r="1238" spans="1:8" s="16" customFormat="1" ht="15.75" thickBot="1" x14ac:dyDescent="0.3">
      <c r="A1238" s="21"/>
      <c r="B1238" s="12">
        <v>1846804840</v>
      </c>
      <c r="C1238" s="12" t="s">
        <v>294</v>
      </c>
      <c r="D1238" s="13">
        <v>140000</v>
      </c>
      <c r="E1238" s="13"/>
      <c r="F1238" s="13"/>
      <c r="G1238" s="27"/>
    </row>
    <row r="1239" spans="1:8" s="21" customFormat="1" ht="15.75" thickBot="1" x14ac:dyDescent="0.3">
      <c r="A1239" s="16"/>
      <c r="B1239" s="6"/>
      <c r="C1239" s="6" t="s">
        <v>295</v>
      </c>
      <c r="D1239" s="7">
        <f>SUM(D1223:D1238)</f>
        <v>3790000</v>
      </c>
      <c r="E1239" s="7">
        <f>SUM(E1223:E1238)</f>
        <v>3423000</v>
      </c>
      <c r="F1239" s="7">
        <f>SUM(F1223:F1238)</f>
        <v>4125000</v>
      </c>
      <c r="G1239" s="7">
        <f t="shared" ref="G1239" si="37">SUM(G1223:G1238)</f>
        <v>3404544.65</v>
      </c>
    </row>
    <row r="1240" spans="1:8" ht="18.75" customHeight="1" x14ac:dyDescent="0.2">
      <c r="A1240" s="21"/>
    </row>
    <row r="1241" spans="1:8" s="8" customFormat="1" ht="16.5" thickBot="1" x14ac:dyDescent="0.3">
      <c r="A1241" s="1"/>
      <c r="B1241" s="1"/>
      <c r="C1241" s="18" t="s">
        <v>1017</v>
      </c>
      <c r="D1241" s="3"/>
      <c r="E1241" s="3"/>
      <c r="F1241" s="3"/>
      <c r="G1241" s="3"/>
      <c r="H1241" s="5"/>
    </row>
    <row r="1242" spans="1:8" s="21" customFormat="1" ht="15.75" thickBot="1" x14ac:dyDescent="0.3">
      <c r="A1242" s="5"/>
      <c r="B1242" s="6" t="s">
        <v>3</v>
      </c>
      <c r="C1242" s="6" t="s">
        <v>4</v>
      </c>
      <c r="D1242" s="7" t="s">
        <v>5</v>
      </c>
      <c r="E1242" s="7" t="s">
        <v>6</v>
      </c>
      <c r="F1242" s="7" t="s">
        <v>7</v>
      </c>
      <c r="G1242" s="7" t="s">
        <v>8</v>
      </c>
    </row>
    <row r="1243" spans="1:8" s="21" customFormat="1" x14ac:dyDescent="0.2">
      <c r="B1243" s="12">
        <v>1847100840</v>
      </c>
      <c r="C1243" s="12" t="s">
        <v>1018</v>
      </c>
      <c r="D1243" s="13">
        <v>10000</v>
      </c>
      <c r="E1243" s="13">
        <v>0</v>
      </c>
      <c r="F1243" s="13">
        <v>50000</v>
      </c>
      <c r="G1243" s="27">
        <v>13512</v>
      </c>
    </row>
    <row r="1244" spans="1:8" s="21" customFormat="1" x14ac:dyDescent="0.2">
      <c r="B1244" s="12">
        <v>1847101840</v>
      </c>
      <c r="C1244" s="12" t="s">
        <v>298</v>
      </c>
      <c r="D1244" s="13">
        <v>20000</v>
      </c>
      <c r="E1244" s="13">
        <v>20000</v>
      </c>
      <c r="F1244" s="13">
        <v>20000</v>
      </c>
      <c r="G1244" s="27">
        <v>0</v>
      </c>
    </row>
    <row r="1245" spans="1:8" s="21" customFormat="1" x14ac:dyDescent="0.2">
      <c r="B1245" s="12">
        <v>1847102840</v>
      </c>
      <c r="C1245" s="12" t="s">
        <v>1019</v>
      </c>
      <c r="D1245" s="13"/>
      <c r="E1245" s="13">
        <v>2000</v>
      </c>
      <c r="F1245" s="13"/>
      <c r="G1245" s="27"/>
    </row>
    <row r="1246" spans="1:8" s="21" customFormat="1" ht="13.5" customHeight="1" x14ac:dyDescent="0.2">
      <c r="B1246" s="12">
        <v>1847103840</v>
      </c>
      <c r="C1246" s="12" t="s">
        <v>300</v>
      </c>
      <c r="D1246" s="13">
        <v>10000</v>
      </c>
      <c r="E1246" s="13">
        <v>10000</v>
      </c>
      <c r="F1246" s="13">
        <v>10000</v>
      </c>
      <c r="G1246" s="27">
        <v>0</v>
      </c>
    </row>
    <row r="1247" spans="1:8" s="21" customFormat="1" ht="13.5" customHeight="1" x14ac:dyDescent="0.2">
      <c r="B1247" s="12">
        <v>1847300110</v>
      </c>
      <c r="C1247" s="12" t="s">
        <v>1020</v>
      </c>
      <c r="D1247" s="13"/>
      <c r="E1247" s="13">
        <v>0</v>
      </c>
      <c r="F1247" s="13"/>
      <c r="G1247" s="27">
        <v>26878.63</v>
      </c>
    </row>
    <row r="1248" spans="1:8" s="21" customFormat="1" x14ac:dyDescent="0.2">
      <c r="B1248" s="12">
        <v>1847302110</v>
      </c>
      <c r="C1248" s="12" t="s">
        <v>1021</v>
      </c>
      <c r="D1248" s="13"/>
      <c r="E1248" s="13">
        <v>0</v>
      </c>
      <c r="F1248" s="13">
        <v>15000</v>
      </c>
      <c r="G1248" s="27">
        <v>0</v>
      </c>
    </row>
    <row r="1249" spans="1:8" s="21" customFormat="1" x14ac:dyDescent="0.2">
      <c r="B1249" s="12">
        <v>1847302840</v>
      </c>
      <c r="C1249" s="13" t="s">
        <v>301</v>
      </c>
      <c r="D1249" s="13">
        <v>35000</v>
      </c>
      <c r="E1249" s="13">
        <v>35000</v>
      </c>
      <c r="F1249" s="13">
        <v>29000</v>
      </c>
      <c r="G1249" s="27">
        <v>13274</v>
      </c>
    </row>
    <row r="1250" spans="1:8" s="21" customFormat="1" x14ac:dyDescent="0.2">
      <c r="B1250" s="12">
        <v>1847303840</v>
      </c>
      <c r="C1250" s="12" t="s">
        <v>302</v>
      </c>
      <c r="D1250" s="13">
        <v>5000</v>
      </c>
      <c r="E1250" s="13">
        <v>5000</v>
      </c>
      <c r="F1250" s="13">
        <v>5000</v>
      </c>
      <c r="G1250" s="27">
        <v>0</v>
      </c>
    </row>
    <row r="1251" spans="1:8" s="21" customFormat="1" x14ac:dyDescent="0.2">
      <c r="B1251" s="12">
        <v>1847400840</v>
      </c>
      <c r="C1251" s="12" t="s">
        <v>1022</v>
      </c>
      <c r="D1251" s="13">
        <v>70000</v>
      </c>
      <c r="E1251" s="13">
        <v>115000</v>
      </c>
      <c r="F1251" s="13">
        <v>80000</v>
      </c>
      <c r="G1251" s="27">
        <v>90210</v>
      </c>
    </row>
    <row r="1252" spans="1:8" s="21" customFormat="1" x14ac:dyDescent="0.2">
      <c r="B1252" s="12">
        <v>1847402110</v>
      </c>
      <c r="C1252" s="12" t="s">
        <v>1023</v>
      </c>
      <c r="D1252" s="13">
        <v>64000</v>
      </c>
      <c r="E1252" s="13">
        <v>64000</v>
      </c>
      <c r="F1252" s="13">
        <v>32000</v>
      </c>
      <c r="G1252" s="27">
        <v>4948.75</v>
      </c>
    </row>
    <row r="1253" spans="1:8" s="21" customFormat="1" x14ac:dyDescent="0.2">
      <c r="B1253" s="12">
        <v>1847402840</v>
      </c>
      <c r="C1253" s="12" t="s">
        <v>1024</v>
      </c>
      <c r="D1253" s="13">
        <v>60000</v>
      </c>
      <c r="E1253" s="13">
        <v>60000</v>
      </c>
      <c r="F1253" s="13">
        <v>12000</v>
      </c>
      <c r="G1253" s="27">
        <v>50495.1</v>
      </c>
    </row>
    <row r="1254" spans="1:8" s="21" customFormat="1" x14ac:dyDescent="0.2">
      <c r="B1254" s="12">
        <v>1847402841</v>
      </c>
      <c r="C1254" s="12" t="s">
        <v>305</v>
      </c>
      <c r="D1254" s="13">
        <v>7000</v>
      </c>
      <c r="E1254" s="13">
        <v>7000</v>
      </c>
      <c r="F1254" s="13">
        <v>5000</v>
      </c>
      <c r="G1254" s="27">
        <v>7146</v>
      </c>
    </row>
    <row r="1255" spans="1:8" s="21" customFormat="1" x14ac:dyDescent="0.2">
      <c r="B1255" s="12">
        <v>1847404840</v>
      </c>
      <c r="C1255" s="12" t="s">
        <v>306</v>
      </c>
      <c r="D1255" s="13">
        <v>5000</v>
      </c>
      <c r="E1255" s="13">
        <v>60000</v>
      </c>
      <c r="F1255" s="13"/>
      <c r="G1255" s="27">
        <v>56817</v>
      </c>
    </row>
    <row r="1256" spans="1:8" s="21" customFormat="1" x14ac:dyDescent="0.2">
      <c r="B1256" s="12">
        <v>1847404841</v>
      </c>
      <c r="C1256" s="12" t="s">
        <v>307</v>
      </c>
      <c r="D1256" s="13">
        <v>20000</v>
      </c>
      <c r="E1256" s="13">
        <v>30000</v>
      </c>
      <c r="F1256" s="13"/>
      <c r="G1256" s="27"/>
    </row>
    <row r="1257" spans="1:8" s="21" customFormat="1" x14ac:dyDescent="0.2">
      <c r="B1257" s="12">
        <v>1847500110</v>
      </c>
      <c r="C1257" s="12" t="s">
        <v>1025</v>
      </c>
      <c r="D1257" s="13">
        <v>105000</v>
      </c>
      <c r="E1257" s="13">
        <v>146000</v>
      </c>
      <c r="F1257" s="13">
        <v>173000</v>
      </c>
      <c r="G1257" s="27">
        <v>114751.56</v>
      </c>
    </row>
    <row r="1258" spans="1:8" s="21" customFormat="1" ht="13.5" customHeight="1" x14ac:dyDescent="0.2">
      <c r="B1258" s="12">
        <v>1847500431</v>
      </c>
      <c r="C1258" s="12" t="s">
        <v>1026</v>
      </c>
      <c r="D1258" s="13">
        <v>3000</v>
      </c>
      <c r="E1258" s="13">
        <v>3000</v>
      </c>
      <c r="F1258" s="13">
        <v>3000</v>
      </c>
      <c r="G1258" s="27">
        <v>1890.05</v>
      </c>
    </row>
    <row r="1259" spans="1:8" s="21" customFormat="1" x14ac:dyDescent="0.2">
      <c r="B1259" s="12">
        <v>1847500541</v>
      </c>
      <c r="C1259" s="12" t="s">
        <v>1027</v>
      </c>
      <c r="D1259" s="13">
        <v>2000</v>
      </c>
      <c r="E1259" s="13">
        <v>2000</v>
      </c>
      <c r="F1259" s="13">
        <v>2000</v>
      </c>
      <c r="G1259" s="27">
        <v>1795.34</v>
      </c>
    </row>
    <row r="1260" spans="1:8" s="16" customFormat="1" ht="15.75" thickBot="1" x14ac:dyDescent="0.3">
      <c r="A1260" s="21"/>
      <c r="B1260" s="12">
        <v>1847500840</v>
      </c>
      <c r="C1260" s="12" t="s">
        <v>1028</v>
      </c>
      <c r="D1260" s="13">
        <v>60000</v>
      </c>
      <c r="E1260" s="13">
        <v>60000</v>
      </c>
      <c r="F1260" s="13">
        <v>60000</v>
      </c>
      <c r="G1260" s="27">
        <v>53588.67</v>
      </c>
    </row>
    <row r="1261" spans="1:8" s="21" customFormat="1" ht="15.75" thickBot="1" x14ac:dyDescent="0.3">
      <c r="A1261" s="16"/>
      <c r="B1261" s="6"/>
      <c r="C1261" s="6" t="s">
        <v>309</v>
      </c>
      <c r="D1261" s="7">
        <f>SUM(D1243:D1260)</f>
        <v>476000</v>
      </c>
      <c r="E1261" s="7">
        <f>SUM(E1243:E1260)</f>
        <v>619000</v>
      </c>
      <c r="F1261" s="7">
        <f>SUM(F1243:F1260)</f>
        <v>496000</v>
      </c>
      <c r="G1261" s="7">
        <f>SUM(G1243:G1260)</f>
        <v>435307.1</v>
      </c>
    </row>
    <row r="1262" spans="1:8" ht="18.75" customHeight="1" x14ac:dyDescent="0.2">
      <c r="A1262" s="21"/>
    </row>
    <row r="1263" spans="1:8" s="8" customFormat="1" ht="16.5" thickBot="1" x14ac:dyDescent="0.3">
      <c r="A1263" s="1"/>
      <c r="B1263" s="1"/>
      <c r="C1263" s="18" t="s">
        <v>310</v>
      </c>
      <c r="D1263" s="3"/>
      <c r="E1263" s="3"/>
      <c r="F1263" s="3"/>
      <c r="G1263" s="3"/>
      <c r="H1263" s="5"/>
    </row>
    <row r="1264" spans="1:8" s="21" customFormat="1" ht="15.75" thickBot="1" x14ac:dyDescent="0.3">
      <c r="A1264" s="5"/>
      <c r="B1264" s="6" t="s">
        <v>3</v>
      </c>
      <c r="C1264" s="6" t="s">
        <v>4</v>
      </c>
      <c r="D1264" s="7" t="s">
        <v>5</v>
      </c>
      <c r="E1264" s="7" t="s">
        <v>6</v>
      </c>
      <c r="F1264" s="7" t="s">
        <v>7</v>
      </c>
      <c r="G1264" s="7" t="s">
        <v>8</v>
      </c>
    </row>
    <row r="1265" spans="1:8" s="21" customFormat="1" x14ac:dyDescent="0.2">
      <c r="B1265" s="12">
        <v>1848202840</v>
      </c>
      <c r="C1265" s="12" t="s">
        <v>310</v>
      </c>
      <c r="D1265" s="13">
        <v>10000</v>
      </c>
      <c r="E1265" s="13">
        <v>10000</v>
      </c>
      <c r="F1265" s="13">
        <v>32000</v>
      </c>
      <c r="G1265" s="27">
        <v>20636.8</v>
      </c>
    </row>
    <row r="1266" spans="1:8" s="21" customFormat="1" x14ac:dyDescent="0.2">
      <c r="B1266" s="12">
        <v>1848202841</v>
      </c>
      <c r="C1266" s="12" t="s">
        <v>311</v>
      </c>
      <c r="D1266" s="13">
        <v>26000</v>
      </c>
      <c r="E1266" s="13">
        <v>13000</v>
      </c>
      <c r="F1266" s="13"/>
      <c r="G1266" s="27"/>
    </row>
    <row r="1267" spans="1:8" s="21" customFormat="1" x14ac:dyDescent="0.2">
      <c r="B1267" s="12">
        <v>1848305110</v>
      </c>
      <c r="C1267" s="12" t="s">
        <v>1029</v>
      </c>
      <c r="D1267" s="13">
        <v>90000</v>
      </c>
      <c r="E1267" s="13">
        <v>80000</v>
      </c>
      <c r="F1267" s="13">
        <v>60000</v>
      </c>
      <c r="G1267" s="27">
        <v>42644.66</v>
      </c>
    </row>
    <row r="1268" spans="1:8" x14ac:dyDescent="0.2">
      <c r="A1268" s="21"/>
      <c r="B1268" s="12">
        <v>1848305840</v>
      </c>
      <c r="C1268" s="12" t="s">
        <v>1030</v>
      </c>
      <c r="D1268" s="13">
        <v>10000</v>
      </c>
      <c r="E1268" s="13">
        <v>10000</v>
      </c>
      <c r="F1268" s="13">
        <v>10000</v>
      </c>
      <c r="G1268" s="27">
        <v>3300</v>
      </c>
    </row>
    <row r="1269" spans="1:8" x14ac:dyDescent="0.2">
      <c r="A1269" s="21"/>
      <c r="B1269" s="12">
        <v>1848306840</v>
      </c>
      <c r="C1269" s="12" t="s">
        <v>313</v>
      </c>
      <c r="D1269" s="13">
        <v>15000</v>
      </c>
      <c r="E1269" s="13"/>
      <c r="F1269" s="13"/>
      <c r="G1269" s="27"/>
    </row>
    <row r="1270" spans="1:8" x14ac:dyDescent="0.2">
      <c r="B1270" s="12">
        <v>1848307840</v>
      </c>
      <c r="C1270" s="12" t="s">
        <v>1031</v>
      </c>
      <c r="D1270" s="13">
        <v>40000</v>
      </c>
      <c r="E1270" s="13">
        <v>40000</v>
      </c>
      <c r="F1270" s="13">
        <v>8000</v>
      </c>
      <c r="G1270" s="27">
        <v>37977.18</v>
      </c>
    </row>
    <row r="1271" spans="1:8" s="17" customFormat="1" ht="15.75" thickBot="1" x14ac:dyDescent="0.3">
      <c r="A1271" s="1"/>
      <c r="B1271" s="12">
        <v>1848400840</v>
      </c>
      <c r="C1271" s="12" t="s">
        <v>315</v>
      </c>
      <c r="D1271" s="13">
        <v>10000</v>
      </c>
      <c r="E1271" s="13">
        <v>10000</v>
      </c>
      <c r="F1271" s="13">
        <v>10000</v>
      </c>
      <c r="G1271" s="27">
        <v>2365</v>
      </c>
      <c r="H1271" s="16"/>
    </row>
    <row r="1272" spans="1:8" s="21" customFormat="1" ht="15.75" thickBot="1" x14ac:dyDescent="0.3">
      <c r="A1272" s="16"/>
      <c r="B1272" s="6"/>
      <c r="C1272" s="6" t="s">
        <v>316</v>
      </c>
      <c r="D1272" s="7">
        <f>SUM(D1265:D1271)</f>
        <v>201000</v>
      </c>
      <c r="E1272" s="7">
        <f>SUM(E1265:E1271)</f>
        <v>163000</v>
      </c>
      <c r="F1272" s="7">
        <f>SUM(F1265:F1271)</f>
        <v>120000</v>
      </c>
      <c r="G1272" s="7">
        <f>SUM(G1265:G1271)</f>
        <v>106923.64000000001</v>
      </c>
    </row>
    <row r="1273" spans="1:8" ht="18.75" customHeight="1" x14ac:dyDescent="0.2">
      <c r="A1273" s="21"/>
    </row>
    <row r="1274" spans="1:8" s="8" customFormat="1" ht="16.5" thickBot="1" x14ac:dyDescent="0.3">
      <c r="A1274" s="1"/>
      <c r="B1274" s="1"/>
      <c r="C1274" s="18" t="s">
        <v>1032</v>
      </c>
      <c r="D1274" s="3"/>
      <c r="E1274" s="3"/>
      <c r="F1274" s="3"/>
      <c r="G1274" s="3"/>
      <c r="H1274" s="5"/>
    </row>
    <row r="1275" spans="1:8" ht="15.75" thickBot="1" x14ac:dyDescent="0.3">
      <c r="A1275" s="5"/>
      <c r="B1275" s="6" t="s">
        <v>3</v>
      </c>
      <c r="C1275" s="6" t="s">
        <v>4</v>
      </c>
      <c r="D1275" s="7" t="s">
        <v>5</v>
      </c>
      <c r="E1275" s="7" t="s">
        <v>6</v>
      </c>
      <c r="F1275" s="7" t="s">
        <v>7</v>
      </c>
      <c r="G1275" s="7" t="s">
        <v>8</v>
      </c>
    </row>
    <row r="1276" spans="1:8" x14ac:dyDescent="0.2">
      <c r="B1276" s="12">
        <v>1849001110</v>
      </c>
      <c r="C1276" s="12" t="s">
        <v>1033</v>
      </c>
      <c r="D1276" s="13">
        <v>0</v>
      </c>
      <c r="E1276" s="13">
        <v>65000</v>
      </c>
      <c r="F1276" s="13">
        <v>58000</v>
      </c>
      <c r="G1276" s="27">
        <v>56528.56</v>
      </c>
    </row>
    <row r="1277" spans="1:8" x14ac:dyDescent="0.2">
      <c r="B1277" s="12">
        <v>1849004840</v>
      </c>
      <c r="C1277" s="12" t="s">
        <v>1034</v>
      </c>
      <c r="D1277" s="13"/>
      <c r="E1277" s="13">
        <v>20000</v>
      </c>
      <c r="F1277" s="13">
        <v>30000</v>
      </c>
      <c r="G1277" s="27">
        <v>7200</v>
      </c>
    </row>
    <row r="1278" spans="1:8" x14ac:dyDescent="0.2">
      <c r="B1278" s="12">
        <v>1849012840</v>
      </c>
      <c r="C1278" s="12" t="s">
        <v>321</v>
      </c>
      <c r="D1278" s="13"/>
      <c r="E1278" s="13">
        <v>0</v>
      </c>
      <c r="F1278" s="13">
        <v>5000</v>
      </c>
      <c r="G1278" s="27">
        <v>0</v>
      </c>
    </row>
    <row r="1279" spans="1:8" x14ac:dyDescent="0.2">
      <c r="B1279" s="12">
        <v>1849016840</v>
      </c>
      <c r="C1279" s="12" t="s">
        <v>322</v>
      </c>
      <c r="D1279" s="13">
        <v>10000</v>
      </c>
      <c r="E1279" s="13">
        <v>15000</v>
      </c>
      <c r="F1279" s="13">
        <v>35000</v>
      </c>
      <c r="G1279" s="27">
        <v>6245</v>
      </c>
    </row>
    <row r="1280" spans="1:8" x14ac:dyDescent="0.2">
      <c r="B1280" s="12">
        <v>1849018110</v>
      </c>
      <c r="C1280" s="12" t="s">
        <v>1035</v>
      </c>
      <c r="D1280" s="13">
        <v>50000</v>
      </c>
      <c r="E1280" s="13">
        <v>50000</v>
      </c>
      <c r="F1280" s="13">
        <v>57000</v>
      </c>
      <c r="G1280" s="27">
        <v>41606.57</v>
      </c>
    </row>
    <row r="1281" spans="1:8" x14ac:dyDescent="0.2">
      <c r="B1281" s="12">
        <v>1849018840</v>
      </c>
      <c r="C1281" s="12" t="s">
        <v>323</v>
      </c>
      <c r="D1281" s="13">
        <v>10000</v>
      </c>
      <c r="E1281" s="13">
        <v>10000</v>
      </c>
      <c r="F1281" s="13">
        <v>30000</v>
      </c>
      <c r="G1281" s="27">
        <v>7470</v>
      </c>
    </row>
    <row r="1282" spans="1:8" x14ac:dyDescent="0.2">
      <c r="B1282" s="12">
        <v>1849019840</v>
      </c>
      <c r="C1282" s="12" t="s">
        <v>1036</v>
      </c>
      <c r="D1282" s="13"/>
      <c r="E1282" s="13">
        <v>220000</v>
      </c>
      <c r="F1282" s="13">
        <v>125000</v>
      </c>
      <c r="G1282" s="27">
        <v>223772</v>
      </c>
    </row>
    <row r="1283" spans="1:8" x14ac:dyDescent="0.2">
      <c r="B1283" s="12">
        <v>1849020840</v>
      </c>
      <c r="C1283" s="12" t="s">
        <v>1037</v>
      </c>
      <c r="D1283" s="13">
        <v>5000</v>
      </c>
      <c r="E1283" s="13">
        <v>15000</v>
      </c>
      <c r="F1283" s="13">
        <v>14000</v>
      </c>
      <c r="G1283" s="27">
        <v>9900</v>
      </c>
    </row>
    <row r="1284" spans="1:8" x14ac:dyDescent="0.2">
      <c r="B1284" s="12">
        <v>1849021840</v>
      </c>
      <c r="C1284" s="12" t="s">
        <v>1038</v>
      </c>
      <c r="D1284" s="13"/>
      <c r="E1284" s="13">
        <v>15000</v>
      </c>
      <c r="F1284" s="13">
        <v>11000</v>
      </c>
      <c r="G1284" s="27">
        <v>0</v>
      </c>
    </row>
    <row r="1285" spans="1:8" s="17" customFormat="1" ht="15.75" thickBot="1" x14ac:dyDescent="0.3">
      <c r="A1285" s="1"/>
      <c r="B1285" s="12">
        <v>1849023840</v>
      </c>
      <c r="C1285" s="12" t="s">
        <v>327</v>
      </c>
      <c r="D1285" s="13"/>
      <c r="E1285" s="13">
        <v>80000</v>
      </c>
      <c r="F1285" s="13"/>
      <c r="G1285" s="13">
        <v>0</v>
      </c>
      <c r="H1285" s="16"/>
    </row>
    <row r="1286" spans="1:8" s="21" customFormat="1" ht="15.75" thickBot="1" x14ac:dyDescent="0.3">
      <c r="A1286" s="16"/>
      <c r="B1286" s="6"/>
      <c r="C1286" s="6" t="s">
        <v>1039</v>
      </c>
      <c r="D1286" s="7">
        <f>SUM(D1276:D1285)</f>
        <v>75000</v>
      </c>
      <c r="E1286" s="7">
        <f>SUM(E1276:E1285)</f>
        <v>490000</v>
      </c>
      <c r="F1286" s="7">
        <f>SUM(F1276:F1285)</f>
        <v>365000</v>
      </c>
      <c r="G1286" s="7">
        <f>SUM(G1276:G1285)</f>
        <v>352722.13</v>
      </c>
    </row>
    <row r="1287" spans="1:8" ht="18.75" customHeight="1" x14ac:dyDescent="0.2">
      <c r="A1287" s="21"/>
    </row>
    <row r="1288" spans="1:8" s="8" customFormat="1" ht="16.5" thickBot="1" x14ac:dyDescent="0.3">
      <c r="A1288" s="1"/>
      <c r="B1288" s="1"/>
      <c r="C1288" s="18" t="s">
        <v>1040</v>
      </c>
      <c r="D1288" s="3"/>
      <c r="E1288" s="3"/>
      <c r="F1288" s="3"/>
      <c r="G1288" s="3"/>
      <c r="H1288" s="5"/>
    </row>
    <row r="1289" spans="1:8" ht="15.75" thickBot="1" x14ac:dyDescent="0.3">
      <c r="A1289" s="5"/>
      <c r="B1289" s="6" t="s">
        <v>3</v>
      </c>
      <c r="C1289" s="6" t="s">
        <v>4</v>
      </c>
      <c r="D1289" s="7" t="s">
        <v>5</v>
      </c>
      <c r="E1289" s="7" t="s">
        <v>6</v>
      </c>
      <c r="F1289" s="7" t="s">
        <v>7</v>
      </c>
      <c r="G1289" s="7" t="s">
        <v>8</v>
      </c>
    </row>
    <row r="1290" spans="1:8" x14ac:dyDescent="0.2">
      <c r="B1290" s="12">
        <v>1850000720</v>
      </c>
      <c r="C1290" s="12" t="s">
        <v>1041</v>
      </c>
      <c r="D1290" s="13"/>
      <c r="E1290" s="13"/>
      <c r="F1290" s="13"/>
      <c r="G1290" s="27">
        <v>26378</v>
      </c>
    </row>
    <row r="1291" spans="1:8" s="17" customFormat="1" ht="15.75" thickBot="1" x14ac:dyDescent="0.3">
      <c r="A1291" s="1"/>
      <c r="B1291" s="12">
        <v>1851000820</v>
      </c>
      <c r="C1291" s="12" t="s">
        <v>1042</v>
      </c>
      <c r="D1291" s="13">
        <v>1000000</v>
      </c>
      <c r="E1291" s="13">
        <v>1040000</v>
      </c>
      <c r="F1291" s="13">
        <v>1035000</v>
      </c>
      <c r="G1291" s="27">
        <v>991066</v>
      </c>
      <c r="H1291" s="16"/>
    </row>
    <row r="1292" spans="1:8" s="21" customFormat="1" ht="15.75" thickBot="1" x14ac:dyDescent="0.3">
      <c r="A1292" s="16"/>
      <c r="B1292" s="6"/>
      <c r="C1292" s="6" t="s">
        <v>1043</v>
      </c>
      <c r="D1292" s="7">
        <f>SUM(D1290:D1291)</f>
        <v>1000000</v>
      </c>
      <c r="E1292" s="7">
        <f>SUM(E1290:E1291)</f>
        <v>1040000</v>
      </c>
      <c r="F1292" s="7">
        <f t="shared" ref="F1292:G1292" si="38">SUM(F1290:F1291)</f>
        <v>1035000</v>
      </c>
      <c r="G1292" s="7">
        <f t="shared" si="38"/>
        <v>1017444</v>
      </c>
    </row>
    <row r="1293" spans="1:8" ht="18.75" customHeight="1" x14ac:dyDescent="0.2">
      <c r="A1293" s="21"/>
    </row>
    <row r="1294" spans="1:8" s="8" customFormat="1" ht="16.5" thickBot="1" x14ac:dyDescent="0.3">
      <c r="A1294" s="1"/>
      <c r="B1294" s="1"/>
      <c r="C1294" s="18" t="s">
        <v>20</v>
      </c>
      <c r="D1294" s="3"/>
      <c r="E1294" s="3"/>
      <c r="F1294" s="3"/>
      <c r="G1294" s="3"/>
      <c r="H1294" s="5"/>
    </row>
    <row r="1295" spans="1:8" ht="15.75" thickBot="1" x14ac:dyDescent="0.3">
      <c r="A1295" s="5"/>
      <c r="B1295" s="6" t="s">
        <v>3</v>
      </c>
      <c r="C1295" s="6" t="s">
        <v>4</v>
      </c>
      <c r="D1295" s="7" t="s">
        <v>5</v>
      </c>
      <c r="E1295" s="7" t="s">
        <v>6</v>
      </c>
      <c r="F1295" s="7" t="s">
        <v>7</v>
      </c>
      <c r="G1295" s="7" t="s">
        <v>8</v>
      </c>
    </row>
    <row r="1296" spans="1:8" x14ac:dyDescent="0.2">
      <c r="B1296" s="12">
        <v>1869000110</v>
      </c>
      <c r="C1296" s="12" t="s">
        <v>1044</v>
      </c>
      <c r="D1296" s="13">
        <v>165000</v>
      </c>
      <c r="E1296" s="13">
        <v>160000</v>
      </c>
      <c r="F1296" s="13">
        <v>156000</v>
      </c>
      <c r="G1296" s="27">
        <v>159691.45000000001</v>
      </c>
    </row>
    <row r="1297" spans="1:8" x14ac:dyDescent="0.2">
      <c r="B1297" s="12">
        <v>1869000580</v>
      </c>
      <c r="C1297" s="12" t="s">
        <v>1045</v>
      </c>
      <c r="D1297" s="13">
        <v>18000</v>
      </c>
      <c r="E1297" s="13">
        <v>10000</v>
      </c>
      <c r="F1297" s="13">
        <v>10000</v>
      </c>
      <c r="G1297" s="27">
        <v>3364</v>
      </c>
    </row>
    <row r="1298" spans="1:8" x14ac:dyDescent="0.2">
      <c r="B1298" s="12">
        <v>1869000750</v>
      </c>
      <c r="C1298" s="12" t="s">
        <v>1046</v>
      </c>
      <c r="D1298" s="13"/>
      <c r="E1298" s="13">
        <v>8000</v>
      </c>
      <c r="F1298" s="13">
        <v>8000</v>
      </c>
      <c r="G1298" s="27">
        <v>2400</v>
      </c>
    </row>
    <row r="1299" spans="1:8" x14ac:dyDescent="0.2">
      <c r="B1299" s="12">
        <v>1869000752</v>
      </c>
      <c r="C1299" s="12" t="s">
        <v>1047</v>
      </c>
      <c r="D1299" s="13">
        <v>38000</v>
      </c>
      <c r="E1299" s="13">
        <v>38000</v>
      </c>
      <c r="F1299" s="13">
        <v>38000</v>
      </c>
      <c r="G1299" s="27">
        <v>36278</v>
      </c>
    </row>
    <row r="1300" spans="1:8" x14ac:dyDescent="0.2">
      <c r="B1300" s="12">
        <v>1869000753</v>
      </c>
      <c r="C1300" s="12" t="s">
        <v>1048</v>
      </c>
      <c r="D1300" s="13">
        <v>60000</v>
      </c>
      <c r="E1300" s="13">
        <v>60000</v>
      </c>
      <c r="F1300" s="13">
        <v>59000</v>
      </c>
      <c r="G1300" s="27">
        <v>55397</v>
      </c>
    </row>
    <row r="1301" spans="1:8" x14ac:dyDescent="0.2">
      <c r="B1301" s="12">
        <v>1869000754</v>
      </c>
      <c r="C1301" s="12" t="s">
        <v>1049</v>
      </c>
      <c r="D1301" s="13"/>
      <c r="E1301" s="13">
        <v>0</v>
      </c>
      <c r="F1301" s="13">
        <v>70000</v>
      </c>
      <c r="G1301" s="27">
        <v>0</v>
      </c>
    </row>
    <row r="1302" spans="1:8" x14ac:dyDescent="0.2">
      <c r="B1302" s="12">
        <v>1869001110</v>
      </c>
      <c r="C1302" s="12" t="s">
        <v>1050</v>
      </c>
      <c r="D1302" s="13">
        <v>250000</v>
      </c>
      <c r="E1302" s="13">
        <v>300000</v>
      </c>
      <c r="F1302" s="13">
        <v>73000</v>
      </c>
      <c r="G1302" s="27">
        <v>81178.75</v>
      </c>
    </row>
    <row r="1303" spans="1:8" x14ac:dyDescent="0.2">
      <c r="B1303" s="12">
        <v>1869001750</v>
      </c>
      <c r="C1303" s="12" t="s">
        <v>1051</v>
      </c>
      <c r="D1303" s="13">
        <v>150000</v>
      </c>
      <c r="E1303" s="13">
        <v>100000</v>
      </c>
      <c r="F1303" s="13"/>
      <c r="G1303" s="27">
        <v>49927.68</v>
      </c>
    </row>
    <row r="1304" spans="1:8" x14ac:dyDescent="0.2">
      <c r="B1304" s="12">
        <v>1869002750</v>
      </c>
      <c r="C1304" s="12" t="s">
        <v>1052</v>
      </c>
      <c r="D1304" s="13"/>
      <c r="E1304" s="13"/>
      <c r="F1304" s="13">
        <v>15000</v>
      </c>
      <c r="G1304" s="27"/>
    </row>
    <row r="1305" spans="1:8" x14ac:dyDescent="0.2">
      <c r="B1305" s="12">
        <v>1869003580</v>
      </c>
      <c r="C1305" s="12" t="s">
        <v>334</v>
      </c>
      <c r="D1305" s="13">
        <v>105000</v>
      </c>
      <c r="E1305" s="13">
        <v>105000</v>
      </c>
      <c r="F1305" s="13"/>
      <c r="G1305" s="27"/>
    </row>
    <row r="1306" spans="1:8" x14ac:dyDescent="0.2">
      <c r="B1306" s="12">
        <v>1869003750</v>
      </c>
      <c r="C1306" s="12" t="s">
        <v>335</v>
      </c>
      <c r="D1306" s="13">
        <v>40000</v>
      </c>
      <c r="E1306" s="13">
        <v>40000</v>
      </c>
      <c r="F1306" s="13">
        <v>40000</v>
      </c>
      <c r="G1306" s="27">
        <v>6200</v>
      </c>
    </row>
    <row r="1307" spans="1:8" s="17" customFormat="1" ht="15.75" thickBot="1" x14ac:dyDescent="0.3">
      <c r="A1307" s="1"/>
      <c r="B1307" s="12">
        <v>1869004750</v>
      </c>
      <c r="C1307" s="12" t="s">
        <v>1053</v>
      </c>
      <c r="D1307" s="13">
        <v>260000</v>
      </c>
      <c r="E1307" s="13"/>
      <c r="F1307" s="13"/>
      <c r="G1307" s="27"/>
      <c r="H1307" s="16"/>
    </row>
    <row r="1308" spans="1:8" s="21" customFormat="1" ht="15.75" thickBot="1" x14ac:dyDescent="0.3">
      <c r="A1308" s="16"/>
      <c r="B1308" s="6"/>
      <c r="C1308" s="6" t="s">
        <v>337</v>
      </c>
      <c r="D1308" s="7">
        <f>SUM(D1296:D1307)</f>
        <v>1086000</v>
      </c>
      <c r="E1308" s="7">
        <f>SUM(E1296:E1307)</f>
        <v>821000</v>
      </c>
      <c r="F1308" s="7">
        <f>SUM(F1296:F1307)</f>
        <v>469000</v>
      </c>
      <c r="G1308" s="7">
        <f>SUM(G1296:G1307)</f>
        <v>394436.88</v>
      </c>
    </row>
    <row r="1309" spans="1:8" ht="18.75" customHeight="1" x14ac:dyDescent="0.2">
      <c r="A1309" s="21"/>
    </row>
    <row r="1310" spans="1:8" s="8" customFormat="1" ht="16.5" thickBot="1" x14ac:dyDescent="0.3">
      <c r="A1310" s="1"/>
      <c r="B1310" s="1"/>
      <c r="C1310" s="18" t="s">
        <v>1054</v>
      </c>
      <c r="D1310" s="3"/>
      <c r="E1310" s="3"/>
      <c r="F1310" s="3"/>
      <c r="G1310" s="3"/>
      <c r="H1310" s="5"/>
    </row>
    <row r="1311" spans="1:8" ht="15.75" thickBot="1" x14ac:dyDescent="0.3">
      <c r="A1311" s="5"/>
      <c r="B1311" s="6" t="s">
        <v>3</v>
      </c>
      <c r="C1311" s="6" t="s">
        <v>4</v>
      </c>
      <c r="D1311" s="7" t="s">
        <v>5</v>
      </c>
      <c r="E1311" s="7" t="s">
        <v>6</v>
      </c>
      <c r="F1311" s="7" t="s">
        <v>7</v>
      </c>
      <c r="G1311" s="7" t="s">
        <v>8</v>
      </c>
    </row>
    <row r="1312" spans="1:8" x14ac:dyDescent="0.2">
      <c r="B1312" s="12">
        <v>1879000110</v>
      </c>
      <c r="C1312" s="12" t="s">
        <v>1055</v>
      </c>
      <c r="D1312" s="13">
        <v>251000</v>
      </c>
      <c r="E1312" s="13">
        <v>250000</v>
      </c>
      <c r="F1312" s="13">
        <v>244000</v>
      </c>
      <c r="G1312" s="27">
        <v>247162.48</v>
      </c>
    </row>
    <row r="1313" spans="1:8" x14ac:dyDescent="0.2">
      <c r="B1313" s="12">
        <v>1879000450</v>
      </c>
      <c r="C1313" s="12" t="s">
        <v>1056</v>
      </c>
      <c r="D1313" s="13">
        <v>4000</v>
      </c>
      <c r="E1313" s="13">
        <v>5000</v>
      </c>
      <c r="F1313" s="13">
        <v>5000</v>
      </c>
      <c r="G1313" s="27">
        <v>0</v>
      </c>
    </row>
    <row r="1314" spans="1:8" x14ac:dyDescent="0.2">
      <c r="B1314" s="12">
        <v>1879000720</v>
      </c>
      <c r="C1314" s="12" t="s">
        <v>1057</v>
      </c>
      <c r="D1314" s="13">
        <v>95000</v>
      </c>
      <c r="E1314" s="13">
        <v>145000</v>
      </c>
      <c r="F1314" s="13">
        <v>145000</v>
      </c>
      <c r="G1314" s="27">
        <v>137901</v>
      </c>
    </row>
    <row r="1315" spans="1:8" x14ac:dyDescent="0.2">
      <c r="B1315" s="12">
        <v>1879000830</v>
      </c>
      <c r="C1315" s="12" t="s">
        <v>1058</v>
      </c>
      <c r="D1315" s="13">
        <v>80000</v>
      </c>
      <c r="E1315" s="13">
        <v>72000</v>
      </c>
      <c r="F1315" s="13">
        <v>72000</v>
      </c>
      <c r="G1315" s="27">
        <v>75702</v>
      </c>
    </row>
    <row r="1316" spans="1:8" x14ac:dyDescent="0.2">
      <c r="B1316" s="12">
        <v>1879001531</v>
      </c>
      <c r="C1316" s="12" t="s">
        <v>1059</v>
      </c>
      <c r="D1316" s="13">
        <v>6000</v>
      </c>
      <c r="E1316" s="13">
        <v>5000</v>
      </c>
      <c r="F1316" s="13">
        <v>5000</v>
      </c>
      <c r="G1316" s="27">
        <f>5516.57+8816+50</f>
        <v>14382.57</v>
      </c>
    </row>
    <row r="1317" spans="1:8" x14ac:dyDescent="0.2">
      <c r="B1317" s="12">
        <v>1879001532</v>
      </c>
      <c r="C1317" s="12" t="s">
        <v>1060</v>
      </c>
      <c r="D1317" s="13">
        <v>8000</v>
      </c>
      <c r="E1317" s="13">
        <v>8000</v>
      </c>
      <c r="F1317" s="13">
        <v>8000</v>
      </c>
      <c r="G1317" s="27">
        <v>2353</v>
      </c>
    </row>
    <row r="1318" spans="1:8" s="17" customFormat="1" ht="15.75" thickBot="1" x14ac:dyDescent="0.3">
      <c r="A1318" s="1"/>
      <c r="B1318" s="12">
        <v>1879001533</v>
      </c>
      <c r="C1318" s="12" t="s">
        <v>1061</v>
      </c>
      <c r="D1318" s="13">
        <v>7000</v>
      </c>
      <c r="E1318" s="13">
        <v>4000</v>
      </c>
      <c r="F1318" s="13">
        <v>4000</v>
      </c>
      <c r="G1318" s="27">
        <v>6598</v>
      </c>
      <c r="H1318" s="16"/>
    </row>
    <row r="1319" spans="1:8" s="21" customFormat="1" ht="15.75" thickBot="1" x14ac:dyDescent="0.3">
      <c r="A1319" s="16"/>
      <c r="B1319" s="6"/>
      <c r="C1319" s="6" t="s">
        <v>1062</v>
      </c>
      <c r="D1319" s="7">
        <f>SUM(D1312:D1318)</f>
        <v>451000</v>
      </c>
      <c r="E1319" s="7">
        <f>SUM(E1312:E1318)</f>
        <v>489000</v>
      </c>
      <c r="F1319" s="7">
        <f>SUM(F1312:F1318)</f>
        <v>483000</v>
      </c>
      <c r="G1319" s="7">
        <f>SUM(G1312:G1318)</f>
        <v>484099.05</v>
      </c>
    </row>
    <row r="1320" spans="1:8" ht="18.75" customHeight="1" x14ac:dyDescent="0.2">
      <c r="A1320" s="21"/>
    </row>
    <row r="1321" spans="1:8" s="8" customFormat="1" ht="16.5" thickBot="1" x14ac:dyDescent="0.3">
      <c r="A1321" s="1"/>
      <c r="B1321" s="1"/>
      <c r="C1321" s="18" t="s">
        <v>1063</v>
      </c>
      <c r="D1321" s="3"/>
      <c r="E1321" s="3"/>
      <c r="F1321" s="3"/>
      <c r="G1321" s="3"/>
      <c r="H1321" s="5"/>
    </row>
    <row r="1322" spans="1:8" ht="15.75" thickBot="1" x14ac:dyDescent="0.3">
      <c r="A1322" s="5"/>
      <c r="B1322" s="6" t="s">
        <v>3</v>
      </c>
      <c r="C1322" s="6" t="s">
        <v>4</v>
      </c>
      <c r="D1322" s="7" t="s">
        <v>5</v>
      </c>
      <c r="E1322" s="7" t="s">
        <v>6</v>
      </c>
      <c r="F1322" s="7" t="s">
        <v>7</v>
      </c>
      <c r="G1322" s="7" t="s">
        <v>8</v>
      </c>
    </row>
    <row r="1323" spans="1:8" x14ac:dyDescent="0.2">
      <c r="B1323" s="12">
        <v>1980000110</v>
      </c>
      <c r="C1323" s="12" t="s">
        <v>1064</v>
      </c>
      <c r="D1323" s="13">
        <v>81000</v>
      </c>
      <c r="E1323" s="13">
        <v>81000</v>
      </c>
      <c r="F1323" s="13">
        <v>71000</v>
      </c>
      <c r="G1323" s="27">
        <v>68244.740000000005</v>
      </c>
    </row>
    <row r="1324" spans="1:8" x14ac:dyDescent="0.2">
      <c r="B1324" s="12">
        <v>1991000310</v>
      </c>
      <c r="C1324" s="12" t="s">
        <v>1065</v>
      </c>
      <c r="D1324" s="13">
        <v>455000</v>
      </c>
      <c r="E1324" s="13">
        <v>455000</v>
      </c>
      <c r="F1324" s="13">
        <v>470000</v>
      </c>
      <c r="G1324" s="27">
        <v>446230.8</v>
      </c>
    </row>
    <row r="1325" spans="1:8" x14ac:dyDescent="0.2">
      <c r="B1325" s="12">
        <v>1991206980</v>
      </c>
      <c r="C1325" s="12" t="s">
        <v>351</v>
      </c>
      <c r="D1325" s="13"/>
      <c r="E1325" s="13"/>
      <c r="F1325" s="13"/>
      <c r="G1325" s="27">
        <v>3000000</v>
      </c>
    </row>
    <row r="1326" spans="1:8" x14ac:dyDescent="0.2">
      <c r="B1326" s="12">
        <v>1992000310</v>
      </c>
      <c r="C1326" s="12" t="s">
        <v>1066</v>
      </c>
      <c r="D1326" s="13">
        <v>6600000</v>
      </c>
      <c r="E1326" s="13">
        <v>6501000</v>
      </c>
      <c r="F1326" s="13">
        <f>5433000+50000</f>
        <v>5483000</v>
      </c>
      <c r="G1326" s="27">
        <v>5764498.1600000001</v>
      </c>
    </row>
    <row r="1327" spans="1:8" x14ac:dyDescent="0.2">
      <c r="B1327" s="12">
        <v>1992000391</v>
      </c>
      <c r="C1327" s="12" t="s">
        <v>1067</v>
      </c>
      <c r="D1327" s="13">
        <v>31000</v>
      </c>
      <c r="E1327" s="13">
        <v>27000</v>
      </c>
      <c r="F1327" s="13">
        <v>27000</v>
      </c>
      <c r="G1327" s="27">
        <v>31221.99</v>
      </c>
    </row>
    <row r="1328" spans="1:8" x14ac:dyDescent="0.2">
      <c r="B1328" s="12">
        <v>1992001320</v>
      </c>
      <c r="C1328" s="12" t="s">
        <v>1068</v>
      </c>
      <c r="D1328" s="13">
        <f>950000-80000</f>
        <v>870000</v>
      </c>
      <c r="E1328" s="13">
        <v>150000</v>
      </c>
      <c r="F1328" s="13">
        <v>150000</v>
      </c>
      <c r="G1328" s="27">
        <v>0</v>
      </c>
    </row>
    <row r="1329" spans="1:7" x14ac:dyDescent="0.2">
      <c r="B1329" s="12">
        <v>1994000971</v>
      </c>
      <c r="C1329" s="12" t="s">
        <v>1069</v>
      </c>
      <c r="D1329" s="13">
        <v>20000</v>
      </c>
      <c r="E1329" s="13">
        <v>20000</v>
      </c>
      <c r="F1329" s="13">
        <v>16000</v>
      </c>
      <c r="G1329" s="27">
        <v>18967</v>
      </c>
    </row>
    <row r="1330" spans="1:7" x14ac:dyDescent="0.2">
      <c r="B1330" s="12">
        <v>1994000972</v>
      </c>
      <c r="C1330" s="12" t="s">
        <v>1070</v>
      </c>
      <c r="D1330" s="13">
        <v>120000</v>
      </c>
      <c r="E1330" s="13">
        <v>150000</v>
      </c>
      <c r="F1330" s="13">
        <v>350000</v>
      </c>
      <c r="G1330" s="27">
        <v>215999.28</v>
      </c>
    </row>
    <row r="1331" spans="1:7" x14ac:dyDescent="0.2">
      <c r="B1331" s="12">
        <v>1994000980</v>
      </c>
      <c r="C1331" s="12" t="s">
        <v>1071</v>
      </c>
      <c r="D1331" s="13">
        <v>1500000</v>
      </c>
      <c r="E1331" s="13">
        <v>1500000</v>
      </c>
      <c r="F1331" s="13">
        <v>1500000</v>
      </c>
      <c r="G1331" s="27">
        <v>4712000</v>
      </c>
    </row>
    <row r="1332" spans="1:7" x14ac:dyDescent="0.2">
      <c r="B1332" s="12">
        <v>1995000860</v>
      </c>
      <c r="C1332" s="12" t="s">
        <v>1072</v>
      </c>
      <c r="D1332" s="13">
        <v>9300000</v>
      </c>
      <c r="E1332" s="13">
        <v>8200000</v>
      </c>
      <c r="F1332" s="13">
        <v>8200000</v>
      </c>
      <c r="G1332" s="27">
        <v>9235626.9199999999</v>
      </c>
    </row>
    <row r="1333" spans="1:7" ht="15" thickBot="1" x14ac:dyDescent="0.25">
      <c r="B1333" s="12">
        <v>1995000862</v>
      </c>
      <c r="C1333" s="12" t="s">
        <v>1073</v>
      </c>
      <c r="D1333" s="13">
        <v>530000</v>
      </c>
      <c r="E1333" s="13">
        <v>500000</v>
      </c>
      <c r="F1333" s="13">
        <v>395000</v>
      </c>
      <c r="G1333" s="27">
        <v>522694.85</v>
      </c>
    </row>
    <row r="1334" spans="1:7" ht="15.75" thickBot="1" x14ac:dyDescent="0.3">
      <c r="A1334" s="16"/>
      <c r="B1334" s="6"/>
      <c r="C1334" s="6" t="s">
        <v>1074</v>
      </c>
      <c r="D1334" s="7">
        <f>SUM(D1323:D1333)</f>
        <v>19507000</v>
      </c>
      <c r="E1334" s="7">
        <f>SUM(E1323:E1333)</f>
        <v>17584000</v>
      </c>
      <c r="F1334" s="7">
        <f>SUM(F1323:F1333)</f>
        <v>16662000</v>
      </c>
      <c r="G1334" s="7">
        <f>SUM(G1323:G1333)</f>
        <v>24015483.740000002</v>
      </c>
    </row>
    <row r="1335" spans="1:7" s="54" customFormat="1" ht="24" customHeight="1" thickBot="1" x14ac:dyDescent="0.25">
      <c r="A1335" s="1"/>
      <c r="B1335" s="1"/>
      <c r="C1335" s="1"/>
      <c r="D1335" s="3"/>
      <c r="E1335" s="3"/>
      <c r="F1335" s="3"/>
      <c r="G1335" s="3"/>
    </row>
    <row r="1336" spans="1:7" s="21" customFormat="1" ht="16.5" thickBot="1" x14ac:dyDescent="0.25">
      <c r="A1336" s="54"/>
      <c r="B1336" s="55"/>
      <c r="C1336" s="56" t="s">
        <v>1075</v>
      </c>
      <c r="D1336" s="57">
        <f>SUM(D412:D1334)/2</f>
        <v>164461000</v>
      </c>
      <c r="E1336" s="57">
        <f>SUM(E412:E1334)/2</f>
        <v>151379000</v>
      </c>
      <c r="F1336" s="57">
        <f>SUM(F412:F1334)/2</f>
        <v>144634000</v>
      </c>
      <c r="G1336" s="57">
        <f>SUM(G412:G1334)/2</f>
        <v>148400677.70999998</v>
      </c>
    </row>
    <row r="1337" spans="1:7" s="21" customFormat="1" ht="15" thickBot="1" x14ac:dyDescent="0.25">
      <c r="B1337" s="1"/>
      <c r="C1337" s="1"/>
      <c r="D1337" s="3"/>
      <c r="E1337" s="3"/>
      <c r="F1337" s="3"/>
      <c r="G1337" s="3"/>
    </row>
    <row r="1338" spans="1:7" s="21" customFormat="1" ht="15.75" thickBot="1" x14ac:dyDescent="0.3">
      <c r="B1338" s="6"/>
      <c r="C1338" s="6" t="s">
        <v>1076</v>
      </c>
      <c r="D1338" s="7">
        <f>-D1336+D407</f>
        <v>0</v>
      </c>
      <c r="E1338" s="7">
        <f>-E1336+E407</f>
        <v>0</v>
      </c>
      <c r="F1338" s="7">
        <f>-F1336+F407</f>
        <v>0</v>
      </c>
      <c r="G1338" s="7">
        <f>-G1336+G407</f>
        <v>420886.29000002146</v>
      </c>
    </row>
    <row r="1339" spans="1:7" s="21" customFormat="1" x14ac:dyDescent="0.2">
      <c r="B1339" s="1"/>
      <c r="C1339" s="1"/>
      <c r="D1339" s="3"/>
      <c r="E1339" s="3"/>
      <c r="F1339" s="3"/>
      <c r="G1339" s="3"/>
    </row>
    <row r="1340" spans="1:7" s="21" customFormat="1" x14ac:dyDescent="0.2">
      <c r="B1340" s="1"/>
      <c r="C1340" s="1"/>
      <c r="D1340" s="3"/>
      <c r="E1340" s="3"/>
      <c r="F1340" s="3"/>
      <c r="G1340" s="3"/>
    </row>
    <row r="1341" spans="1:7" s="21" customFormat="1" x14ac:dyDescent="0.2">
      <c r="B1341" s="1"/>
      <c r="C1341" s="1"/>
      <c r="D1341" s="3"/>
      <c r="E1341" s="3"/>
      <c r="F1341" s="3"/>
      <c r="G1341" s="3"/>
    </row>
    <row r="1342" spans="1:7" s="21" customFormat="1" x14ac:dyDescent="0.2">
      <c r="B1342" s="1"/>
      <c r="C1342" s="1"/>
      <c r="D1342" s="3"/>
      <c r="E1342" s="3"/>
      <c r="F1342" s="3"/>
      <c r="G1342" s="3"/>
    </row>
    <row r="1343" spans="1:7" s="21" customFormat="1" x14ac:dyDescent="0.2">
      <c r="B1343" s="1"/>
      <c r="C1343" s="1"/>
      <c r="D1343" s="3"/>
      <c r="E1343" s="3"/>
      <c r="F1343" s="3"/>
      <c r="G1343" s="3"/>
    </row>
    <row r="1344" spans="1:7" s="21" customFormat="1" x14ac:dyDescent="0.2">
      <c r="B1344" s="1"/>
      <c r="C1344" s="1"/>
      <c r="D1344" s="3"/>
      <c r="E1344" s="3"/>
      <c r="F1344" s="3"/>
      <c r="G1344" s="3"/>
    </row>
    <row r="1345" spans="1:7" s="21" customFormat="1" x14ac:dyDescent="0.2">
      <c r="B1345" s="1"/>
      <c r="C1345" s="1"/>
      <c r="D1345" s="3"/>
      <c r="E1345" s="3"/>
      <c r="F1345" s="3"/>
      <c r="G1345" s="3"/>
    </row>
    <row r="1346" spans="1:7" s="21" customFormat="1" x14ac:dyDescent="0.2">
      <c r="B1346" s="1"/>
      <c r="C1346" s="1"/>
      <c r="D1346" s="3"/>
      <c r="E1346" s="3"/>
      <c r="F1346" s="3"/>
      <c r="G1346" s="3"/>
    </row>
    <row r="1347" spans="1:7" s="21" customFormat="1" x14ac:dyDescent="0.2">
      <c r="B1347" s="1"/>
      <c r="C1347" s="1"/>
      <c r="D1347" s="3"/>
      <c r="E1347" s="3"/>
      <c r="F1347" s="3"/>
      <c r="G1347" s="3"/>
    </row>
    <row r="1348" spans="1:7" s="21" customFormat="1" x14ac:dyDescent="0.2">
      <c r="B1348" s="1"/>
      <c r="C1348" s="1"/>
      <c r="D1348" s="3"/>
      <c r="E1348" s="3"/>
      <c r="F1348" s="3"/>
      <c r="G1348" s="3"/>
    </row>
    <row r="1349" spans="1:7" s="21" customFormat="1" x14ac:dyDescent="0.2">
      <c r="B1349" s="1"/>
      <c r="C1349" s="1"/>
      <c r="D1349" s="3"/>
      <c r="E1349" s="3"/>
      <c r="F1349" s="3"/>
      <c r="G1349" s="3"/>
    </row>
    <row r="1350" spans="1:7" s="21" customFormat="1" x14ac:dyDescent="0.2">
      <c r="B1350" s="1"/>
      <c r="C1350" s="1"/>
      <c r="D1350" s="3"/>
      <c r="E1350" s="3"/>
      <c r="F1350" s="3"/>
      <c r="G1350" s="3"/>
    </row>
    <row r="1351" spans="1:7" s="3" customFormat="1" x14ac:dyDescent="0.2">
      <c r="A1351" s="21"/>
      <c r="B1351" s="1"/>
      <c r="C1351" s="1"/>
    </row>
    <row r="1352" spans="1:7" s="3" customFormat="1" x14ac:dyDescent="0.2">
      <c r="B1352" s="1"/>
      <c r="C1352" s="1"/>
    </row>
    <row r="1353" spans="1:7" s="3" customFormat="1" x14ac:dyDescent="0.2">
      <c r="B1353" s="1"/>
      <c r="C1353" s="1"/>
    </row>
    <row r="1354" spans="1:7" s="3" customFormat="1" x14ac:dyDescent="0.2">
      <c r="B1354" s="1"/>
      <c r="C1354" s="1"/>
    </row>
    <row r="1355" spans="1:7" s="3" customFormat="1" x14ac:dyDescent="0.2">
      <c r="B1355" s="1"/>
      <c r="C1355" s="1"/>
    </row>
    <row r="1356" spans="1:7" s="3" customFormat="1" x14ac:dyDescent="0.2">
      <c r="B1356" s="1"/>
      <c r="C1356" s="1"/>
    </row>
    <row r="1357" spans="1:7" s="3" customFormat="1" x14ac:dyDescent="0.2">
      <c r="B1357" s="1"/>
      <c r="C1357" s="1"/>
    </row>
    <row r="1358" spans="1:7" s="3" customFormat="1" x14ac:dyDescent="0.2">
      <c r="B1358" s="1"/>
      <c r="C1358" s="1"/>
    </row>
    <row r="1359" spans="1:7" s="3" customFormat="1" x14ac:dyDescent="0.2">
      <c r="B1359" s="1"/>
      <c r="C1359" s="1"/>
    </row>
    <row r="1360" spans="1:7" s="3" customFormat="1" x14ac:dyDescent="0.2">
      <c r="B1360" s="1"/>
      <c r="C1360" s="1"/>
    </row>
    <row r="1361" spans="2:3" s="3" customFormat="1" x14ac:dyDescent="0.2">
      <c r="B1361" s="1"/>
      <c r="C1361" s="1"/>
    </row>
    <row r="1362" spans="2:3" s="3" customFormat="1" x14ac:dyDescent="0.2">
      <c r="B1362" s="1"/>
      <c r="C1362" s="1"/>
    </row>
    <row r="1363" spans="2:3" s="3" customFormat="1" x14ac:dyDescent="0.2">
      <c r="B1363" s="1"/>
      <c r="C1363" s="1"/>
    </row>
    <row r="1364" spans="2:3" s="3" customFormat="1" x14ac:dyDescent="0.2">
      <c r="B1364" s="1"/>
      <c r="C1364" s="1"/>
    </row>
    <row r="1365" spans="2:3" s="3" customFormat="1" x14ac:dyDescent="0.2">
      <c r="B1365" s="1"/>
      <c r="C1365" s="1"/>
    </row>
    <row r="1366" spans="2:3" s="3" customFormat="1" x14ac:dyDescent="0.2">
      <c r="B1366" s="1"/>
      <c r="C1366" s="1"/>
    </row>
    <row r="1367" spans="2:3" s="3" customFormat="1" x14ac:dyDescent="0.2">
      <c r="B1367" s="1"/>
      <c r="C1367" s="1"/>
    </row>
    <row r="1368" spans="2:3" s="3" customFormat="1" x14ac:dyDescent="0.2">
      <c r="B1368" s="1"/>
      <c r="C1368" s="1"/>
    </row>
    <row r="1369" spans="2:3" s="3" customFormat="1" x14ac:dyDescent="0.2">
      <c r="B1369" s="1"/>
      <c r="C1369" s="1"/>
    </row>
    <row r="1370" spans="2:3" s="3" customFormat="1" x14ac:dyDescent="0.2">
      <c r="B1370" s="1"/>
      <c r="C1370" s="1"/>
    </row>
    <row r="1371" spans="2:3" s="3" customFormat="1" x14ac:dyDescent="0.2">
      <c r="B1371" s="1"/>
      <c r="C1371" s="1"/>
    </row>
    <row r="1372" spans="2:3" s="3" customFormat="1" x14ac:dyDescent="0.2">
      <c r="B1372" s="1"/>
      <c r="C1372" s="1"/>
    </row>
    <row r="1373" spans="2:3" s="3" customFormat="1" x14ac:dyDescent="0.2">
      <c r="B1373" s="1"/>
      <c r="C1373" s="1"/>
    </row>
    <row r="1374" spans="2:3" s="3" customFormat="1" x14ac:dyDescent="0.2">
      <c r="B1374" s="1"/>
      <c r="C1374" s="1"/>
    </row>
    <row r="1375" spans="2:3" s="3" customFormat="1" x14ac:dyDescent="0.2">
      <c r="B1375" s="1"/>
      <c r="C1375" s="1"/>
    </row>
    <row r="1376" spans="2:3" s="3" customFormat="1" x14ac:dyDescent="0.2">
      <c r="B1376" s="1"/>
      <c r="C1376" s="1"/>
    </row>
    <row r="1377" spans="2:3" s="3" customFormat="1" x14ac:dyDescent="0.2">
      <c r="B1377" s="1"/>
      <c r="C1377" s="1"/>
    </row>
    <row r="1378" spans="2:3" s="3" customFormat="1" x14ac:dyDescent="0.2">
      <c r="B1378" s="1"/>
      <c r="C1378" s="1"/>
    </row>
    <row r="1379" spans="2:3" s="3" customFormat="1" x14ac:dyDescent="0.2">
      <c r="B1379" s="1"/>
      <c r="C1379" s="1"/>
    </row>
    <row r="1380" spans="2:3" s="3" customFormat="1" x14ac:dyDescent="0.2">
      <c r="B1380" s="1"/>
      <c r="C1380" s="1"/>
    </row>
    <row r="1381" spans="2:3" s="3" customFormat="1" x14ac:dyDescent="0.2">
      <c r="B1381" s="1"/>
      <c r="C1381" s="1"/>
    </row>
    <row r="1382" spans="2:3" s="3" customFormat="1" x14ac:dyDescent="0.2">
      <c r="B1382" s="1"/>
      <c r="C1382" s="1"/>
    </row>
    <row r="1383" spans="2:3" s="3" customFormat="1" x14ac:dyDescent="0.2">
      <c r="B1383" s="1"/>
      <c r="C1383" s="1"/>
    </row>
    <row r="1384" spans="2:3" s="3" customFormat="1" x14ac:dyDescent="0.2">
      <c r="B1384" s="1"/>
      <c r="C1384" s="1"/>
    </row>
    <row r="1385" spans="2:3" s="3" customFormat="1" x14ac:dyDescent="0.2">
      <c r="B1385" s="1"/>
      <c r="C1385" s="1"/>
    </row>
    <row r="1386" spans="2:3" s="3" customFormat="1" x14ac:dyDescent="0.2">
      <c r="B1386" s="1"/>
      <c r="C1386" s="1"/>
    </row>
    <row r="1387" spans="2:3" s="3" customFormat="1" x14ac:dyDescent="0.2">
      <c r="B1387" s="1"/>
      <c r="C1387" s="1"/>
    </row>
    <row r="1388" spans="2:3" s="3" customFormat="1" x14ac:dyDescent="0.2">
      <c r="B1388" s="1"/>
      <c r="C1388" s="1"/>
    </row>
    <row r="1389" spans="2:3" s="3" customFormat="1" x14ac:dyDescent="0.2">
      <c r="B1389" s="1"/>
      <c r="C1389" s="1"/>
    </row>
    <row r="1390" spans="2:3" s="3" customFormat="1" x14ac:dyDescent="0.2">
      <c r="B1390" s="1"/>
      <c r="C1390" s="1"/>
    </row>
    <row r="1391" spans="2:3" s="3" customFormat="1" x14ac:dyDescent="0.2">
      <c r="B1391" s="1"/>
      <c r="C1391" s="1"/>
    </row>
    <row r="1392" spans="2:3" s="3" customFormat="1" x14ac:dyDescent="0.2">
      <c r="B1392" s="1"/>
      <c r="C1392" s="1"/>
    </row>
    <row r="1393" spans="2:3" s="3" customFormat="1" x14ac:dyDescent="0.2">
      <c r="B1393" s="1"/>
      <c r="C1393" s="1"/>
    </row>
    <row r="1394" spans="2:3" s="3" customFormat="1" x14ac:dyDescent="0.2">
      <c r="B1394" s="1"/>
      <c r="C1394" s="1"/>
    </row>
    <row r="1395" spans="2:3" s="3" customFormat="1" x14ac:dyDescent="0.2">
      <c r="B1395" s="1"/>
      <c r="C1395" s="1"/>
    </row>
    <row r="1396" spans="2:3" s="3" customFormat="1" x14ac:dyDescent="0.2">
      <c r="B1396" s="1"/>
      <c r="C1396" s="1"/>
    </row>
    <row r="1397" spans="2:3" s="3" customFormat="1" x14ac:dyDescent="0.2">
      <c r="B1397" s="1"/>
      <c r="C1397" s="1"/>
    </row>
    <row r="1398" spans="2:3" s="3" customFormat="1" x14ac:dyDescent="0.2">
      <c r="B1398" s="1"/>
      <c r="C1398" s="1"/>
    </row>
    <row r="1399" spans="2:3" s="3" customFormat="1" x14ac:dyDescent="0.2">
      <c r="B1399" s="1"/>
      <c r="C1399" s="1"/>
    </row>
    <row r="1400" spans="2:3" s="3" customFormat="1" x14ac:dyDescent="0.2">
      <c r="B1400" s="1"/>
      <c r="C1400" s="1"/>
    </row>
    <row r="1401" spans="2:3" s="3" customFormat="1" x14ac:dyDescent="0.2">
      <c r="B1401" s="1"/>
      <c r="C1401" s="1"/>
    </row>
    <row r="1402" spans="2:3" s="3" customFormat="1" x14ac:dyDescent="0.2">
      <c r="B1402" s="1"/>
      <c r="C1402" s="1"/>
    </row>
    <row r="1403" spans="2:3" s="3" customFormat="1" x14ac:dyDescent="0.2">
      <c r="B1403" s="1"/>
      <c r="C1403" s="1"/>
    </row>
    <row r="1404" spans="2:3" s="3" customFormat="1" x14ac:dyDescent="0.2">
      <c r="B1404" s="1"/>
      <c r="C1404" s="1"/>
    </row>
    <row r="1405" spans="2:3" s="3" customFormat="1" x14ac:dyDescent="0.2">
      <c r="B1405" s="1"/>
      <c r="C1405" s="1"/>
    </row>
    <row r="1406" spans="2:3" s="3" customFormat="1" x14ac:dyDescent="0.2">
      <c r="B1406" s="1"/>
      <c r="C1406" s="1"/>
    </row>
    <row r="1407" spans="2:3" s="3" customFormat="1" x14ac:dyDescent="0.2">
      <c r="B1407" s="1"/>
      <c r="C1407" s="1"/>
    </row>
    <row r="1408" spans="2:3" s="3" customFormat="1" x14ac:dyDescent="0.2">
      <c r="B1408" s="1"/>
      <c r="C1408" s="1"/>
    </row>
    <row r="1409" spans="2:3" s="3" customFormat="1" x14ac:dyDescent="0.2">
      <c r="B1409" s="1"/>
      <c r="C1409" s="1"/>
    </row>
    <row r="1410" spans="2:3" s="3" customFormat="1" x14ac:dyDescent="0.2">
      <c r="B1410" s="1"/>
      <c r="C1410" s="1"/>
    </row>
    <row r="1411" spans="2:3" s="3" customFormat="1" x14ac:dyDescent="0.2">
      <c r="B1411" s="1"/>
      <c r="C1411" s="1"/>
    </row>
    <row r="1412" spans="2:3" s="3" customFormat="1" x14ac:dyDescent="0.2">
      <c r="B1412" s="1"/>
      <c r="C1412" s="1"/>
    </row>
    <row r="1413" spans="2:3" s="3" customFormat="1" x14ac:dyDescent="0.2">
      <c r="B1413" s="1"/>
      <c r="C1413" s="1"/>
    </row>
    <row r="1414" spans="2:3" s="3" customFormat="1" x14ac:dyDescent="0.2">
      <c r="B1414" s="1"/>
      <c r="C1414" s="1"/>
    </row>
    <row r="1415" spans="2:3" s="3" customFormat="1" x14ac:dyDescent="0.2">
      <c r="B1415" s="1"/>
      <c r="C1415" s="1"/>
    </row>
    <row r="1416" spans="2:3" s="3" customFormat="1" x14ac:dyDescent="0.2">
      <c r="B1416" s="1"/>
      <c r="C1416" s="1"/>
    </row>
    <row r="1417" spans="2:3" s="3" customFormat="1" x14ac:dyDescent="0.2">
      <c r="B1417" s="1"/>
      <c r="C1417" s="1"/>
    </row>
    <row r="1418" spans="2:3" s="3" customFormat="1" x14ac:dyDescent="0.2">
      <c r="B1418" s="1"/>
      <c r="C1418" s="1"/>
    </row>
    <row r="1419" spans="2:3" s="3" customFormat="1" x14ac:dyDescent="0.2">
      <c r="B1419" s="1"/>
      <c r="C1419" s="1"/>
    </row>
    <row r="1420" spans="2:3" s="3" customFormat="1" x14ac:dyDescent="0.2">
      <c r="B1420" s="1"/>
      <c r="C1420" s="1"/>
    </row>
    <row r="1421" spans="2:3" s="3" customFormat="1" x14ac:dyDescent="0.2">
      <c r="B1421" s="1"/>
      <c r="C1421" s="1"/>
    </row>
    <row r="1422" spans="2:3" s="3" customFormat="1" x14ac:dyDescent="0.2">
      <c r="B1422" s="1"/>
      <c r="C1422" s="1"/>
    </row>
    <row r="1423" spans="2:3" s="3" customFormat="1" x14ac:dyDescent="0.2">
      <c r="B1423" s="1"/>
      <c r="C1423" s="1"/>
    </row>
    <row r="1424" spans="2:3" s="3" customFormat="1" x14ac:dyDescent="0.2">
      <c r="B1424" s="1"/>
      <c r="C1424" s="1"/>
    </row>
    <row r="1425" spans="2:3" s="3" customFormat="1" x14ac:dyDescent="0.2">
      <c r="B1425" s="1"/>
      <c r="C1425" s="1"/>
    </row>
    <row r="1426" spans="2:3" s="3" customFormat="1" x14ac:dyDescent="0.2">
      <c r="B1426" s="1"/>
      <c r="C1426" s="1"/>
    </row>
    <row r="1427" spans="2:3" s="3" customFormat="1" x14ac:dyDescent="0.2">
      <c r="B1427" s="1"/>
      <c r="C1427" s="1"/>
    </row>
    <row r="1428" spans="2:3" s="3" customFormat="1" x14ac:dyDescent="0.2">
      <c r="B1428" s="1"/>
      <c r="C1428" s="1"/>
    </row>
    <row r="1429" spans="2:3" s="3" customFormat="1" x14ac:dyDescent="0.2">
      <c r="B1429" s="1"/>
      <c r="C1429" s="1"/>
    </row>
    <row r="1430" spans="2:3" s="3" customFormat="1" x14ac:dyDescent="0.2">
      <c r="B1430" s="1"/>
      <c r="C1430" s="1"/>
    </row>
    <row r="1431" spans="2:3" s="3" customFormat="1" x14ac:dyDescent="0.2">
      <c r="B1431" s="1"/>
      <c r="C1431" s="1"/>
    </row>
    <row r="1432" spans="2:3" s="3" customFormat="1" x14ac:dyDescent="0.2">
      <c r="B1432" s="1"/>
      <c r="C1432" s="1"/>
    </row>
    <row r="1433" spans="2:3" s="3" customFormat="1" x14ac:dyDescent="0.2">
      <c r="B1433" s="1"/>
      <c r="C1433" s="1"/>
    </row>
    <row r="1434" spans="2:3" s="3" customFormat="1" x14ac:dyDescent="0.2">
      <c r="B1434" s="1"/>
      <c r="C1434" s="1"/>
    </row>
    <row r="1435" spans="2:3" s="3" customFormat="1" x14ac:dyDescent="0.2">
      <c r="B1435" s="1"/>
      <c r="C1435" s="1"/>
    </row>
    <row r="1436" spans="2:3" s="3" customFormat="1" x14ac:dyDescent="0.2">
      <c r="B1436" s="1"/>
      <c r="C1436" s="1"/>
    </row>
    <row r="1437" spans="2:3" s="3" customFormat="1" x14ac:dyDescent="0.2">
      <c r="B1437" s="1"/>
      <c r="C1437" s="1"/>
    </row>
    <row r="1438" spans="2:3" s="3" customFormat="1" x14ac:dyDescent="0.2">
      <c r="B1438" s="1"/>
      <c r="C1438" s="1"/>
    </row>
    <row r="1439" spans="2:3" s="3" customFormat="1" x14ac:dyDescent="0.2">
      <c r="B1439" s="1"/>
      <c r="C1439" s="1"/>
    </row>
    <row r="1440" spans="2:3" s="3" customFormat="1" x14ac:dyDescent="0.2">
      <c r="B1440" s="1"/>
      <c r="C1440" s="1"/>
    </row>
    <row r="1441" spans="2:3" s="3" customFormat="1" x14ac:dyDescent="0.2">
      <c r="B1441" s="1"/>
      <c r="C1441" s="1"/>
    </row>
    <row r="1442" spans="2:3" s="3" customFormat="1" x14ac:dyDescent="0.2">
      <c r="B1442" s="1"/>
      <c r="C1442" s="1"/>
    </row>
    <row r="1443" spans="2:3" s="3" customFormat="1" x14ac:dyDescent="0.2">
      <c r="B1443" s="1"/>
      <c r="C1443" s="1"/>
    </row>
    <row r="1444" spans="2:3" s="3" customFormat="1" x14ac:dyDescent="0.2">
      <c r="B1444" s="1"/>
      <c r="C1444" s="1"/>
    </row>
    <row r="1445" spans="2:3" s="3" customFormat="1" x14ac:dyDescent="0.2">
      <c r="B1445" s="1"/>
      <c r="C1445" s="1"/>
    </row>
    <row r="1446" spans="2:3" s="3" customFormat="1" x14ac:dyDescent="0.2">
      <c r="B1446" s="1"/>
      <c r="C1446" s="1"/>
    </row>
    <row r="1447" spans="2:3" s="3" customFormat="1" x14ac:dyDescent="0.2">
      <c r="B1447" s="1"/>
      <c r="C1447" s="1"/>
    </row>
    <row r="1448" spans="2:3" s="3" customFormat="1" x14ac:dyDescent="0.2">
      <c r="B1448" s="1"/>
      <c r="C1448" s="1"/>
    </row>
    <row r="1449" spans="2:3" s="3" customFormat="1" x14ac:dyDescent="0.2">
      <c r="B1449" s="1"/>
      <c r="C1449" s="1"/>
    </row>
    <row r="1450" spans="2:3" s="3" customFormat="1" x14ac:dyDescent="0.2">
      <c r="B1450" s="1"/>
      <c r="C1450" s="1"/>
    </row>
    <row r="1451" spans="2:3" s="3" customFormat="1" x14ac:dyDescent="0.2">
      <c r="B1451" s="1"/>
      <c r="C1451" s="1"/>
    </row>
    <row r="1452" spans="2:3" s="3" customFormat="1" x14ac:dyDescent="0.2">
      <c r="B1452" s="1"/>
      <c r="C1452" s="1"/>
    </row>
    <row r="1453" spans="2:3" s="3" customFormat="1" x14ac:dyDescent="0.2">
      <c r="B1453" s="1"/>
      <c r="C1453" s="1"/>
    </row>
    <row r="1454" spans="2:3" s="3" customFormat="1" x14ac:dyDescent="0.2">
      <c r="B1454" s="1"/>
      <c r="C1454" s="1"/>
    </row>
    <row r="1455" spans="2:3" s="3" customFormat="1" x14ac:dyDescent="0.2">
      <c r="B1455" s="1"/>
      <c r="C1455" s="1"/>
    </row>
    <row r="1456" spans="2:3" s="3" customFormat="1" x14ac:dyDescent="0.2">
      <c r="B1456" s="1"/>
      <c r="C1456" s="1"/>
    </row>
    <row r="1457" spans="2:3" s="3" customFormat="1" x14ac:dyDescent="0.2">
      <c r="B1457" s="1"/>
      <c r="C1457" s="1"/>
    </row>
    <row r="1458" spans="2:3" s="3" customFormat="1" x14ac:dyDescent="0.2">
      <c r="B1458" s="1"/>
      <c r="C1458" s="1"/>
    </row>
    <row r="1459" spans="2:3" s="3" customFormat="1" x14ac:dyDescent="0.2">
      <c r="B1459" s="1"/>
      <c r="C1459" s="1"/>
    </row>
    <row r="1460" spans="2:3" s="3" customFormat="1" x14ac:dyDescent="0.2">
      <c r="B1460" s="1"/>
      <c r="C1460" s="1"/>
    </row>
    <row r="1461" spans="2:3" s="3" customFormat="1" x14ac:dyDescent="0.2">
      <c r="B1461" s="1"/>
      <c r="C1461" s="1"/>
    </row>
    <row r="1462" spans="2:3" s="3" customFormat="1" x14ac:dyDescent="0.2">
      <c r="B1462" s="1"/>
      <c r="C1462" s="1"/>
    </row>
    <row r="1463" spans="2:3" s="3" customFormat="1" x14ac:dyDescent="0.2">
      <c r="B1463" s="1"/>
      <c r="C1463" s="1"/>
    </row>
    <row r="1464" spans="2:3" s="3" customFormat="1" x14ac:dyDescent="0.2">
      <c r="B1464" s="1"/>
      <c r="C1464" s="1"/>
    </row>
    <row r="1465" spans="2:3" s="3" customFormat="1" x14ac:dyDescent="0.2">
      <c r="B1465" s="1"/>
      <c r="C1465" s="1"/>
    </row>
    <row r="1466" spans="2:3" s="3" customFormat="1" x14ac:dyDescent="0.2">
      <c r="B1466" s="1"/>
      <c r="C1466" s="1"/>
    </row>
    <row r="1467" spans="2:3" s="3" customFormat="1" x14ac:dyDescent="0.2">
      <c r="B1467" s="1"/>
      <c r="C1467" s="1"/>
    </row>
    <row r="1468" spans="2:3" s="3" customFormat="1" x14ac:dyDescent="0.2">
      <c r="B1468" s="1"/>
      <c r="C1468" s="1"/>
    </row>
    <row r="1469" spans="2:3" s="3" customFormat="1" x14ac:dyDescent="0.2">
      <c r="B1469" s="1"/>
      <c r="C1469" s="1"/>
    </row>
    <row r="1470" spans="2:3" s="3" customFormat="1" x14ac:dyDescent="0.2">
      <c r="B1470" s="1"/>
      <c r="C1470" s="1"/>
    </row>
    <row r="1471" spans="2:3" s="3" customFormat="1" x14ac:dyDescent="0.2">
      <c r="B1471" s="1"/>
      <c r="C1471" s="1"/>
    </row>
    <row r="1472" spans="2:3" s="3" customFormat="1" x14ac:dyDescent="0.2">
      <c r="B1472" s="1"/>
      <c r="C1472" s="1"/>
    </row>
    <row r="1473" spans="2:3" s="3" customFormat="1" x14ac:dyDescent="0.2">
      <c r="B1473" s="1"/>
      <c r="C1473" s="1"/>
    </row>
    <row r="1474" spans="2:3" s="3" customFormat="1" x14ac:dyDescent="0.2">
      <c r="B1474" s="1"/>
      <c r="C1474" s="1"/>
    </row>
    <row r="1475" spans="2:3" s="3" customFormat="1" x14ac:dyDescent="0.2">
      <c r="B1475" s="1"/>
      <c r="C1475" s="1"/>
    </row>
    <row r="1476" spans="2:3" s="3" customFormat="1" x14ac:dyDescent="0.2">
      <c r="B1476" s="1"/>
      <c r="C1476" s="1"/>
    </row>
    <row r="1477" spans="2:3" s="3" customFormat="1" x14ac:dyDescent="0.2">
      <c r="B1477" s="1"/>
      <c r="C1477" s="1"/>
    </row>
    <row r="1478" spans="2:3" s="3" customFormat="1" x14ac:dyDescent="0.2">
      <c r="B1478" s="1"/>
      <c r="C1478" s="1"/>
    </row>
    <row r="1479" spans="2:3" s="3" customFormat="1" x14ac:dyDescent="0.2">
      <c r="B1479" s="1"/>
      <c r="C1479" s="1"/>
    </row>
    <row r="1480" spans="2:3" s="3" customFormat="1" x14ac:dyDescent="0.2">
      <c r="B1480" s="1"/>
      <c r="C1480" s="1"/>
    </row>
    <row r="1481" spans="2:3" s="3" customFormat="1" x14ac:dyDescent="0.2">
      <c r="B1481" s="1"/>
      <c r="C1481" s="1"/>
    </row>
    <row r="1482" spans="2:3" s="3" customFormat="1" x14ac:dyDescent="0.2">
      <c r="B1482" s="1"/>
      <c r="C1482" s="1"/>
    </row>
    <row r="1483" spans="2:3" s="3" customFormat="1" x14ac:dyDescent="0.2">
      <c r="B1483" s="1"/>
      <c r="C1483" s="1"/>
    </row>
    <row r="1484" spans="2:3" s="3" customFormat="1" x14ac:dyDescent="0.2">
      <c r="B1484" s="1"/>
      <c r="C1484" s="1"/>
    </row>
    <row r="1485" spans="2:3" s="3" customFormat="1" x14ac:dyDescent="0.2">
      <c r="B1485" s="1"/>
      <c r="C1485" s="1"/>
    </row>
    <row r="1486" spans="2:3" s="3" customFormat="1" x14ac:dyDescent="0.2">
      <c r="B1486" s="1"/>
      <c r="C1486" s="1"/>
    </row>
    <row r="1487" spans="2:3" s="3" customFormat="1" x14ac:dyDescent="0.2">
      <c r="B1487" s="1"/>
      <c r="C1487" s="1"/>
    </row>
    <row r="1488" spans="2:3" s="3" customFormat="1" x14ac:dyDescent="0.2">
      <c r="B1488" s="1"/>
      <c r="C1488" s="1"/>
    </row>
    <row r="1489" spans="2:3" s="3" customFormat="1" x14ac:dyDescent="0.2">
      <c r="B1489" s="1"/>
      <c r="C1489" s="1"/>
    </row>
    <row r="1490" spans="2:3" s="3" customFormat="1" x14ac:dyDescent="0.2">
      <c r="B1490" s="1"/>
      <c r="C1490" s="1"/>
    </row>
    <row r="1491" spans="2:3" s="3" customFormat="1" x14ac:dyDescent="0.2">
      <c r="B1491" s="1"/>
      <c r="C1491" s="1"/>
    </row>
    <row r="1492" spans="2:3" s="3" customFormat="1" x14ac:dyDescent="0.2">
      <c r="B1492" s="1"/>
      <c r="C1492" s="1"/>
    </row>
    <row r="1493" spans="2:3" s="3" customFormat="1" x14ac:dyDescent="0.2">
      <c r="B1493" s="1"/>
      <c r="C1493" s="1"/>
    </row>
    <row r="1494" spans="2:3" s="3" customFormat="1" x14ac:dyDescent="0.2">
      <c r="B1494" s="1"/>
      <c r="C1494" s="1"/>
    </row>
    <row r="1495" spans="2:3" s="3" customFormat="1" x14ac:dyDescent="0.2">
      <c r="B1495" s="1"/>
      <c r="C1495" s="1"/>
    </row>
    <row r="1496" spans="2:3" s="3" customFormat="1" x14ac:dyDescent="0.2">
      <c r="B1496" s="1"/>
      <c r="C1496" s="1"/>
    </row>
    <row r="1497" spans="2:3" s="3" customFormat="1" x14ac:dyDescent="0.2">
      <c r="B1497" s="1"/>
      <c r="C1497" s="1"/>
    </row>
    <row r="1498" spans="2:3" s="3" customFormat="1" x14ac:dyDescent="0.2">
      <c r="B1498" s="1"/>
      <c r="C1498" s="1"/>
    </row>
    <row r="1499" spans="2:3" s="3" customFormat="1" x14ac:dyDescent="0.2">
      <c r="B1499" s="1"/>
      <c r="C1499" s="1"/>
    </row>
    <row r="1500" spans="2:3" s="3" customFormat="1" x14ac:dyDescent="0.2">
      <c r="B1500" s="1"/>
      <c r="C1500" s="1"/>
    </row>
    <row r="1501" spans="2:3" s="3" customFormat="1" x14ac:dyDescent="0.2">
      <c r="B1501" s="1"/>
      <c r="C1501" s="1"/>
    </row>
    <row r="1502" spans="2:3" s="3" customFormat="1" x14ac:dyDescent="0.2">
      <c r="B1502" s="1"/>
      <c r="C1502" s="1"/>
    </row>
    <row r="1503" spans="2:3" s="3" customFormat="1" x14ac:dyDescent="0.2">
      <c r="B1503" s="1"/>
      <c r="C1503" s="1"/>
    </row>
    <row r="1504" spans="2:3" s="3" customFormat="1" x14ac:dyDescent="0.2">
      <c r="B1504" s="1"/>
      <c r="C1504" s="1"/>
    </row>
    <row r="1505" spans="2:3" s="3" customFormat="1" x14ac:dyDescent="0.2">
      <c r="B1505" s="1"/>
      <c r="C1505" s="1"/>
    </row>
    <row r="1506" spans="2:3" s="3" customFormat="1" x14ac:dyDescent="0.2">
      <c r="B1506" s="1"/>
      <c r="C1506" s="1"/>
    </row>
    <row r="1507" spans="2:3" s="3" customFormat="1" x14ac:dyDescent="0.2">
      <c r="B1507" s="1"/>
      <c r="C1507" s="1"/>
    </row>
    <row r="1508" spans="2:3" s="3" customFormat="1" x14ac:dyDescent="0.2">
      <c r="B1508" s="1"/>
      <c r="C1508" s="1"/>
    </row>
    <row r="1509" spans="2:3" s="3" customFormat="1" x14ac:dyDescent="0.2">
      <c r="B1509" s="1"/>
      <c r="C1509" s="1"/>
    </row>
    <row r="1510" spans="2:3" s="3" customFormat="1" x14ac:dyDescent="0.2">
      <c r="B1510" s="1"/>
      <c r="C1510" s="1"/>
    </row>
    <row r="1511" spans="2:3" s="3" customFormat="1" x14ac:dyDescent="0.2">
      <c r="B1511" s="1"/>
      <c r="C1511" s="1"/>
    </row>
    <row r="1512" spans="2:3" s="3" customFormat="1" x14ac:dyDescent="0.2">
      <c r="B1512" s="1"/>
      <c r="C1512" s="1"/>
    </row>
    <row r="1513" spans="2:3" s="3" customFormat="1" x14ac:dyDescent="0.2">
      <c r="B1513" s="1"/>
      <c r="C1513" s="1"/>
    </row>
    <row r="1514" spans="2:3" s="3" customFormat="1" x14ac:dyDescent="0.2">
      <c r="B1514" s="1"/>
      <c r="C1514" s="1"/>
    </row>
    <row r="1515" spans="2:3" s="3" customFormat="1" x14ac:dyDescent="0.2">
      <c r="B1515" s="1"/>
      <c r="C1515" s="1"/>
    </row>
    <row r="1516" spans="2:3" s="3" customFormat="1" x14ac:dyDescent="0.2">
      <c r="B1516" s="1"/>
      <c r="C1516" s="1"/>
    </row>
    <row r="1517" spans="2:3" s="3" customFormat="1" x14ac:dyDescent="0.2">
      <c r="B1517" s="1"/>
      <c r="C1517" s="1"/>
    </row>
    <row r="1518" spans="2:3" s="3" customFormat="1" x14ac:dyDescent="0.2">
      <c r="B1518" s="1"/>
      <c r="C1518" s="1"/>
    </row>
    <row r="1519" spans="2:3" s="3" customFormat="1" x14ac:dyDescent="0.2">
      <c r="B1519" s="1"/>
      <c r="C1519" s="1"/>
    </row>
    <row r="1520" spans="2:3" s="3" customFormat="1" x14ac:dyDescent="0.2">
      <c r="B1520" s="1"/>
      <c r="C1520" s="1"/>
    </row>
    <row r="1521" spans="2:3" s="3" customFormat="1" x14ac:dyDescent="0.2">
      <c r="B1521" s="1"/>
      <c r="C1521" s="1"/>
    </row>
    <row r="1522" spans="2:3" s="3" customFormat="1" x14ac:dyDescent="0.2">
      <c r="B1522" s="1"/>
      <c r="C1522" s="1"/>
    </row>
    <row r="1523" spans="2:3" s="3" customFormat="1" x14ac:dyDescent="0.2">
      <c r="B1523" s="1"/>
      <c r="C1523" s="1"/>
    </row>
    <row r="1524" spans="2:3" s="3" customFormat="1" x14ac:dyDescent="0.2">
      <c r="B1524" s="1"/>
      <c r="C1524" s="1"/>
    </row>
    <row r="1525" spans="2:3" s="3" customFormat="1" x14ac:dyDescent="0.2">
      <c r="B1525" s="1"/>
      <c r="C1525" s="1"/>
    </row>
    <row r="1526" spans="2:3" s="3" customFormat="1" x14ac:dyDescent="0.2">
      <c r="B1526" s="1"/>
      <c r="C1526" s="1"/>
    </row>
    <row r="1527" spans="2:3" s="3" customFormat="1" x14ac:dyDescent="0.2">
      <c r="B1527" s="1"/>
      <c r="C1527" s="1"/>
    </row>
    <row r="1528" spans="2:3" s="3" customFormat="1" x14ac:dyDescent="0.2">
      <c r="B1528" s="1"/>
      <c r="C1528" s="1"/>
    </row>
    <row r="1529" spans="2:3" s="3" customFormat="1" x14ac:dyDescent="0.2">
      <c r="B1529" s="1"/>
      <c r="C1529" s="1"/>
    </row>
    <row r="1530" spans="2:3" s="3" customFormat="1" x14ac:dyDescent="0.2">
      <c r="B1530" s="1"/>
      <c r="C1530" s="1"/>
    </row>
    <row r="1531" spans="2:3" s="3" customFormat="1" x14ac:dyDescent="0.2">
      <c r="B1531" s="1"/>
      <c r="C1531" s="1"/>
    </row>
    <row r="1532" spans="2:3" s="3" customFormat="1" x14ac:dyDescent="0.2">
      <c r="B1532" s="1"/>
      <c r="C1532" s="1"/>
    </row>
    <row r="1533" spans="2:3" s="3" customFormat="1" x14ac:dyDescent="0.2">
      <c r="B1533" s="1"/>
      <c r="C1533" s="1"/>
    </row>
    <row r="1534" spans="2:3" s="3" customFormat="1" x14ac:dyDescent="0.2">
      <c r="B1534" s="1"/>
      <c r="C1534" s="1"/>
    </row>
    <row r="1535" spans="2:3" s="3" customFormat="1" x14ac:dyDescent="0.2">
      <c r="B1535" s="1"/>
      <c r="C1535" s="1"/>
    </row>
    <row r="1536" spans="2:3" s="3" customFormat="1" x14ac:dyDescent="0.2">
      <c r="B1536" s="1"/>
      <c r="C1536" s="1"/>
    </row>
    <row r="1537" spans="2:3" s="3" customFormat="1" x14ac:dyDescent="0.2">
      <c r="B1537" s="1"/>
      <c r="C1537" s="1"/>
    </row>
    <row r="1538" spans="2:3" s="3" customFormat="1" x14ac:dyDescent="0.2">
      <c r="B1538" s="1"/>
      <c r="C1538" s="1"/>
    </row>
    <row r="1539" spans="2:3" s="3" customFormat="1" x14ac:dyDescent="0.2">
      <c r="B1539" s="1"/>
      <c r="C1539" s="1"/>
    </row>
    <row r="1540" spans="2:3" s="3" customFormat="1" x14ac:dyDescent="0.2">
      <c r="B1540" s="1"/>
      <c r="C1540" s="1"/>
    </row>
    <row r="1541" spans="2:3" s="3" customFormat="1" x14ac:dyDescent="0.2">
      <c r="B1541" s="1"/>
      <c r="C1541" s="1"/>
    </row>
    <row r="1542" spans="2:3" s="3" customFormat="1" x14ac:dyDescent="0.2">
      <c r="B1542" s="1"/>
      <c r="C1542" s="1"/>
    </row>
    <row r="1543" spans="2:3" s="3" customFormat="1" x14ac:dyDescent="0.2">
      <c r="B1543" s="1"/>
      <c r="C1543" s="1"/>
    </row>
    <row r="1544" spans="2:3" s="3" customFormat="1" x14ac:dyDescent="0.2">
      <c r="B1544" s="1"/>
      <c r="C1544" s="1"/>
    </row>
    <row r="1545" spans="2:3" s="3" customFormat="1" x14ac:dyDescent="0.2">
      <c r="B1545" s="1"/>
      <c r="C1545" s="1"/>
    </row>
    <row r="1546" spans="2:3" s="3" customFormat="1" x14ac:dyDescent="0.2">
      <c r="B1546" s="1"/>
      <c r="C1546" s="1"/>
    </row>
    <row r="1547" spans="2:3" s="3" customFormat="1" x14ac:dyDescent="0.2">
      <c r="B1547" s="1"/>
      <c r="C1547" s="1"/>
    </row>
    <row r="1548" spans="2:3" s="3" customFormat="1" x14ac:dyDescent="0.2">
      <c r="B1548" s="1"/>
      <c r="C1548" s="1"/>
    </row>
    <row r="1549" spans="2:3" s="3" customFormat="1" x14ac:dyDescent="0.2">
      <c r="B1549" s="1"/>
      <c r="C1549" s="1"/>
    </row>
    <row r="1550" spans="2:3" s="3" customFormat="1" x14ac:dyDescent="0.2">
      <c r="B1550" s="1"/>
      <c r="C1550" s="1"/>
    </row>
    <row r="1551" spans="2:3" s="3" customFormat="1" x14ac:dyDescent="0.2">
      <c r="B1551" s="1"/>
      <c r="C1551" s="1"/>
    </row>
    <row r="1552" spans="2:3" s="3" customFormat="1" x14ac:dyDescent="0.2">
      <c r="B1552" s="1"/>
      <c r="C1552" s="1"/>
    </row>
    <row r="1553" spans="2:3" s="3" customFormat="1" x14ac:dyDescent="0.2">
      <c r="B1553" s="1"/>
      <c r="C1553" s="1"/>
    </row>
    <row r="1554" spans="2:3" s="3" customFormat="1" x14ac:dyDescent="0.2">
      <c r="B1554" s="1"/>
      <c r="C1554" s="1"/>
    </row>
    <row r="1555" spans="2:3" s="3" customFormat="1" x14ac:dyDescent="0.2">
      <c r="B1555" s="1"/>
      <c r="C1555" s="1"/>
    </row>
    <row r="1556" spans="2:3" s="3" customFormat="1" x14ac:dyDescent="0.2">
      <c r="B1556" s="1"/>
      <c r="C1556" s="1"/>
    </row>
    <row r="1557" spans="2:3" s="3" customFormat="1" x14ac:dyDescent="0.2">
      <c r="B1557" s="1"/>
      <c r="C1557" s="1"/>
    </row>
    <row r="1558" spans="2:3" s="3" customFormat="1" x14ac:dyDescent="0.2">
      <c r="B1558" s="1"/>
      <c r="C1558" s="1"/>
    </row>
    <row r="1559" spans="2:3" s="3" customFormat="1" x14ac:dyDescent="0.2">
      <c r="B1559" s="1"/>
      <c r="C1559" s="1"/>
    </row>
    <row r="1560" spans="2:3" s="3" customFormat="1" x14ac:dyDescent="0.2">
      <c r="B1560" s="1"/>
      <c r="C1560" s="1"/>
    </row>
    <row r="1561" spans="2:3" s="3" customFormat="1" x14ac:dyDescent="0.2">
      <c r="B1561" s="1"/>
      <c r="C1561" s="1"/>
    </row>
    <row r="1562" spans="2:3" s="3" customFormat="1" x14ac:dyDescent="0.2">
      <c r="B1562" s="1"/>
      <c r="C1562" s="1"/>
    </row>
    <row r="1563" spans="2:3" s="3" customFormat="1" x14ac:dyDescent="0.2">
      <c r="B1563" s="1"/>
      <c r="C1563" s="1"/>
    </row>
    <row r="1564" spans="2:3" s="3" customFormat="1" x14ac:dyDescent="0.2">
      <c r="B1564" s="1"/>
      <c r="C1564" s="1"/>
    </row>
    <row r="1565" spans="2:3" s="3" customFormat="1" x14ac:dyDescent="0.2">
      <c r="B1565" s="1"/>
      <c r="C1565" s="1"/>
    </row>
    <row r="1566" spans="2:3" s="3" customFormat="1" x14ac:dyDescent="0.2">
      <c r="B1566" s="1"/>
      <c r="C1566" s="1"/>
    </row>
    <row r="1567" spans="2:3" s="3" customFormat="1" x14ac:dyDescent="0.2">
      <c r="B1567" s="1"/>
      <c r="C1567" s="1"/>
    </row>
    <row r="1568" spans="2:3" s="3" customFormat="1" x14ac:dyDescent="0.2">
      <c r="B1568" s="1"/>
      <c r="C1568" s="1"/>
    </row>
    <row r="1569" spans="1:3" s="3" customFormat="1" x14ac:dyDescent="0.2">
      <c r="B1569" s="1"/>
      <c r="C1569" s="1"/>
    </row>
    <row r="1570" spans="1:3" s="3" customFormat="1" x14ac:dyDescent="0.2">
      <c r="B1570" s="1"/>
      <c r="C1570" s="1"/>
    </row>
    <row r="1571" spans="1:3" s="3" customFormat="1" x14ac:dyDescent="0.2">
      <c r="B1571" s="1"/>
      <c r="C1571" s="1"/>
    </row>
    <row r="1572" spans="1:3" s="3" customFormat="1" x14ac:dyDescent="0.2">
      <c r="B1572" s="1"/>
      <c r="C1572" s="1"/>
    </row>
    <row r="1573" spans="1:3" s="3" customFormat="1" x14ac:dyDescent="0.2">
      <c r="B1573" s="1"/>
      <c r="C1573" s="1"/>
    </row>
    <row r="1574" spans="1:3" s="3" customFormat="1" x14ac:dyDescent="0.2">
      <c r="B1574" s="1"/>
      <c r="C1574" s="1"/>
    </row>
    <row r="1575" spans="1:3" s="3" customFormat="1" x14ac:dyDescent="0.2">
      <c r="B1575" s="1"/>
      <c r="C1575" s="1"/>
    </row>
    <row r="1576" spans="1:3" s="3" customFormat="1" x14ac:dyDescent="0.2">
      <c r="B1576" s="1"/>
      <c r="C1576" s="1"/>
    </row>
    <row r="1577" spans="1:3" s="3" customFormat="1" x14ac:dyDescent="0.2">
      <c r="B1577" s="1"/>
      <c r="C1577" s="1"/>
    </row>
    <row r="1578" spans="1:3" s="3" customFormat="1" x14ac:dyDescent="0.2">
      <c r="B1578" s="1"/>
      <c r="C1578" s="1"/>
    </row>
    <row r="1579" spans="1:3" s="3" customFormat="1" x14ac:dyDescent="0.2">
      <c r="B1579" s="1"/>
      <c r="C1579" s="1"/>
    </row>
    <row r="1580" spans="1:3" s="3" customFormat="1" x14ac:dyDescent="0.2">
      <c r="B1580" s="1"/>
      <c r="C1580" s="1"/>
    </row>
    <row r="1581" spans="1:3" x14ac:dyDescent="0.2">
      <c r="A1581" s="3"/>
    </row>
  </sheetData>
  <pageMargins left="0.19685039370078741" right="0.39370078740157483" top="0.74803149606299213" bottom="0.35433070866141736" header="0.31496062992125984" footer="0"/>
  <pageSetup paperSize="9" scale="85" firstPageNumber="10" orientation="portrait" useFirstPageNumber="1" r:id="rId1"/>
  <headerFooter>
    <oddHeader>עמוד &amp;P</oddHeader>
  </headerFooter>
  <rowBreaks count="28" manualBreakCount="28">
    <brk id="57" max="16383" man="1"/>
    <brk id="88" max="16383" man="1"/>
    <brk id="123" max="16383" man="1"/>
    <brk id="175" max="16383" man="1"/>
    <brk id="228" max="16383" man="1"/>
    <brk id="257" max="16383" man="1"/>
    <brk id="314" max="16383" man="1"/>
    <brk id="360" max="16383" man="1"/>
    <brk id="407" max="16383" man="1"/>
    <brk id="456" max="16383" man="1"/>
    <brk id="511" max="16383" man="1"/>
    <brk id="546" max="16383" man="1"/>
    <brk id="582" max="16383" man="1"/>
    <brk id="633" max="16383" man="1"/>
    <brk id="687" max="16383" man="1"/>
    <brk id="740" max="16383" man="1"/>
    <brk id="784" max="16383" man="1"/>
    <brk id="834" max="16383" man="1"/>
    <brk id="895" max="16383" man="1"/>
    <brk id="958" max="16383" man="1"/>
    <brk id="1002" max="16383" man="1"/>
    <brk id="1042" max="16383" man="1"/>
    <brk id="1092" max="16383" man="1"/>
    <brk id="1121" max="16383" man="1"/>
    <brk id="1162" max="16383" man="1"/>
    <brk id="1203" max="16383" man="1"/>
    <brk id="1261" max="16383" man="1"/>
    <brk id="12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תקציב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בנימין</dc:creator>
  <cp:lastModifiedBy>שלמה בנימין</cp:lastModifiedBy>
  <cp:lastPrinted>2022-12-29T05:08:39Z</cp:lastPrinted>
  <dcterms:created xsi:type="dcterms:W3CDTF">2022-12-26T05:06:15Z</dcterms:created>
  <dcterms:modified xsi:type="dcterms:W3CDTF">2022-12-29T05:10:28Z</dcterms:modified>
</cp:coreProperties>
</file>