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Reuvenf\Documents\נתונים\"/>
    </mc:Choice>
  </mc:AlternateContent>
  <xr:revisionPtr revIDLastSave="0" documentId="8_{35784D6B-7FF5-4CD5-8A2E-5680E4F6194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תקציב" sheetId="17" r:id="rId1"/>
  </sheets>
  <definedNames>
    <definedName name="_xlnm._FilterDatabase" localSheetId="0" hidden="1">תקציב!$B$3:$F$3</definedName>
    <definedName name="_xlnm.Print_Area" localSheetId="0">תקציב!$B$1:$G$1269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7" l="1"/>
  <c r="D12" i="17"/>
  <c r="D17" i="17"/>
  <c r="D31" i="17"/>
  <c r="D39" i="17"/>
  <c r="D45" i="17"/>
  <c r="D57" i="17"/>
  <c r="D63" i="17"/>
  <c r="D77" i="17"/>
  <c r="D88" i="17"/>
  <c r="D99" i="17"/>
  <c r="D119" i="17"/>
  <c r="D162" i="17"/>
  <c r="D169" i="17"/>
  <c r="D174" i="17"/>
  <c r="D180" i="17"/>
  <c r="D197" i="17"/>
  <c r="D216" i="17"/>
  <c r="D225" i="17"/>
  <c r="D240" i="17"/>
  <c r="D257" i="17"/>
  <c r="D276" i="17"/>
  <c r="D294" i="17"/>
  <c r="D311" i="17"/>
  <c r="D326" i="17"/>
  <c r="D336" i="17"/>
  <c r="D343" i="17"/>
  <c r="D354" i="17"/>
  <c r="D362" i="17"/>
  <c r="D373" i="17"/>
  <c r="D395" i="17"/>
  <c r="D405" i="17"/>
  <c r="D427" i="17"/>
  <c r="D438" i="17"/>
  <c r="D456" i="17"/>
  <c r="D471" i="17"/>
  <c r="D479" i="17"/>
  <c r="D484" i="17"/>
  <c r="D505" i="17"/>
  <c r="D513" i="17"/>
  <c r="D537" i="17"/>
  <c r="D553" i="17"/>
  <c r="D591" i="17"/>
  <c r="D598" i="17"/>
  <c r="D610" i="17"/>
  <c r="D616" i="17"/>
  <c r="D636" i="17"/>
  <c r="D658" i="17"/>
  <c r="D692" i="17"/>
  <c r="D703" i="17"/>
  <c r="D719" i="17"/>
  <c r="D727" i="17"/>
  <c r="D735" i="17"/>
  <c r="D742" i="17"/>
  <c r="D747" i="17"/>
  <c r="D752" i="17"/>
  <c r="D760" i="17"/>
  <c r="D778" i="17"/>
  <c r="D803" i="17"/>
  <c r="D829" i="17"/>
  <c r="D862" i="17"/>
  <c r="D923" i="17"/>
  <c r="D936" i="17"/>
  <c r="D946" i="17"/>
  <c r="D956" i="17"/>
  <c r="D967" i="17"/>
  <c r="D973" i="17"/>
  <c r="D983" i="17"/>
  <c r="D998" i="17"/>
  <c r="D1010" i="17"/>
  <c r="D1046" i="17"/>
  <c r="D1068" i="17"/>
  <c r="D1074" i="17"/>
  <c r="D1091" i="17"/>
  <c r="D1110" i="17"/>
  <c r="D1128" i="17"/>
  <c r="D1147" i="17"/>
  <c r="D1164" i="17"/>
  <c r="D1181" i="17"/>
  <c r="D1201" i="17"/>
  <c r="D1212" i="17"/>
  <c r="D1221" i="17"/>
  <c r="D1226" i="17"/>
  <c r="D1240" i="17"/>
  <c r="D1251" i="17"/>
  <c r="D1265" i="17"/>
  <c r="D520" i="17" l="1"/>
  <c r="D685" i="17"/>
  <c r="D1267" i="17"/>
  <c r="D375" i="17"/>
  <c r="D1269" i="17" l="1"/>
  <c r="G633" i="17"/>
  <c r="F636" i="17" l="1"/>
  <c r="E636" i="17"/>
  <c r="G634" i="17" l="1"/>
  <c r="G636" i="17" s="1"/>
  <c r="G148" i="17"/>
  <c r="G735" i="17" l="1"/>
  <c r="F735" i="17"/>
  <c r="E735" i="17"/>
  <c r="G1128" i="17" l="1"/>
  <c r="F1128" i="17"/>
  <c r="E1128" i="17"/>
  <c r="G1164" i="17" l="1"/>
  <c r="F1164" i="17"/>
  <c r="E1164" i="17"/>
  <c r="G294" i="17" l="1"/>
  <c r="F294" i="17"/>
  <c r="E294" i="17"/>
  <c r="G49" i="17" l="1"/>
  <c r="G390" i="17" l="1"/>
  <c r="F373" i="17" l="1"/>
  <c r="E373" i="17"/>
  <c r="G373" i="17"/>
  <c r="F12" i="17" l="1"/>
  <c r="G786" i="17"/>
  <c r="G784" i="17"/>
  <c r="G572" i="17" l="1"/>
  <c r="G834" i="17" l="1"/>
  <c r="G117" i="17"/>
  <c r="G1250" i="17" l="1"/>
  <c r="G682" i="17"/>
  <c r="G681" i="17"/>
  <c r="G680" i="17"/>
  <c r="G671" i="17"/>
  <c r="G1216" i="17" l="1"/>
  <c r="G1103" i="17"/>
  <c r="E1259" i="17" l="1"/>
  <c r="E1265" i="17" s="1"/>
  <c r="E1251" i="17"/>
  <c r="E1240" i="17"/>
  <c r="E1226" i="17"/>
  <c r="E1221" i="17"/>
  <c r="E1212" i="17"/>
  <c r="E1201" i="17"/>
  <c r="E1181" i="17"/>
  <c r="E1147" i="17"/>
  <c r="E1110" i="17"/>
  <c r="E1091" i="17"/>
  <c r="E1074" i="17"/>
  <c r="E1068" i="17"/>
  <c r="E1046" i="17"/>
  <c r="E1010" i="17"/>
  <c r="E998" i="17"/>
  <c r="E983" i="17"/>
  <c r="E973" i="17"/>
  <c r="E967" i="17"/>
  <c r="E956" i="17"/>
  <c r="E946" i="17"/>
  <c r="E936" i="17"/>
  <c r="E886" i="17"/>
  <c r="E877" i="17"/>
  <c r="E862" i="17"/>
  <c r="E829" i="17"/>
  <c r="E803" i="17"/>
  <c r="E778" i="17"/>
  <c r="E760" i="17"/>
  <c r="E752" i="17"/>
  <c r="E747" i="17"/>
  <c r="E742" i="17"/>
  <c r="E727" i="17"/>
  <c r="E719" i="17"/>
  <c r="E703" i="17"/>
  <c r="E692" i="17"/>
  <c r="E682" i="17"/>
  <c r="E667" i="17"/>
  <c r="E665" i="17"/>
  <c r="E643" i="17"/>
  <c r="E658" i="17" s="1"/>
  <c r="E616" i="17"/>
  <c r="E610" i="17"/>
  <c r="E598" i="17"/>
  <c r="E591" i="17"/>
  <c r="E553" i="17"/>
  <c r="E537" i="17"/>
  <c r="E520" i="17"/>
  <c r="E513" i="17"/>
  <c r="E505" i="17"/>
  <c r="E484" i="17"/>
  <c r="E479" i="17"/>
  <c r="E471" i="17"/>
  <c r="E456" i="17"/>
  <c r="E438" i="17"/>
  <c r="E427" i="17"/>
  <c r="E405" i="17"/>
  <c r="E395" i="17"/>
  <c r="E362" i="17"/>
  <c r="E354" i="17"/>
  <c r="E343" i="17"/>
  <c r="E336" i="17"/>
  <c r="E326" i="17"/>
  <c r="E311" i="17"/>
  <c r="E276" i="17"/>
  <c r="E257" i="17"/>
  <c r="E240" i="17"/>
  <c r="E225" i="17"/>
  <c r="E216" i="17"/>
  <c r="E197" i="17"/>
  <c r="E180" i="17"/>
  <c r="E174" i="17"/>
  <c r="E169" i="17"/>
  <c r="E137" i="17"/>
  <c r="E162" i="17" s="1"/>
  <c r="E119" i="17"/>
  <c r="E99" i="17"/>
  <c r="E88" i="17"/>
  <c r="E77" i="17"/>
  <c r="E63" i="17"/>
  <c r="E57" i="17"/>
  <c r="E45" i="17"/>
  <c r="E39" i="17"/>
  <c r="E31" i="17"/>
  <c r="E17" i="17"/>
  <c r="E12" i="17"/>
  <c r="E7" i="17"/>
  <c r="F1259" i="17"/>
  <c r="F1265" i="17" s="1"/>
  <c r="F1251" i="17"/>
  <c r="F1240" i="17"/>
  <c r="F1226" i="17"/>
  <c r="F1221" i="17"/>
  <c r="F1212" i="17"/>
  <c r="F1201" i="17"/>
  <c r="F1181" i="17"/>
  <c r="F1147" i="17"/>
  <c r="F1110" i="17"/>
  <c r="F1091" i="17"/>
  <c r="F1074" i="17"/>
  <c r="F1068" i="17"/>
  <c r="F1046" i="17"/>
  <c r="F1010" i="17"/>
  <c r="F998" i="17"/>
  <c r="F977" i="17"/>
  <c r="F983" i="17" s="1"/>
  <c r="F973" i="17"/>
  <c r="F967" i="17"/>
  <c r="F956" i="17"/>
  <c r="F946" i="17"/>
  <c r="F936" i="17"/>
  <c r="F886" i="17"/>
  <c r="F877" i="17"/>
  <c r="F862" i="17"/>
  <c r="F807" i="17"/>
  <c r="F829" i="17" s="1"/>
  <c r="F803" i="17"/>
  <c r="F778" i="17"/>
  <c r="F760" i="17"/>
  <c r="F752" i="17"/>
  <c r="F747" i="17"/>
  <c r="F742" i="17"/>
  <c r="F727" i="17"/>
  <c r="F719" i="17"/>
  <c r="F703" i="17"/>
  <c r="F692" i="17"/>
  <c r="F682" i="17"/>
  <c r="F681" i="17"/>
  <c r="F680" i="17"/>
  <c r="F658" i="17"/>
  <c r="F616" i="17"/>
  <c r="F610" i="17"/>
  <c r="F598" i="17"/>
  <c r="F590" i="17"/>
  <c r="F591" i="17" s="1"/>
  <c r="F553" i="17"/>
  <c r="F537" i="17"/>
  <c r="F520" i="17"/>
  <c r="F513" i="17"/>
  <c r="F505" i="17"/>
  <c r="F484" i="17"/>
  <c r="F479" i="17"/>
  <c r="F471" i="17"/>
  <c r="F456" i="17"/>
  <c r="F438" i="17"/>
  <c r="F427" i="17"/>
  <c r="F405" i="17"/>
  <c r="F395" i="17"/>
  <c r="F362" i="17"/>
  <c r="F354" i="17"/>
  <c r="F343" i="17"/>
  <c r="F336" i="17"/>
  <c r="F326" i="17"/>
  <c r="F311" i="17"/>
  <c r="F276" i="17"/>
  <c r="F257" i="17"/>
  <c r="F240" i="17"/>
  <c r="F225" i="17"/>
  <c r="F216" i="17"/>
  <c r="F191" i="17"/>
  <c r="F197" i="17" s="1"/>
  <c r="F180" i="17"/>
  <c r="F174" i="17"/>
  <c r="F169" i="17"/>
  <c r="F162" i="17"/>
  <c r="F119" i="17"/>
  <c r="F99" i="17"/>
  <c r="F88" i="17"/>
  <c r="F77" i="17"/>
  <c r="F63" i="17"/>
  <c r="F57" i="17"/>
  <c r="F45" i="17"/>
  <c r="F39" i="17"/>
  <c r="F31" i="17"/>
  <c r="F17" i="17"/>
  <c r="F7" i="17"/>
  <c r="G936" i="17"/>
  <c r="E923" i="17" l="1"/>
  <c r="F923" i="17"/>
  <c r="E685" i="17"/>
  <c r="E375" i="17"/>
  <c r="F375" i="17"/>
  <c r="F685" i="17"/>
  <c r="F1267" i="17" s="1"/>
  <c r="F1269" i="17" l="1"/>
  <c r="E1267" i="17"/>
  <c r="E1269" i="17" s="1"/>
  <c r="G803" i="17" l="1"/>
  <c r="G471" i="17" l="1"/>
  <c r="G99" i="17" l="1"/>
  <c r="G311" i="17" l="1"/>
  <c r="G456" i="17" l="1"/>
  <c r="G119" i="17" l="1"/>
  <c r="G598" i="17" l="1"/>
  <c r="G12" i="17" l="1"/>
  <c r="G967" i="17" l="1"/>
  <c r="G362" i="17" l="1"/>
  <c r="G7" i="17"/>
  <c r="G276" i="17"/>
  <c r="G17" i="17"/>
  <c r="G1240" i="17"/>
  <c r="G1226" i="17"/>
  <c r="G685" i="17" l="1"/>
  <c r="G162" i="17" l="1"/>
  <c r="G77" i="17" l="1"/>
  <c r="G1265" i="17" l="1"/>
  <c r="G616" i="17"/>
  <c r="G610" i="17"/>
  <c r="G63" i="17"/>
  <c r="G752" i="17" l="1"/>
  <c r="G1221" i="17"/>
  <c r="G1212" i="17"/>
  <c r="G1201" i="17"/>
  <c r="G1181" i="17" l="1"/>
  <c r="G1147" i="17"/>
  <c r="G1110" i="17"/>
  <c r="G1091" i="17"/>
  <c r="G343" i="17"/>
  <c r="G336" i="17"/>
  <c r="G326" i="17"/>
  <c r="G257" i="17"/>
  <c r="G240" i="17"/>
  <c r="G225" i="17"/>
  <c r="G1251" i="17"/>
  <c r="G1074" i="17"/>
  <c r="G1068" i="17"/>
  <c r="G1046" i="17"/>
  <c r="G1010" i="17"/>
  <c r="G998" i="17"/>
  <c r="G983" i="17"/>
  <c r="G973" i="17"/>
  <c r="G180" i="17"/>
  <c r="G174" i="17"/>
  <c r="G946" i="17"/>
  <c r="G923" i="17"/>
  <c r="G862" i="17"/>
  <c r="G829" i="17"/>
  <c r="G778" i="17"/>
  <c r="G760" i="17"/>
  <c r="G747" i="17"/>
  <c r="G742" i="17"/>
  <c r="G727" i="17"/>
  <c r="G703" i="17"/>
  <c r="G692" i="17"/>
  <c r="G658" i="17"/>
  <c r="G591" i="17"/>
  <c r="G553" i="17"/>
  <c r="G537" i="17"/>
  <c r="G520" i="17"/>
  <c r="G513" i="17"/>
  <c r="G484" i="17"/>
  <c r="G479" i="17"/>
  <c r="G438" i="17"/>
  <c r="G427" i="17"/>
  <c r="G405" i="17"/>
  <c r="G395" i="17"/>
  <c r="G505" i="17"/>
  <c r="G719" i="17" l="1"/>
  <c r="G956" i="17"/>
  <c r="G1267" i="17" l="1"/>
  <c r="G354" i="17"/>
  <c r="G216" i="17"/>
  <c r="G197" i="17"/>
  <c r="G169" i="17"/>
  <c r="G88" i="17"/>
  <c r="G57" i="17"/>
  <c r="G45" i="17"/>
  <c r="G39" i="17"/>
  <c r="G31" i="17"/>
  <c r="G375" i="17" l="1"/>
  <c r="G1269" i="17" l="1"/>
</calcChain>
</file>

<file path=xl/sharedStrings.xml><?xml version="1.0" encoding="utf-8"?>
<sst xmlns="http://schemas.openxmlformats.org/spreadsheetml/2006/main" count="1633" uniqueCount="1028">
  <si>
    <t>חשבון</t>
  </si>
  <si>
    <t>שם חשבון</t>
  </si>
  <si>
    <t>ארנונה כללית</t>
  </si>
  <si>
    <t>הנחות לזכאים</t>
  </si>
  <si>
    <t>רשיונות ופרסום</t>
  </si>
  <si>
    <t>מענק כללי פנים</t>
  </si>
  <si>
    <t>מענק אוסלו</t>
  </si>
  <si>
    <t>מענק פנסיה צוברת</t>
  </si>
  <si>
    <t>מענק אזרחים ותיקים</t>
  </si>
  <si>
    <t>בדיקת עופות ודגים(ח.וטרינרית)</t>
  </si>
  <si>
    <t>חיסון והסגר כלבים</t>
  </si>
  <si>
    <t>חיסון והסגר כלבים-אשראי</t>
  </si>
  <si>
    <t>בחירות-הכנ. משתתפים</t>
  </si>
  <si>
    <t>שמירה-תושבים</t>
  </si>
  <si>
    <t>שמירה-א"ת מערב</t>
  </si>
  <si>
    <t>שרות לאומי-אג.להתנדבות</t>
  </si>
  <si>
    <t>מת"ש-שכר רבשצים</t>
  </si>
  <si>
    <t>הגמ"ר-מרכיבי בטחון</t>
  </si>
  <si>
    <t>מכרזים-הכנסות ממכירה</t>
  </si>
  <si>
    <t>אגרת רשיונות בניה</t>
  </si>
  <si>
    <t>תחזוקת שפ"פ-הכנסות</t>
  </si>
  <si>
    <t>הכנסות שונות(גביה)</t>
  </si>
  <si>
    <t>שילוט-הכנסות</t>
  </si>
  <si>
    <t>הכנסות מתביעות  נזקי ביטוח</t>
  </si>
  <si>
    <t>גוונים - דמי שימוש</t>
  </si>
  <si>
    <t>דמי שימוש תאגיד יובלים</t>
  </si>
  <si>
    <t>מילגם דמי שימוש טלפון</t>
  </si>
  <si>
    <t>ב.דין רבני</t>
  </si>
  <si>
    <t>קנסות בימ"ש-+תכנון ובניה</t>
  </si>
  <si>
    <t>קנסות בימ"ש-רישוי עסקים</t>
  </si>
  <si>
    <t>קנסות בימ"ש-חוק עזר עירוני</t>
  </si>
  <si>
    <t>פיקוח עירוני-קנסות</t>
  </si>
  <si>
    <t>פיקוח עירוני-קנסות חניה</t>
  </si>
  <si>
    <t>מ.לבטחון פנים-שיטור</t>
  </si>
  <si>
    <t>הכנסות מתוקצבות</t>
  </si>
  <si>
    <t>תכנית 360-מ. החינוך</t>
  </si>
  <si>
    <t>הכנסות מתוקצבות תקנה 49</t>
  </si>
  <si>
    <t>גנ"י חובה-הורים</t>
  </si>
  <si>
    <t>גנ"י חובה - עוזרות גננות</t>
  </si>
  <si>
    <t>גנ"י חובה העברה משרד החינוך</t>
  </si>
  <si>
    <t>שיפוצים גנ"י</t>
  </si>
  <si>
    <t>גנ"י ט.חובה- משרד החינוך</t>
  </si>
  <si>
    <t>גננות ע.מדימה גני חובה-שכר-תקן</t>
  </si>
  <si>
    <t>גנ"י-סל העשרה</t>
  </si>
  <si>
    <t>שירותי היקף גנים - חינוך מיוחד</t>
  </si>
  <si>
    <t>יול"א-צהרונים גוונים</t>
  </si>
  <si>
    <t>גנ"י-ח.מיוחד-אג"ח</t>
  </si>
  <si>
    <t>קייטנות-הכנסות ממשתתפים</t>
  </si>
  <si>
    <t>אג"ח תאונות/שניים-בי"ס יסודי</t>
  </si>
  <si>
    <t>אג"ח חוץ-יסודי ב"ס-רגיל</t>
  </si>
  <si>
    <t>אג"ח חוץ- ב"ס נחשונים</t>
  </si>
  <si>
    <t>השת. ממשלה -ב"ס קיץ</t>
  </si>
  <si>
    <t>עליזה בגין-מזכירים</t>
  </si>
  <si>
    <t>עליזה בגין-סייעות</t>
  </si>
  <si>
    <t>עליזה בגין-דמי שיכפול</t>
  </si>
  <si>
    <t>ע.בגין-סל קליטה</t>
  </si>
  <si>
    <t>אור זבולון-מזכירים</t>
  </si>
  <si>
    <t>אור זבולון-סייעות</t>
  </si>
  <si>
    <t>אור זבולון-דמי שיכפול</t>
  </si>
  <si>
    <t>נחשונים-מזכירים</t>
  </si>
  <si>
    <t>נחשונים-סייעות</t>
  </si>
  <si>
    <t>נחשונים-דמי שיכפול</t>
  </si>
  <si>
    <t>כיתת תקשורת -נחשונים</t>
  </si>
  <si>
    <t>נחשונים-קליטה</t>
  </si>
  <si>
    <t>מילקן-מזכירים</t>
  </si>
  <si>
    <t>מילקן-סייעות</t>
  </si>
  <si>
    <t>מילקין-סל קליטה</t>
  </si>
  <si>
    <t>נווה אריאל - החזר הזנה וביטוח</t>
  </si>
  <si>
    <t>ב"ס יסודיים - זוזו (פר' ספורט)</t>
  </si>
  <si>
    <t>סייעות חריגות</t>
  </si>
  <si>
    <t>קרן קר"ב-משתתפים</t>
  </si>
  <si>
    <t>מפעל הזנה-משתתפים</t>
  </si>
  <si>
    <t>הזנה -כתת תקשורת -נחשונים</t>
  </si>
  <si>
    <t>שרותי היקף-כתת תקשורת-נחשונים</t>
  </si>
  <si>
    <t>אג"ח חוץ מיוחד-יסודי</t>
  </si>
  <si>
    <t>חוק שילוב סיעות</t>
  </si>
  <si>
    <t>היובל-החזרי אורט</t>
  </si>
  <si>
    <t>חט"ע-החזרי אורט</t>
  </si>
  <si>
    <t>אשכ' פיס-הכנ. מדמי שימוש</t>
  </si>
  <si>
    <t>אשכ' פיס-הכנסות</t>
  </si>
  <si>
    <t>קבט"ים-משרד החינוך</t>
  </si>
  <si>
    <t>אבטחת מוסדות חינוך(משטרה)</t>
  </si>
  <si>
    <t>מרכז פסגה</t>
  </si>
  <si>
    <t>מרכז פסגה-תקציב שקל</t>
  </si>
  <si>
    <t>שפ"י-הדרכת פסיכולוגים</t>
  </si>
  <si>
    <t>קבסי"ם-משרד החינוך</t>
  </si>
  <si>
    <t>הסעות תלמידים-פנים+חו</t>
  </si>
  <si>
    <t>הסעות חינוך מיוחד</t>
  </si>
  <si>
    <t>מלווה להסעות</t>
  </si>
  <si>
    <t>ממוגן-הסעות</t>
  </si>
  <si>
    <t>ספריה-ד.רישום תושבי חוץ</t>
  </si>
  <si>
    <t>תרבות תורנית-מ.חינוך</t>
  </si>
  <si>
    <t>תרבות -מ. התרבות והספורט</t>
  </si>
  <si>
    <t>נוער - הכנסות ממשתתפים</t>
  </si>
  <si>
    <t>נוער-הכנ. מוסדות</t>
  </si>
  <si>
    <t>נוער מנותק-מדריכים+שעות(קידום)</t>
  </si>
  <si>
    <t>נוער-השת בשכר מנהל יחידה</t>
  </si>
  <si>
    <t>נוער-הכנ. משרדי ממשלה</t>
  </si>
  <si>
    <t>עיר ללא אלימות - בטחון פנים</t>
  </si>
  <si>
    <t>סל ספורט-מ.החינוך-גוונים</t>
  </si>
  <si>
    <t>הכנסות שונות-רווחה</t>
  </si>
  <si>
    <t>רווחה-שחק גיל הזהב</t>
  </si>
  <si>
    <t>שכר עובדי המחלקה לשירותי חברתי</t>
  </si>
  <si>
    <t>שכר-כ"א חינוך מיוחד</t>
  </si>
  <si>
    <t>רווחת הפרט והמשפחה</t>
  </si>
  <si>
    <t>משפחות במצוקה בקהילה</t>
  </si>
  <si>
    <t>מקלטים לנשים מוכות</t>
  </si>
  <si>
    <t>מרכז טיפול באלימות</t>
  </si>
  <si>
    <t>וועדות תסקירים</t>
  </si>
  <si>
    <t>מועדוניות משותפות</t>
  </si>
  <si>
    <t>טיפול במשפחות אומנה</t>
  </si>
  <si>
    <t>טיפול בפגיעות מיניות</t>
  </si>
  <si>
    <t>ילדים בפנימיות-השתתפות תושבים</t>
  </si>
  <si>
    <t>אחזקת ילדים בפנימיות</t>
  </si>
  <si>
    <t>תוכנית עם הפנים לקהילה</t>
  </si>
  <si>
    <t>הכנסות מקרן אריאל לפיתוח</t>
  </si>
  <si>
    <t>ילדים במעונות יום</t>
  </si>
  <si>
    <t>אחזקה במעונות  א.ותיק השתתפות</t>
  </si>
  <si>
    <t>אחזקה במעונות - א.ותיק</t>
  </si>
  <si>
    <t>מועדונים לא. וותיק- השתתפות תו</t>
  </si>
  <si>
    <t>מועדון הלב החם א. ותיק</t>
  </si>
  <si>
    <t>טיפול בקהילה א.וותיק השתתפות ת</t>
  </si>
  <si>
    <t>מועדונים תוכנית העשרה א.וותיק</t>
  </si>
  <si>
    <t>תעסוקה במועדון - אזרח וותיק</t>
  </si>
  <si>
    <t>שירותים לניצולי שואה</t>
  </si>
  <si>
    <t>סיוע לניצולי שואה</t>
  </si>
  <si>
    <t>טיפול בהורים ובילדים</t>
  </si>
  <si>
    <t>מ.יום ותעסוקה לבוגרים</t>
  </si>
  <si>
    <t>משפחות אמנה לשיקום</t>
  </si>
  <si>
    <t>מש"ה מעון יום טיפולי</t>
  </si>
  <si>
    <t>מעשי"ם</t>
  </si>
  <si>
    <t>שרות תומך מש"ה השתתפות תושב</t>
  </si>
  <si>
    <t>הסעות למ.יום מש"ה</t>
  </si>
  <si>
    <t>הדרכה עיוור ובני ביתו</t>
  </si>
  <si>
    <t>אחזקת נכים בפנימיות</t>
  </si>
  <si>
    <t>תעסוקה מוגנת למוגבלים</t>
  </si>
  <si>
    <t>ליווי למרכז יום שיקומי</t>
  </si>
  <si>
    <t>הסעות למרכז יום שיקומי</t>
  </si>
  <si>
    <t>מ.יום שיקומי לנכים</t>
  </si>
  <si>
    <t>מועדון חברתי לבוגרים</t>
  </si>
  <si>
    <t>ת.קהילה עד"י ומעטפת</t>
  </si>
  <si>
    <t>טיפול בנערות במצוקה</t>
  </si>
  <si>
    <t>מפת"ן</t>
  </si>
  <si>
    <t>בתים חמים לנערות</t>
  </si>
  <si>
    <t>עבודה קהילתית</t>
  </si>
  <si>
    <t>לשכות יעוץ לאזרח</t>
  </si>
  <si>
    <t>משפחות עולים במצוקה</t>
  </si>
  <si>
    <t>מ.טיפול באלימות-עולים</t>
  </si>
  <si>
    <t>מ.קליטה-השתתפות בשכר רכזת</t>
  </si>
  <si>
    <t>שכ"ד מבנים</t>
  </si>
  <si>
    <t>שכ"ד אנטנות</t>
  </si>
  <si>
    <t>הכנ. ריבית ודבידנד</t>
  </si>
  <si>
    <t>הכנסות - השתתפות מינהלת הגימלא</t>
  </si>
  <si>
    <t>החזר שכר בהשאלה</t>
  </si>
  <si>
    <t>הכנסות שנים קודמות</t>
  </si>
  <si>
    <t>מימון פרע"מ</t>
  </si>
  <si>
    <t>לישכה-שכר</t>
  </si>
  <si>
    <t>לישכה-ריהוט</t>
  </si>
  <si>
    <t>לישכה-ציוד משרדי</t>
  </si>
  <si>
    <t>לישכה-כיבוד</t>
  </si>
  <si>
    <t>לישכה אשל ונסיעות</t>
  </si>
  <si>
    <t>לישכה - מתנות</t>
  </si>
  <si>
    <t>לשכה-השתלמויות</t>
  </si>
  <si>
    <t>לישכה ספרים ועיתונים</t>
  </si>
  <si>
    <t>לשכה דלק ושמנים</t>
  </si>
  <si>
    <t>לשכה שכירת רכב</t>
  </si>
  <si>
    <t>לישכה טלפון</t>
  </si>
  <si>
    <t>לשכת ראש העיר-הוצ.אירגוניות</t>
  </si>
  <si>
    <t>לישכה-שכר מזכירות</t>
  </si>
  <si>
    <t>מבקר העירייה-שכר</t>
  </si>
  <si>
    <t>מבקר העירייה</t>
  </si>
  <si>
    <t>מבקר-עיתון+ספרים</t>
  </si>
  <si>
    <t>מבקר העירייה-הוצ' אירגוני</t>
  </si>
  <si>
    <t>מבקר העירייה-קנית שירות</t>
  </si>
  <si>
    <t>מזכירות-שכר קבוע</t>
  </si>
  <si>
    <t>מזכירות</t>
  </si>
  <si>
    <t>מזכירות-חשמל</t>
  </si>
  <si>
    <t>מים-משרדי עירייה</t>
  </si>
  <si>
    <t>מזכירות-ניקיון</t>
  </si>
  <si>
    <t>מזכירות-ריהוט/ציוד</t>
  </si>
  <si>
    <t>מזכירות-ציוד משרדי</t>
  </si>
  <si>
    <t>מזכירות-כיבודים</t>
  </si>
  <si>
    <t>מזכירות-אשל/נסיעות</t>
  </si>
  <si>
    <t>מזכירות-ספרים/עיתונים</t>
  </si>
  <si>
    <t>מזכירות-טלפון</t>
  </si>
  <si>
    <t>מזכירות-דאר/הובלה</t>
  </si>
  <si>
    <t>מזכירות-הוצ ארגוניות</t>
  </si>
  <si>
    <t>מזכירות-השת.ועד עובדים</t>
  </si>
  <si>
    <t>מזכירות-בטוח שיניים לעובד</t>
  </si>
  <si>
    <t>מזכירות-ישיבות מועצה</t>
  </si>
  <si>
    <t>מחשוב - שכר</t>
  </si>
  <si>
    <t>מיחשוב</t>
  </si>
  <si>
    <t>תקשורת-אינטרנט</t>
  </si>
  <si>
    <t>תקשורת-טלפון</t>
  </si>
  <si>
    <t>מחשוב-הצטיידות</t>
  </si>
  <si>
    <t>אחזקת שירותי מחשבים</t>
  </si>
  <si>
    <t>פירסומים מכרזים</t>
  </si>
  <si>
    <t>הסברה ויחסי ציבור</t>
  </si>
  <si>
    <t>מידע לתושבים(דוברות)</t>
  </si>
  <si>
    <t>פרסום דוח תושב</t>
  </si>
  <si>
    <t>כח אדם-שכר</t>
  </si>
  <si>
    <t>השתלמות מקצועית</t>
  </si>
  <si>
    <t>דמי חבר בארגונים</t>
  </si>
  <si>
    <t>כ"א דלק</t>
  </si>
  <si>
    <t>כ"א - השתלמויות מקצועיות - רוו</t>
  </si>
  <si>
    <t>כ"א השכרת רכב</t>
  </si>
  <si>
    <t>כ"א-בדיקה התאמ.לעובד</t>
  </si>
  <si>
    <t>כ"א - אירועים וגיבוש</t>
  </si>
  <si>
    <t>גבוש עובדים יחידות</t>
  </si>
  <si>
    <t>כ"א - שי לעובדים</t>
  </si>
  <si>
    <t>בטיחות בעבודה</t>
  </si>
  <si>
    <t>יעוץ משפטי שוטף</t>
  </si>
  <si>
    <t>יעוץ משפטי מיוחד</t>
  </si>
  <si>
    <t>הוצ. שכר מזכירים(בחירות)</t>
  </si>
  <si>
    <t>גזברות-שכר כללי</t>
  </si>
  <si>
    <t>גזברות-אשל ונסיעות</t>
  </si>
  <si>
    <t>גזברות-ספרות מקצועית</t>
  </si>
  <si>
    <t>גזברות - דלק שמנים</t>
  </si>
  <si>
    <t>גזברות השכרת רכב</t>
  </si>
  <si>
    <t>גזברות-טלפון</t>
  </si>
  <si>
    <t>גזברות-דאר/הובלה</t>
  </si>
  <si>
    <t>גזברות-מיכון</t>
  </si>
  <si>
    <t>גזברות הוצ ארגוניות</t>
  </si>
  <si>
    <t>גזברות-יעוץ כלכלי והנה"ח</t>
  </si>
  <si>
    <t>גזברות-יעוץ והכנת מכרזים</t>
  </si>
  <si>
    <t>הנה"ח-שכר</t>
  </si>
  <si>
    <t>שכר - חשב שכר</t>
  </si>
  <si>
    <t>גבייה בולים ודואר</t>
  </si>
  <si>
    <t>גבייה - עבודה קבלנית(עמלה)</t>
  </si>
  <si>
    <t>גבייה-פעולות אכיפה(אגרה)</t>
  </si>
  <si>
    <t>עמלות ודמי ניהול</t>
  </si>
  <si>
    <t>עמלת ויזה/דיינרס</t>
  </si>
  <si>
    <t>עמלת ישראכרט/אמריקן</t>
  </si>
  <si>
    <t>הוצ' מימון(רבית בנקאית)</t>
  </si>
  <si>
    <t>קרן-מלוות</t>
  </si>
  <si>
    <t>רבית-מילוות</t>
  </si>
  <si>
    <t>הצמדה-מילוות</t>
  </si>
  <si>
    <t>ניקיון רחובות-שכר</t>
  </si>
  <si>
    <t>תברואה</t>
  </si>
  <si>
    <t>פינוי אשפה-קבלן</t>
  </si>
  <si>
    <t>פינוי גזם(מנוף)</t>
  </si>
  <si>
    <t>פינוי-הטמנת אשפה</t>
  </si>
  <si>
    <t>פינוי-הטמנת גזם</t>
  </si>
  <si>
    <t>פ.אשפה-פרסום-ת.מ.י.ר</t>
  </si>
  <si>
    <t>פינוי אשפה-מיחזור</t>
  </si>
  <si>
    <t>פינוי אשפה-מיחזור הפרדה אריזות</t>
  </si>
  <si>
    <t>פינוי אשפה-מיחזור רכישת פחים כ</t>
  </si>
  <si>
    <t>וטרינר-שכר מנהל</t>
  </si>
  <si>
    <t>מים כלביה</t>
  </si>
  <si>
    <t>דלק-5974765-וטרינר</t>
  </si>
  <si>
    <t>תיקון-5974765</t>
  </si>
  <si>
    <t>ביטוח/רישוי-5974765</t>
  </si>
  <si>
    <t>וטרינר-חומרים</t>
  </si>
  <si>
    <t>וטרינר-חומרים רישוי וכלים(רובה</t>
  </si>
  <si>
    <t>וטרינר-עב.קבלניות</t>
  </si>
  <si>
    <t>דלק-9894430-קטנוע-מיכאל</t>
  </si>
  <si>
    <t>תיקון-9894430-קטנוע</t>
  </si>
  <si>
    <t>ביטוח-9894430-קטנוע</t>
  </si>
  <si>
    <t>שכר פיקוח וטרינרי</t>
  </si>
  <si>
    <t>מינהל שמירה-שכר</t>
  </si>
  <si>
    <t>מים בטחון</t>
  </si>
  <si>
    <t>ליסינג - רכב רבש"צ</t>
  </si>
  <si>
    <t>ביטחון - טלפון</t>
  </si>
  <si>
    <t>ביטחון -הוצ.אירגוניות</t>
  </si>
  <si>
    <t>ביטחון -שונות(נשק)</t>
  </si>
  <si>
    <t>ביטחון - מתנדבים</t>
  </si>
  <si>
    <t>בטחון-הוצ.שונות חד פעמי</t>
  </si>
  <si>
    <t>ביטחון-ציוד וריהוט</t>
  </si>
  <si>
    <t>ביטחון-אחזקת לחצני מצוקה</t>
  </si>
  <si>
    <t>תיקונים-כל נגררי בטחון</t>
  </si>
  <si>
    <t>ביטוח-נגררי בטחון+כל נגררים</t>
  </si>
  <si>
    <t>עמלת גבייה-שמירה</t>
  </si>
  <si>
    <t>שמירה-ישובית,מוקד,תגב</t>
  </si>
  <si>
    <t>שמירה-אבטחת אירועים</t>
  </si>
  <si>
    <t>שמירה-שכר רבצ"צ+פיקוח אבטחה</t>
  </si>
  <si>
    <t>משא"ז-חשמל</t>
  </si>
  <si>
    <t>משא"ז-טיפוח מתנדבים</t>
  </si>
  <si>
    <t>הג"א מקומי-כ"א</t>
  </si>
  <si>
    <t>הג"א-ציוד מיגון אישי</t>
  </si>
  <si>
    <t>הג"א-פרסומים</t>
  </si>
  <si>
    <t>הג"א ארצי-השתתפות</t>
  </si>
  <si>
    <t>כיבוי אש-אחזקת מערכות</t>
  </si>
  <si>
    <t>כיבוי אש עירוני(כבאות)</t>
  </si>
  <si>
    <t>מרכיבי בטחון-ביתן שומר</t>
  </si>
  <si>
    <t>הגמ"ר</t>
  </si>
  <si>
    <t>מרכיבי בטחון-שער חשמלי</t>
  </si>
  <si>
    <t>שמירה-תאורה</t>
  </si>
  <si>
    <t>מרכיבי בטחון-גדרות</t>
  </si>
  <si>
    <t>מרכיבי בטחון-רב גל</t>
  </si>
  <si>
    <t>מרכיבי בטחון-ריסוס שטח</t>
  </si>
  <si>
    <t>מרכיבי בטחון-כבישי כורכר</t>
  </si>
  <si>
    <t>מרכיבי בטחון-אחז.תאורה</t>
  </si>
  <si>
    <t>הנדסה-שכר מינהל</t>
  </si>
  <si>
    <t>הנדסה-אשל ונסיעות</t>
  </si>
  <si>
    <t>הנדסה-ספרות מקצועית</t>
  </si>
  <si>
    <t>הנדסה-טלפון</t>
  </si>
  <si>
    <t>הנדסה-הוצ.אירגוניות</t>
  </si>
  <si>
    <t>תכנון כללי-עב.קבלניות</t>
  </si>
  <si>
    <t>הנדסה - יועץ תחבורה</t>
  </si>
  <si>
    <t>שכר-רשיונות בניה</t>
  </si>
  <si>
    <t>שכר-פיקוח בניה</t>
  </si>
  <si>
    <t>שפ"ע-שכר מינהל שפ"ע</t>
  </si>
  <si>
    <t>שפ"ע ספרות</t>
  </si>
  <si>
    <t>בטיחות וגהות</t>
  </si>
  <si>
    <t>רכב שפ"ע - דלק</t>
  </si>
  <si>
    <t>שפ"ע רכב מחלקה תחזוקה</t>
  </si>
  <si>
    <t>שפ"ע רכב מחלקה תחזוקה דלק</t>
  </si>
  <si>
    <t>שפ"ע-טלפון</t>
  </si>
  <si>
    <t>שפ"ע-הוצ.ארגוניות</t>
  </si>
  <si>
    <t>שפ"ע-חומרים</t>
  </si>
  <si>
    <t>אחזקת מבנים-שוטף</t>
  </si>
  <si>
    <t>אחזקת/ביטוח מזגנים</t>
  </si>
  <si>
    <t>אחזקה-הוצ.טיפול בביוב מוסדות</t>
  </si>
  <si>
    <t>אחזקה-הוצ.טיפול במים וצנרת מוס</t>
  </si>
  <si>
    <t>שיפוץ מבני עירייה</t>
  </si>
  <si>
    <t>איטום גגות</t>
  </si>
  <si>
    <t>אחזקה -שכר</t>
  </si>
  <si>
    <t>שפ"ע-שכר עובדי נער מוניציפלי</t>
  </si>
  <si>
    <t>דרכים-התקני בטיחות</t>
  </si>
  <si>
    <t>דרכים ומדרכות</t>
  </si>
  <si>
    <t>דרכים -  שילוט רחוב</t>
  </si>
  <si>
    <t>דרכים-עבודה קבלנית-תיעול</t>
  </si>
  <si>
    <t>תאורת רחוב -שכר</t>
  </si>
  <si>
    <t>תאורת רחוב</t>
  </si>
  <si>
    <t>תאורת רחובות-חשמל</t>
  </si>
  <si>
    <t>תאורת רחוב-חומרים</t>
  </si>
  <si>
    <t>דלק-36906801-מנוף</t>
  </si>
  <si>
    <t>תיקון-36906801-מנוף</t>
  </si>
  <si>
    <t>ביטוח/רשיון-36906801-מנוף</t>
  </si>
  <si>
    <t>תאורת רחוב-קבלן</t>
  </si>
  <si>
    <t>גינון-פיקוח-שכר</t>
  </si>
  <si>
    <t>מים-גינון ישובי</t>
  </si>
  <si>
    <t>גינון-חומרים וצמחים</t>
  </si>
  <si>
    <t>גינון-כלים ואחזקתם</t>
  </si>
  <si>
    <t>גינון-עב.קבלנית</t>
  </si>
  <si>
    <t>גינון-תחזוקה ותיקונים</t>
  </si>
  <si>
    <t>גינון - פיקוח ובקרה מערכת ההשק</t>
  </si>
  <si>
    <t>גנים ציבוריים-ריהוט רחוב-חומרי</t>
  </si>
  <si>
    <t>גנים ציבוריים-אחזקת גני משחקים</t>
  </si>
  <si>
    <t>גנים ציבוריים-תיקונים ושימור</t>
  </si>
  <si>
    <t>חגיגות יום עצמאות-קניית שרותים</t>
  </si>
  <si>
    <t>נסיעות חול/קשרים בינלאומיים</t>
  </si>
  <si>
    <t>מוקד עירוני-שכר</t>
  </si>
  <si>
    <t>מוקד עירוני</t>
  </si>
  <si>
    <t>מוקד עירוני-טלפון</t>
  </si>
  <si>
    <t>תרבות הדיור-שכר</t>
  </si>
  <si>
    <t>תרבות הדיור</t>
  </si>
  <si>
    <t>ביטוח-השת.עצמית-עיריה</t>
  </si>
  <si>
    <t>בטוח-ייעוץ</t>
  </si>
  <si>
    <t>בית משפט-שכר</t>
  </si>
  <si>
    <t>בית משפט-חשמל</t>
  </si>
  <si>
    <t>בית משפט-ציוד</t>
  </si>
  <si>
    <t>בית משפט-טלפון</t>
  </si>
  <si>
    <t>מ.רשוי-שכר</t>
  </si>
  <si>
    <t>מ.רשוי-חשמל</t>
  </si>
  <si>
    <t>מ.רשוי-טלפון</t>
  </si>
  <si>
    <t>ב.דין רבני-שכר</t>
  </si>
  <si>
    <t>ב.דין-חשמל</t>
  </si>
  <si>
    <t>ב.דין רבני-טלפון</t>
  </si>
  <si>
    <t>ב.דין רבני-שונות</t>
  </si>
  <si>
    <t>מנהל מקרקעי-טלפון</t>
  </si>
  <si>
    <t>חשמל אזור תעשיה</t>
  </si>
  <si>
    <t>מים אזור תעשיה</t>
  </si>
  <si>
    <t>פיקוח עירוני-שכר</t>
  </si>
  <si>
    <t>פיקוח-הדרכת פקחים</t>
  </si>
  <si>
    <t>פיקוח-תוכנת רישוי</t>
  </si>
  <si>
    <t>פיקוח עירוני-הוצ.אירגוניות</t>
  </si>
  <si>
    <t>פיקוח עירוני-ביגוד לפקחי עיריי</t>
  </si>
  <si>
    <t>פיקוח-שיטור משולב-שכר</t>
  </si>
  <si>
    <t>רכב  52-201-34 ליסינג</t>
  </si>
  <si>
    <t>פיקוח-גורטאות וגרירת רכבים ישנ</t>
  </si>
  <si>
    <t>חינוך-שכר מינהל</t>
  </si>
  <si>
    <t>חינוך-חשמל משרדי-40%</t>
  </si>
  <si>
    <t>חינוך מים</t>
  </si>
  <si>
    <t>חינוך-אשל/נסיעות</t>
  </si>
  <si>
    <t>חינוך-טלפון</t>
  </si>
  <si>
    <t>מידע לתושב-חינוך</t>
  </si>
  <si>
    <t>חינוך-הוצ.אירגוניות</t>
  </si>
  <si>
    <t>חינוך-פ.שונות</t>
  </si>
  <si>
    <t>מינהל חינוך-תכנית תיקשוב חלק ר</t>
  </si>
  <si>
    <t>יעוץ וליווי כספי</t>
  </si>
  <si>
    <t>חינוך-שי לבוגרים</t>
  </si>
  <si>
    <t>מינהל חינוך - תקנה 49</t>
  </si>
  <si>
    <t>חינוך-שכר נער עובדי חינוך</t>
  </si>
  <si>
    <t>חינוך-שכר-תכנית 360</t>
  </si>
  <si>
    <t>תכנית 360</t>
  </si>
  <si>
    <t>אג"ח חוץ-גנ"י- מיוחד</t>
  </si>
  <si>
    <t>תחזוקת ושדרוג מתקני חצר</t>
  </si>
  <si>
    <t>גנ"י מנהלה-שכר</t>
  </si>
  <si>
    <t>גנ"י-אחזקת מבנים</t>
  </si>
  <si>
    <t>גנ"י-חשמל</t>
  </si>
  <si>
    <t>מים-גנ"י</t>
  </si>
  <si>
    <t>גנ"י-טלפון</t>
  </si>
  <si>
    <t>גנ"י - הוצאות ארגוניות</t>
  </si>
  <si>
    <t>גנ"י-חומרים+מזון-העב.לגן</t>
  </si>
  <si>
    <t>גנ"י ציוד והחזקתו</t>
  </si>
  <si>
    <t>גנ"י-קרן קרב ישובים</t>
  </si>
  <si>
    <t>גנ"י-סל תרבות</t>
  </si>
  <si>
    <t>גנ"י-שכר סייעות בוקר</t>
  </si>
  <si>
    <t>גנ"י-שכר מחליפות</t>
  </si>
  <si>
    <t>סייעות צמודה/רפואיות בגנים</t>
  </si>
  <si>
    <t>גננות ע.מדינה גני חובה-שכר-תקן</t>
  </si>
  <si>
    <t>גננות ע.מדינה עודפות</t>
  </si>
  <si>
    <t>גנ"י-שכר סייעות יול"א</t>
  </si>
  <si>
    <t>יול"א-מפעל הזנה</t>
  </si>
  <si>
    <t>קייטנה גנ"י-הוצאות</t>
  </si>
  <si>
    <t>בתי ספר-אחזקה שוטפת</t>
  </si>
  <si>
    <t>חינוך יסודי</t>
  </si>
  <si>
    <t>ב"ס יסודיים-התקני בטיחות</t>
  </si>
  <si>
    <t>הפעלת ב"ס של קיץ</t>
  </si>
  <si>
    <t>ב"ס יסודיים-פעילות במרכז מנהיג</t>
  </si>
  <si>
    <t>אג"ח חוץ מיוחד-ב"ס יסודי</t>
  </si>
  <si>
    <t>ע.בגין-מזכירות ושרתים</t>
  </si>
  <si>
    <t>עליזה בגין - ניקיון</t>
  </si>
  <si>
    <t>ע.בגין ק.קרב</t>
  </si>
  <si>
    <t>ע.בגין-ד.שיכפול</t>
  </si>
  <si>
    <t>עליזה בגין - סל תלמיד</t>
  </si>
  <si>
    <t>אור זבולון-מזכירות ושרתים</t>
  </si>
  <si>
    <t>אור זבולון - ניקיון</t>
  </si>
  <si>
    <t>אור זבולון-קרן קרב</t>
  </si>
  <si>
    <t>אור זבולון-דמי שכפול</t>
  </si>
  <si>
    <t>אור זבולן - סל תלמיד</t>
  </si>
  <si>
    <t>נחשונים-מזכירות ושרתים</t>
  </si>
  <si>
    <t>נחשונים - ניקיון</t>
  </si>
  <si>
    <t>נחשונים-קרן קרב</t>
  </si>
  <si>
    <t>נחשונים-סל קליטה</t>
  </si>
  <si>
    <t>נחשונים-ד.שיכפול</t>
  </si>
  <si>
    <t>נחשונים - סל תלמיד</t>
  </si>
  <si>
    <t>מילקין-מזכירות ושרתים</t>
  </si>
  <si>
    <t>מילקן - ניקיון</t>
  </si>
  <si>
    <t>מילקין-קרן קרב</t>
  </si>
  <si>
    <t>מילקן-סל קליטה</t>
  </si>
  <si>
    <t>מילקן- סל תלמיד</t>
  </si>
  <si>
    <t>ב"ס יסוד-נוה אריאל-שאינו מוכר</t>
  </si>
  <si>
    <t>בי"ס היסודי רשמי- נוה-הזנה</t>
  </si>
  <si>
    <t>ב"ס-טלפון</t>
  </si>
  <si>
    <t>ע.בגין סייעות</t>
  </si>
  <si>
    <t>חינוך-הזנה</t>
  </si>
  <si>
    <t>ב"ת יסודי-פר' ספורט זוזו</t>
  </si>
  <si>
    <t>אג"ח חוץ-חט"ב--אורט</t>
  </si>
  <si>
    <t>אג"ח חוץ-חט"ב-רשויות אחרות</t>
  </si>
  <si>
    <t>היובל-שירות פיתוח מנהיגות</t>
  </si>
  <si>
    <t>חט"ב היובל-שכר מזכירים</t>
  </si>
  <si>
    <t>היובל-שכר סייעות</t>
  </si>
  <si>
    <t>חט"ע-שירות פיתוח מנהיגות</t>
  </si>
  <si>
    <t>חט"ע-אג"ח חוץ-הכל</t>
  </si>
  <si>
    <t>מקיף-שכר מזכירים</t>
  </si>
  <si>
    <t>אשכול פיס-שכר</t>
  </si>
  <si>
    <t>אשכול פיס-חשמל</t>
  </si>
  <si>
    <t>אשכול פיס-מים</t>
  </si>
  <si>
    <t>אשכול פיס-נקיון</t>
  </si>
  <si>
    <t>אשכול פיס-ריהוט/ציוד</t>
  </si>
  <si>
    <t>אשכול פיס-טלפון</t>
  </si>
  <si>
    <t>אבטחת מוסדות חינוך</t>
  </si>
  <si>
    <t>פסג"ה-שכר</t>
  </si>
  <si>
    <t>מרכז פסגה-תקציב שקל-העב.תקבול</t>
  </si>
  <si>
    <t>שפ"י-שכר</t>
  </si>
  <si>
    <t>שרות פסיכולוגי חינוכי</t>
  </si>
  <si>
    <t>שפ"י-קבלנית</t>
  </si>
  <si>
    <t>ביטוח תלמידים</t>
  </si>
  <si>
    <t>מלוות - שכר</t>
  </si>
  <si>
    <t>הסעות-ממוגן ירי</t>
  </si>
  <si>
    <t>החזר נסיעות פנים</t>
  </si>
  <si>
    <t>הסעות חריגות</t>
  </si>
  <si>
    <t>שרות לאומי-הוצאות</t>
  </si>
  <si>
    <t>פר"ח</t>
  </si>
  <si>
    <t>מרכז תקשורת חשמל</t>
  </si>
  <si>
    <t>קניית שירותי תרבות ופנאי</t>
  </si>
  <si>
    <t>ח.עירונית-נוער-פנאי ותרבות-חוג</t>
  </si>
  <si>
    <t>היכל התרבות - ק.שרותים-הפעלה</t>
  </si>
  <si>
    <t>ארנונה מוסדות עירונית חשבון מק</t>
  </si>
  <si>
    <t>ספריה-שכר</t>
  </si>
  <si>
    <t>ספריה-טלפון</t>
  </si>
  <si>
    <t>ספריה-רכישות+הצטיידות+אחזקה</t>
  </si>
  <si>
    <t>נוער-שכר</t>
  </si>
  <si>
    <t>נוער-אחז. מיני גולף+כל מבני נו</t>
  </si>
  <si>
    <t>נוער-חשמל</t>
  </si>
  <si>
    <t>נוער-מים</t>
  </si>
  <si>
    <t>נוער-נקיון</t>
  </si>
  <si>
    <t>נוער-ריהוט</t>
  </si>
  <si>
    <t>נוער - הוצאות משרדיות</t>
  </si>
  <si>
    <t>נוער-כיבוד</t>
  </si>
  <si>
    <t>נוער-טלפון+תקשורת</t>
  </si>
  <si>
    <t>נוער-הוצ. אירגוניות כ</t>
  </si>
  <si>
    <t>נוער-הסעות</t>
  </si>
  <si>
    <t>נוער פעולות אירועים -חגים שוני</t>
  </si>
  <si>
    <t>נוער-אירועי קיץ</t>
  </si>
  <si>
    <t>נוער-שירותים גוונים-שכר מדריכי</t>
  </si>
  <si>
    <t>נוער- הכנה לצה"ל</t>
  </si>
  <si>
    <t>קידום נוער-שכר מנהל</t>
  </si>
  <si>
    <t>קידום נוער-פעילות</t>
  </si>
  <si>
    <t>נוער-קידום-שכר רכזים</t>
  </si>
  <si>
    <t>קידום נוער-היל"ה</t>
  </si>
  <si>
    <t>קידום נוער-חשמל</t>
  </si>
  <si>
    <t>קידום נוער-מים</t>
  </si>
  <si>
    <t>קידום נוער-טלפון</t>
  </si>
  <si>
    <t>הרשב"ק - שכר מנהל</t>
  </si>
  <si>
    <t>הרשב"ק - שכר מדריכת מ</t>
  </si>
  <si>
    <t>הרשב"ק - פנאי</t>
  </si>
  <si>
    <t>הרשב"ק - שכר עו"ס קהי</t>
  </si>
  <si>
    <t>אחזקת מתקנים</t>
  </si>
  <si>
    <t>סל ספורט-מתנס-בית ספרי</t>
  </si>
  <si>
    <t>כדורגל-חשמל</t>
  </si>
  <si>
    <t>כדורגל-מים</t>
  </si>
  <si>
    <t>אולם מילקן-חשמל</t>
  </si>
  <si>
    <t>מים אולם מילקין</t>
  </si>
  <si>
    <t>אולמות ספורט-ניקיון-ב"ס</t>
  </si>
  <si>
    <t>תחזוקה ציוד אולמות ספורט</t>
  </si>
  <si>
    <t>א.ספורט-ע.בגין-חשמל</t>
  </si>
  <si>
    <t>מים אולם עליזה בגין</t>
  </si>
  <si>
    <t>היכל הספורט-חשמל</t>
  </si>
  <si>
    <t>מים היכל הספורט</t>
  </si>
  <si>
    <t>א.ספורט-היכל-טלפון</t>
  </si>
  <si>
    <t>פעולות ספורט</t>
  </si>
  <si>
    <t>ספורט -  תמיכת אגודות ספורט</t>
  </si>
  <si>
    <t>מד"א בטוח מתנדבים  וקורס מתנדב</t>
  </si>
  <si>
    <t>מדא-הוצאות אמבולנס</t>
  </si>
  <si>
    <t>שכר עובדי מחלקה לשירותים חברתי</t>
  </si>
  <si>
    <t>טיפול בתושב</t>
  </si>
  <si>
    <t>חשמל - מועדונית</t>
  </si>
  <si>
    <t>רווחה ציוד ריהוט ותחזוקה</t>
  </si>
  <si>
    <t>רווחה-אש"ל ונסיעות</t>
  </si>
  <si>
    <t>רווחה - דלק</t>
  </si>
  <si>
    <t>רווחה - השכרת רכב</t>
  </si>
  <si>
    <t>רווחה-טלפון</t>
  </si>
  <si>
    <t>מינהל רווחה-שונות</t>
  </si>
  <si>
    <t>רווחה-שכר מינהלה</t>
  </si>
  <si>
    <t>מרכזי טיפול באלימות-שכ"ע</t>
  </si>
  <si>
    <t>רווחת הפרט - מרכזי טיפול באלימ</t>
  </si>
  <si>
    <t>ש לילד ולנוער-שכר נתבים להורות</t>
  </si>
  <si>
    <t>מועדונית משותפת-רווחה-שכר</t>
  </si>
  <si>
    <t>עם הפנים לקהילה קרן אריאל</t>
  </si>
  <si>
    <t>ילדים במעון יום</t>
  </si>
  <si>
    <t>מועדונים חשמל</t>
  </si>
  <si>
    <t>מועדונים א.וותיק הוצאות שונות</t>
  </si>
  <si>
    <t>מועדונים אזרח ותיק</t>
  </si>
  <si>
    <t>מועדונים תוכניות העשרה א.וותיק</t>
  </si>
  <si>
    <t>תעסוקה במועדון אזרח וותיק</t>
  </si>
  <si>
    <t>שרותים לניצולי השואה</t>
  </si>
  <si>
    <t>נופשונים וקייטנות (אוטיזם)</t>
  </si>
  <si>
    <t>החזקת אוטיסטים במסגרת</t>
  </si>
  <si>
    <t>משפחות אומנות לשיקום</t>
  </si>
  <si>
    <t>מעון יום טיפולי מש"ה</t>
  </si>
  <si>
    <t>ילדים עיוורים בקהילה</t>
  </si>
  <si>
    <t>תעסוקה מוגנת למוגבל</t>
  </si>
  <si>
    <t>ליווי למעון יום שיקומי</t>
  </si>
  <si>
    <t>בית חמים לנערה שכר</t>
  </si>
  <si>
    <t>בית חמים לנערה-חשמל</t>
  </si>
  <si>
    <t>בית חמים לנערה-טלפון</t>
  </si>
  <si>
    <t>מרכז לטיפול -אלימות עולים</t>
  </si>
  <si>
    <t>מ.דתית-תקציב</t>
  </si>
  <si>
    <t>קליטת עליה - שכר רכזת</t>
  </si>
  <si>
    <t>קליטת עליה הוצאות שונות</t>
  </si>
  <si>
    <t>קליטת עליה - תמיכה בעולים</t>
  </si>
  <si>
    <t>קליטת מוזיאון הגבורה וציון יום</t>
  </si>
  <si>
    <t>קליטת עליה-מחוברים-שכר</t>
  </si>
  <si>
    <t>קידום מעמד האשה</t>
  </si>
  <si>
    <t>הגנת הסביבה-מינהל-שכר</t>
  </si>
  <si>
    <t>הגנת הסביבה-מנהל-ציוד</t>
  </si>
  <si>
    <t>איכות הסביבה-איגוד ערים</t>
  </si>
  <si>
    <t>חכ"ל השאלת עובדים</t>
  </si>
  <si>
    <t>פנסיונרים - נבחרים</t>
  </si>
  <si>
    <t>פנסיה+החזרים</t>
  </si>
  <si>
    <t>פנסיה+השתתפות</t>
  </si>
  <si>
    <t>הוצאות עודפות</t>
  </si>
  <si>
    <t>הוצ שנים קודמות</t>
  </si>
  <si>
    <t>גביה-הנחה ע"פ חוק</t>
  </si>
  <si>
    <t>הנדסה</t>
  </si>
  <si>
    <t>שפ"ע</t>
  </si>
  <si>
    <t>שונות</t>
  </si>
  <si>
    <t>פיקוח עירוני</t>
  </si>
  <si>
    <t>חינוך</t>
  </si>
  <si>
    <t>תרבות נוער וספורט</t>
  </si>
  <si>
    <t>רווחה</t>
  </si>
  <si>
    <t>תשלומים בלתי רגילים</t>
  </si>
  <si>
    <t>אגרות</t>
  </si>
  <si>
    <t>מענקים</t>
  </si>
  <si>
    <t>מפעלים</t>
  </si>
  <si>
    <t>חגיגות וארועים</t>
  </si>
  <si>
    <t>מינהל חינוך</t>
  </si>
  <si>
    <t>גני ילדים</t>
  </si>
  <si>
    <t>אשכול פיס</t>
  </si>
  <si>
    <t>נוער</t>
  </si>
  <si>
    <t>תרבות</t>
  </si>
  <si>
    <t>ספורט</t>
  </si>
  <si>
    <t>שרות וטרינרי</t>
  </si>
  <si>
    <t>ארועי פורים וקיץ</t>
  </si>
  <si>
    <t>פגיעה מינית בבגירים</t>
  </si>
  <si>
    <t>ציוד לפיקוח שילוט</t>
  </si>
  <si>
    <t>תוכנת שילוט</t>
  </si>
  <si>
    <t>יתד סל גמיש</t>
  </si>
  <si>
    <t>ילדים עוורים בקהילה</t>
  </si>
  <si>
    <t>הזנה גני תקשורת הורים</t>
  </si>
  <si>
    <t>הזנה נחשונים</t>
  </si>
  <si>
    <t>תובע עירוני</t>
  </si>
  <si>
    <t>עודף (גרעון)</t>
  </si>
  <si>
    <t>מרכיבי בטחון-כבישי אספלט</t>
  </si>
  <si>
    <t>רכב חינוך-דלק</t>
  </si>
  <si>
    <t>רכב חינוך-השכרה</t>
  </si>
  <si>
    <t>סה"כ הוצאות</t>
  </si>
  <si>
    <t>סה"כ ארנונה</t>
  </si>
  <si>
    <t>סה"כ אגרות</t>
  </si>
  <si>
    <t>מימון פרעון מילוות פיתוח</t>
  </si>
  <si>
    <t>סה"כ מימון פרע"מ</t>
  </si>
  <si>
    <t>סה"כ מענקים</t>
  </si>
  <si>
    <t>פיקוח וטרינרי</t>
  </si>
  <si>
    <t>סה"כ פיקוח וטרינרי</t>
  </si>
  <si>
    <t xml:space="preserve">בחירות </t>
  </si>
  <si>
    <t>סה"כ בחירות</t>
  </si>
  <si>
    <t>שמירה וביטחון</t>
  </si>
  <si>
    <t>סה"כ שמירה ובטחון</t>
  </si>
  <si>
    <t>שמירה ובטחון</t>
  </si>
  <si>
    <t>תכנון ובניין עיר</t>
  </si>
  <si>
    <t>סה"כ תכנון ובניין עיר</t>
  </si>
  <si>
    <t>סה"כ הכנסות שונות</t>
  </si>
  <si>
    <t>פיקוח ובית משפט</t>
  </si>
  <si>
    <t>סה"כ פיקוח עירוני ובית משפט</t>
  </si>
  <si>
    <t>סה"כ מינהל חינוך</t>
  </si>
  <si>
    <t>סה"כ גני ילדים</t>
  </si>
  <si>
    <t>סה"כ חינוך יסודי</t>
  </si>
  <si>
    <t>חטיבת ביניים</t>
  </si>
  <si>
    <t>סה"כ חטיבת ביניים</t>
  </si>
  <si>
    <t>סה"כ חטיבה עליונה</t>
  </si>
  <si>
    <t>שרותים נילווים חינוך</t>
  </si>
  <si>
    <t>סה"כ שרותים נילווים חינוך</t>
  </si>
  <si>
    <t>סה"כ תרבות נוער וספורט</t>
  </si>
  <si>
    <t>קליטת עליה</t>
  </si>
  <si>
    <t>סה"כ קליטת עליה</t>
  </si>
  <si>
    <t>סה"כ מפעלים</t>
  </si>
  <si>
    <t>סה"כ תקבולים בלתי רגילים</t>
  </si>
  <si>
    <t>תקבולים בלתי רגילים</t>
  </si>
  <si>
    <t>סה"כ הכנסות</t>
  </si>
  <si>
    <t>סה"כ מנהל כללי</t>
  </si>
  <si>
    <t>מנהל כללי</t>
  </si>
  <si>
    <t>מנהל כספי</t>
  </si>
  <si>
    <t>סה"כ מנהל כספי</t>
  </si>
  <si>
    <t>סה"כ מבקר</t>
  </si>
  <si>
    <t>סה"כ מזכירות</t>
  </si>
  <si>
    <t>סה"כ מיחשוב</t>
  </si>
  <si>
    <t>סה"כ הסברה ויחסי ציבור</t>
  </si>
  <si>
    <t>משאבי אנוש</t>
  </si>
  <si>
    <t>סה"כ משאבי אנוש</t>
  </si>
  <si>
    <t>סה"כ יועץ משפטי</t>
  </si>
  <si>
    <t>ייעוץ משפטי</t>
  </si>
  <si>
    <t>בחירות</t>
  </si>
  <si>
    <t>הוצאות מימון</t>
  </si>
  <si>
    <t>סה"כ הוצאות מימון</t>
  </si>
  <si>
    <t>פרעון מילוות</t>
  </si>
  <si>
    <t>סה"כ פרעון מילוות</t>
  </si>
  <si>
    <t>סה"כ תברואה</t>
  </si>
  <si>
    <t>סה"כ שרות וטרינרי</t>
  </si>
  <si>
    <t>סה"כ שמירה וביטחון</t>
  </si>
  <si>
    <t>משמר אזרחי</t>
  </si>
  <si>
    <t>סה"כ משא"ז</t>
  </si>
  <si>
    <t>סה"כ הגמ"ר</t>
  </si>
  <si>
    <t>סה"כ הנדסה</t>
  </si>
  <si>
    <t>סה"כ שפ"ע</t>
  </si>
  <si>
    <t>סה"כ דרכים ומדרכות</t>
  </si>
  <si>
    <t>סה"כ תאורת רחובות</t>
  </si>
  <si>
    <t>גינון ציבורי</t>
  </si>
  <si>
    <t>סה"כ גינון ציבורי</t>
  </si>
  <si>
    <t>סה"כ חגיגות וארועים</t>
  </si>
  <si>
    <t>סה"כ מוקד עירוני</t>
  </si>
  <si>
    <t>סה"כ תרבות הדיור</t>
  </si>
  <si>
    <t>סה"כ תמיכות</t>
  </si>
  <si>
    <t>ביטוח אלמנטרי</t>
  </si>
  <si>
    <t>סה"כ ביטוח אלמנטרי</t>
  </si>
  <si>
    <t>שרותים שונים</t>
  </si>
  <si>
    <t>סה"כ שרותים שונים</t>
  </si>
  <si>
    <t>סה"כ פיקוח עירוני</t>
  </si>
  <si>
    <t>חינוך קדם יסודי</t>
  </si>
  <si>
    <t>סה"כ  אשכול פיס</t>
  </si>
  <si>
    <t>חטיבה עליונה</t>
  </si>
  <si>
    <t>סה"כ אשכול פיס</t>
  </si>
  <si>
    <t>סה"כ אבטחת מוסדות חינוך</t>
  </si>
  <si>
    <t>סה"כ פסג"ה</t>
  </si>
  <si>
    <t>סה"כ שפ"י</t>
  </si>
  <si>
    <t>סה"כ חינוך נילווים</t>
  </si>
  <si>
    <t>סה"כ תרבות</t>
  </si>
  <si>
    <t>סה"כ נוער</t>
  </si>
  <si>
    <t>סה"כ ספורט</t>
  </si>
  <si>
    <t>סה"כ בריאות</t>
  </si>
  <si>
    <t>סה"כ שרותי דת</t>
  </si>
  <si>
    <t>סה"כ הגנת הסביבה</t>
  </si>
  <si>
    <t>סה"כ תשלומים בלתי רגילים</t>
  </si>
  <si>
    <t>מינהל רווחה</t>
  </si>
  <si>
    <t>סה"כ מינהל רווחה</t>
  </si>
  <si>
    <t>סה"כ רווחת הפרט והמשפחה</t>
  </si>
  <si>
    <t>סה"כ שרותים לילד ולנוער</t>
  </si>
  <si>
    <t>סה"כ שרותים לזקן</t>
  </si>
  <si>
    <t>סה"כ שרותי שיקום</t>
  </si>
  <si>
    <t>סה"כ שרותי תיקון</t>
  </si>
  <si>
    <t>סה"כ עבודה קהילתית</t>
  </si>
  <si>
    <t>סה"כ קליטה רווחה</t>
  </si>
  <si>
    <t>שרותים לילד ולנוער</t>
  </si>
  <si>
    <t>שרותים לזקן</t>
  </si>
  <si>
    <t>שרותי שיקום</t>
  </si>
  <si>
    <t>שרותים תיקון</t>
  </si>
  <si>
    <t>קליטה רווחה</t>
  </si>
  <si>
    <t xml:space="preserve">תמיכות </t>
  </si>
  <si>
    <t>סה"כ חינוך קדם יסודי</t>
  </si>
  <si>
    <t>חינוך נילווים</t>
  </si>
  <si>
    <t>שרותי בריאות</t>
  </si>
  <si>
    <t>סה"כ מנהל רווחה</t>
  </si>
  <si>
    <t>סה"כ רווחת הפרט</t>
  </si>
  <si>
    <t>סה"כ שרותים לעולה</t>
  </si>
  <si>
    <t>מנהל רווחה</t>
  </si>
  <si>
    <t>רווחת הפרט</t>
  </si>
  <si>
    <t>שרותי תיקון</t>
  </si>
  <si>
    <t>שרותים לעולה</t>
  </si>
  <si>
    <t>שרותי דת</t>
  </si>
  <si>
    <t>הגנת הסביבה</t>
  </si>
  <si>
    <t>סעיפי הכנסות</t>
  </si>
  <si>
    <t>סעיפי הוצאות</t>
  </si>
  <si>
    <t>הפרדת אריזות - החזר עלויות (תמ</t>
  </si>
  <si>
    <t>רכז רישוי עסקים</t>
  </si>
  <si>
    <t>יוח"א-הזנה גני תקשורת</t>
  </si>
  <si>
    <t>פרוייקט שפי</t>
  </si>
  <si>
    <t>אג"ח קידום נוער</t>
  </si>
  <si>
    <t>מ. חינוך למועדונית משותפת</t>
  </si>
  <si>
    <t>ת.קהילה עדי ומעטפת</t>
  </si>
  <si>
    <t>פעי' התנדבות בקהילה</t>
  </si>
  <si>
    <t>שכ"ד מבנים קטנים (אשקוביות +)</t>
  </si>
  <si>
    <t>הכנסות מגגות סולריים</t>
  </si>
  <si>
    <t>רכישת מתכלים למדפסות</t>
  </si>
  <si>
    <t>טיאוט-נקיון רחובות</t>
  </si>
  <si>
    <t>ביטוח ציוד ביטחון</t>
  </si>
  <si>
    <t>הנדסה - סקר נגישות</t>
  </si>
  <si>
    <t>יום עצמאות - קישוט העיר</t>
  </si>
  <si>
    <t>גנ"י תקשורת-הזנה</t>
  </si>
  <si>
    <t>דמי שתיה - בי"ס יסודיים</t>
  </si>
  <si>
    <t>ידידים</t>
  </si>
  <si>
    <t xml:space="preserve">סל תלמיד רזרבה </t>
  </si>
  <si>
    <t>העסקת עוזרי הוראה</t>
  </si>
  <si>
    <t>השתתפות בעובדי מינהל  חט"ע</t>
  </si>
  <si>
    <t>קב"ט מוס"ח</t>
  </si>
  <si>
    <t>שפ"י-השתלמויות</t>
  </si>
  <si>
    <t>מועדונית חינוך-חומרים</t>
  </si>
  <si>
    <t>תרבות - העברה לגוונים</t>
  </si>
  <si>
    <t>נוער - השתלמויות</t>
  </si>
  <si>
    <t>קידום נוער - ניקיון</t>
  </si>
  <si>
    <t>מס. ארציות לדיירי רחוב/ התמכרו</t>
  </si>
  <si>
    <t>שכר-עובדות מועדונית</t>
  </si>
  <si>
    <t>תכנית עם הפנים לקהילה</t>
  </si>
  <si>
    <t>מסגרת יום לילד מוגבל</t>
  </si>
  <si>
    <t>איכות הסביבה-חומרים להדברה</t>
  </si>
  <si>
    <t>מענק בחירות -</t>
  </si>
  <si>
    <t xml:space="preserve">הג"א </t>
  </si>
  <si>
    <t>כיבוי אש</t>
  </si>
  <si>
    <t>סה"כ הג"א</t>
  </si>
  <si>
    <t>סה"כ כיבוי אש</t>
  </si>
  <si>
    <t>מזכירות ארכיב</t>
  </si>
  <si>
    <t>פרסום בעיתון</t>
  </si>
  <si>
    <t>סקר שילוט עירוני</t>
  </si>
  <si>
    <t>פעולות לקידום החינוך</t>
  </si>
  <si>
    <t xml:space="preserve">נוער-פעילות </t>
  </si>
  <si>
    <t xml:space="preserve"> </t>
  </si>
  <si>
    <t>תחזוקת מגרש כדורגל</t>
  </si>
  <si>
    <t>הכנסה מהחכ"ל</t>
  </si>
  <si>
    <t>פרסום שפ"ע</t>
  </si>
  <si>
    <t>פרסום פיקוח עירוני</t>
  </si>
  <si>
    <t>פרסום נוער</t>
  </si>
  <si>
    <t>פרסום רשב"ק</t>
  </si>
  <si>
    <t>פרסום הגנת הסביבה</t>
  </si>
  <si>
    <t>ערב הצדעה לחינוך</t>
  </si>
  <si>
    <t>גזברות</t>
  </si>
  <si>
    <t>מנכל</t>
  </si>
  <si>
    <t>ביטחון</t>
  </si>
  <si>
    <t>פיקוח</t>
  </si>
  <si>
    <t>שפע</t>
  </si>
  <si>
    <t>רשבק</t>
  </si>
  <si>
    <t>תכנת ניהול דוחות</t>
  </si>
  <si>
    <t>בטוח-פרמיות בסיס(רכוש)</t>
  </si>
  <si>
    <t>עולים וותיקים, חיזוק הזהות הי</t>
  </si>
  <si>
    <t>אסטרטגיה עירונית</t>
  </si>
  <si>
    <t>חודש הקשיש</t>
  </si>
  <si>
    <t>פרויקטים מיוחדים בשפע</t>
  </si>
  <si>
    <t>מס. יום לילד המוגבל</t>
  </si>
  <si>
    <t>תעסוקה במועדון אזרח וותיק שכר</t>
  </si>
  <si>
    <t>הוצאות משפטיות מיוחדות</t>
  </si>
  <si>
    <t>טיפול משפטי בתביעות ביטוח</t>
  </si>
  <si>
    <t>מלגות מפעל הפיס</t>
  </si>
  <si>
    <t>מלגות לסטודנטים</t>
  </si>
  <si>
    <t>שפ"י- הדרכת סטודנטים</t>
  </si>
  <si>
    <t>שפ"י- אבחונים</t>
  </si>
  <si>
    <t>אחזקת מוקד עירוני</t>
  </si>
  <si>
    <t>רכב קבט דלק</t>
  </si>
  <si>
    <t>ביטחון עובדים - מאבטחים</t>
  </si>
  <si>
    <t>מסגרות ארציות לדרי רחוב</t>
  </si>
  <si>
    <t>תכניות למניעת אלימות</t>
  </si>
  <si>
    <t>טיפול אובדן ושכול</t>
  </si>
  <si>
    <t>מועדניות משותפת השתתפות תושבים</t>
  </si>
  <si>
    <t>פגיעות מיניות בבגירים</t>
  </si>
  <si>
    <t>רכזי מענים מגן זהב</t>
  </si>
  <si>
    <t>סידור במעונות מש"ה</t>
  </si>
  <si>
    <t>נופשונים מש"ה ושיקום</t>
  </si>
  <si>
    <t>תוכניות תעסוקה</t>
  </si>
  <si>
    <t>שיקום בקהילה מוגבלויות</t>
  </si>
  <si>
    <t>נפגעי התמכרויות טיפול</t>
  </si>
  <si>
    <t>התמכרויות חוץ ביתי</t>
  </si>
  <si>
    <t>נערות חוץ ביתי</t>
  </si>
  <si>
    <t>לכידות חברתית</t>
  </si>
  <si>
    <t>תוכניות למניעת אלימות</t>
  </si>
  <si>
    <t>ועדת תסקירים</t>
  </si>
  <si>
    <t xml:space="preserve"> אחזקת ילדים בפנימיות</t>
  </si>
  <si>
    <t>תוכנית לאומית לילד ונוער (ראשית) כ"א</t>
  </si>
  <si>
    <t>ת. לאומית לילד ונוער (ראשית)  פעולה</t>
  </si>
  <si>
    <t>אחזקה במעונות - אזרח ותיק</t>
  </si>
  <si>
    <t>סידור במעונות משה</t>
  </si>
  <si>
    <t>מועדונים לבוגרים עם (מש"ה)</t>
  </si>
  <si>
    <t>הסעות למעון יום מש"ה (הסעות למע"ש)</t>
  </si>
  <si>
    <t>מ. יום שיקומי</t>
  </si>
  <si>
    <t>מועדון חברתי לבוגרים שיקום</t>
  </si>
  <si>
    <t>שיקום בקהילה - מוגבלויות</t>
  </si>
  <si>
    <t>תוכניות לנגמלים</t>
  </si>
  <si>
    <t xml:space="preserve">מפתן </t>
  </si>
  <si>
    <t>יתד עו"ס מרכז צעירים</t>
  </si>
  <si>
    <t>יתד תוכניות לצעירים</t>
  </si>
  <si>
    <t>בית חמים לנערה - הפעלה</t>
  </si>
  <si>
    <t>פעילות התנדבות בקהילה - שכר</t>
  </si>
  <si>
    <t>התנדבות בקהילה</t>
  </si>
  <si>
    <t>עובדי שכונה עולים</t>
  </si>
  <si>
    <t>רכב  52-201-34 דלק</t>
  </si>
  <si>
    <t>סייעת בתיכון</t>
  </si>
  <si>
    <t>שפי תשלומי הורים איבחונים</t>
  </si>
  <si>
    <t>שפ"י הדרכת סטודנטים</t>
  </si>
  <si>
    <t>מזרקי אפיפן</t>
  </si>
  <si>
    <t>קליטת עליה  - מחוברים - פעולות</t>
  </si>
  <si>
    <t>עולים ותיקים - חיזוק הזהות היהודית</t>
  </si>
  <si>
    <t>קליטה - מוזיאון  הגבורה וציון יום</t>
  </si>
  <si>
    <t>קליטת עליה - מחוברים</t>
  </si>
  <si>
    <t>תזונה בריאה בגנ"י</t>
  </si>
  <si>
    <t>שחמט לכל ילד</t>
  </si>
  <si>
    <t>מוקד-שרות לאומי אג.להתנדבות</t>
  </si>
  <si>
    <t>העברה לועדי הורים</t>
  </si>
  <si>
    <t>סל צמצום פערים עליזה בגין</t>
  </si>
  <si>
    <t>סל צמצום פערים אור זבולון</t>
  </si>
  <si>
    <t>סל צמצום פערים נחשונים</t>
  </si>
  <si>
    <t>סל צמצום פערים - יסודי</t>
  </si>
  <si>
    <t>ליסינג רכב קב"ט</t>
  </si>
  <si>
    <t>גוונים</t>
  </si>
  <si>
    <t xml:space="preserve">חינוך-פ.מתוקצבות </t>
  </si>
  <si>
    <t>סייר קרקעות</t>
  </si>
  <si>
    <t>שכר סייר קרקעות</t>
  </si>
  <si>
    <t>הווצאות לסייר קרקעות</t>
  </si>
  <si>
    <t>מענק כללי מותנה</t>
  </si>
  <si>
    <t>תקציב 2023</t>
  </si>
  <si>
    <t>באים בטוב</t>
  </si>
  <si>
    <t>הכנסות שונות</t>
  </si>
  <si>
    <t>יתד תכניות לצעירים</t>
  </si>
  <si>
    <t>דוברות שכר</t>
  </si>
  <si>
    <t>רכב דוברות</t>
  </si>
  <si>
    <t>סייעת נוה אריאל</t>
  </si>
  <si>
    <t>רכב דוברות דלק</t>
  </si>
  <si>
    <t>מעונות חסות</t>
  </si>
  <si>
    <t>שרותים בקהילה שח"א</t>
  </si>
  <si>
    <t>הזדקנות מיטבית בקהילה - תושבים</t>
  </si>
  <si>
    <t>הזדקנות מיטבית בקהילה</t>
  </si>
  <si>
    <t>החזקה במסגרות (אוטיזם)</t>
  </si>
  <si>
    <t>מועדונים לבוגרים עם (אוטיזם)</t>
  </si>
  <si>
    <t>חלופה למעון שיקומי</t>
  </si>
  <si>
    <t>פעולות ארגוניות</t>
  </si>
  <si>
    <t>סל בטיחות בסיסי - חליפת מיגון</t>
  </si>
  <si>
    <t xml:space="preserve"> ביטחון תזונתי</t>
  </si>
  <si>
    <t>תכניות קהילה למשפחות - שכר</t>
  </si>
  <si>
    <t xml:space="preserve">תכניות קהילה למשפחות </t>
  </si>
  <si>
    <t>נופש נשים</t>
  </si>
  <si>
    <t>עבודה קהילתית - חליפת מיגון</t>
  </si>
  <si>
    <t>שכר כ"א חינוך מיוחד</t>
  </si>
  <si>
    <t>אחזקת מרכיבי ביטחון פארק תעשיה</t>
  </si>
  <si>
    <t>גפן - סל רשותי</t>
  </si>
  <si>
    <t>סל תרבות -משרד החינוך</t>
  </si>
  <si>
    <t>מסיבות - משרד החינוך</t>
  </si>
  <si>
    <t>גנ"י טרום חובה ותקשורת  - הורים</t>
  </si>
  <si>
    <t>חופשה גני תקשורת</t>
  </si>
  <si>
    <t>עליזה בגין - גפן</t>
  </si>
  <si>
    <t>אור זבולון - גפן</t>
  </si>
  <si>
    <t>נחשונים גפן</t>
  </si>
  <si>
    <t>מילקין גפן</t>
  </si>
  <si>
    <t>יום המעשים הטובים - רוח טובה</t>
  </si>
  <si>
    <t>חופשה  לגני תקשורת</t>
  </si>
  <si>
    <t>ע. בגין שכר גפן</t>
  </si>
  <si>
    <t>עליזה בגין - גפן סל מוסדי</t>
  </si>
  <si>
    <t>אור זבולון- שכר גפן</t>
  </si>
  <si>
    <t>אור זבולון - סל מוסדי גפן</t>
  </si>
  <si>
    <t>נחשונים- שכר גפן</t>
  </si>
  <si>
    <t>נחשונים סל מוסדי גפן</t>
  </si>
  <si>
    <t>מילקין- שכר גפן</t>
  </si>
  <si>
    <t>יום המעשים הטובים</t>
  </si>
  <si>
    <t>מבקר דלק</t>
  </si>
  <si>
    <t>מבקר רכב</t>
  </si>
  <si>
    <t>קבס"ים-שכר</t>
  </si>
  <si>
    <t>מילקין סל מוסדי גפן</t>
  </si>
  <si>
    <t>סייעת נווה אריאל</t>
  </si>
  <si>
    <t>גנ"י-הסעות גן מוסיקאלי וגן יער</t>
  </si>
  <si>
    <t>עוזרות מחליפות גוונים</t>
  </si>
  <si>
    <t>רכב גני ילדים</t>
  </si>
  <si>
    <t xml:space="preserve">מענק הוצאות ביטחון </t>
  </si>
  <si>
    <t>פיצויים ורזרבת שכר</t>
  </si>
  <si>
    <t>קב"ט אזור תעשיה</t>
  </si>
  <si>
    <t>פיתוח תכניות לקהילת הלהטבים</t>
  </si>
  <si>
    <t>מרכז צעירים</t>
  </si>
  <si>
    <t>אגרת פועלים</t>
  </si>
  <si>
    <t>תיגבור בגין פועלים</t>
  </si>
  <si>
    <t>מענק שטחים פתוחים</t>
  </si>
  <si>
    <t>תחזוקת מקלטים ומרכז הפעלה</t>
  </si>
  <si>
    <t>שרותים  מיוחדים</t>
  </si>
  <si>
    <t>סה"כ שרותים מיוחדים</t>
  </si>
  <si>
    <t>תקציב 2024</t>
  </si>
  <si>
    <t xml:space="preserve">דלק בטחון </t>
  </si>
  <si>
    <t xml:space="preserve">תחזוקה רכבי  בטחון </t>
  </si>
  <si>
    <t>ביטוח ורישוי רכבי בטחון-</t>
  </si>
  <si>
    <t>רכב הנדסה - השכרת רכב</t>
  </si>
  <si>
    <t>דלק-מטאטא</t>
  </si>
  <si>
    <t>תיקון-מטאטא</t>
  </si>
  <si>
    <t>ביטוחים-מטאטא</t>
  </si>
  <si>
    <t>דלק רכבי שפע</t>
  </si>
  <si>
    <t>תיקונים רכבי שפע</t>
  </si>
  <si>
    <t>ביטוחים רכבי שפע</t>
  </si>
  <si>
    <t>חשמל אולם ספורט נחשונים</t>
  </si>
  <si>
    <t>יועץ גינון</t>
  </si>
  <si>
    <t>אפליקציית בקרת גינון</t>
  </si>
  <si>
    <t>דלק מנהל אגף</t>
  </si>
  <si>
    <t>תחזוקת רכב מנהל האגף</t>
  </si>
  <si>
    <t>ביטוח רכב מנהל אגף</t>
  </si>
  <si>
    <t>דלק רכב קב"ט א.ת</t>
  </si>
  <si>
    <t>תחזוקת רכב קבט א.ת</t>
  </si>
  <si>
    <t>ביטוח רכב קבט א.ת</t>
  </si>
  <si>
    <t>דלק סייר קרקעות</t>
  </si>
  <si>
    <t>ביטוח רכב סייר קרקעות</t>
  </si>
  <si>
    <t>תחזוקת רכב סייר קרקעות</t>
  </si>
  <si>
    <t>מרכיבי ביטחון גיזום עצים</t>
  </si>
  <si>
    <t>מרכיבי ביטחון אחזקת מ. טמ"ס</t>
  </si>
  <si>
    <t>סיוע לא. ותיק</t>
  </si>
  <si>
    <t>מועדונית לילדים עם צרכים מיוחדים</t>
  </si>
  <si>
    <t>סיוע לאזרח ותיק</t>
  </si>
  <si>
    <t>נוצ"צ שרותים בקהילה</t>
  </si>
  <si>
    <t>טיפול בהתמכרויות</t>
  </si>
  <si>
    <t>משרד לשיוויון חברתי למרכז צעירים</t>
  </si>
  <si>
    <t>ניהול חניה כחול לבן</t>
  </si>
  <si>
    <t>העשרה וסייעת שניה /רפואית</t>
  </si>
  <si>
    <t>מילקין סייעות</t>
  </si>
  <si>
    <t>כתת תקשורת מילקין</t>
  </si>
  <si>
    <t>חופשות כיתות תקשורת</t>
  </si>
  <si>
    <t>קרן אריאל לפרויקט הילה</t>
  </si>
  <si>
    <t>מילקין כתת תקשורת</t>
  </si>
  <si>
    <t>קרן קרב יסודיים</t>
  </si>
  <si>
    <t>חט"ב השתתפות בגפן</t>
  </si>
  <si>
    <t>חט"ע השתתפות בגפן</t>
  </si>
  <si>
    <t>פיקוח עירוני דלק</t>
  </si>
  <si>
    <t>פיקוח עירוני ליסינג</t>
  </si>
  <si>
    <t>פיקוח עירוני תחזוקת רכבים</t>
  </si>
  <si>
    <t>פיקוח עירוני ביטוח ורישוי רכבים</t>
  </si>
  <si>
    <t xml:space="preserve"> הוצאות כלכלה</t>
  </si>
  <si>
    <t>פיקוח עירוני - י.נגיש ותברואן</t>
  </si>
  <si>
    <t>כיבוד</t>
  </si>
  <si>
    <t>הנדסה-דלק רכבים</t>
  </si>
  <si>
    <t>הנדסה-ביטוח רכבים</t>
  </si>
  <si>
    <t>הנדסה-תיקון רכבים</t>
  </si>
  <si>
    <t>הנדסה - יועץ בטיחות וקונסטרוקציה</t>
  </si>
  <si>
    <t>טיפול בנפגעות תקיפה מינית</t>
  </si>
  <si>
    <t>הגנת הסבי דלק</t>
  </si>
  <si>
    <t>הגנת הסביבה- תיקונים</t>
  </si>
  <si>
    <t>הגנת סבי-ביטוחים-</t>
  </si>
  <si>
    <t>הנדסה - דלק-</t>
  </si>
  <si>
    <t>גפן - אספקת שרותים לבתי ספר</t>
  </si>
  <si>
    <t>סייעת אורט</t>
  </si>
  <si>
    <t>הזנה נחשונים ומילקין</t>
  </si>
  <si>
    <t>תוכניות למען א. וותיקים באים לטוב</t>
  </si>
  <si>
    <t>תוכניות למען אזרחים וותיקים באים לטוב</t>
  </si>
  <si>
    <t>חשמל אורט</t>
  </si>
  <si>
    <t>ביצוע 2023</t>
  </si>
  <si>
    <t>תקציב 2025</t>
  </si>
  <si>
    <t>הוצאות חרבות ברזל</t>
  </si>
  <si>
    <t>מרכיבי ביטחון מחסן נשק</t>
  </si>
  <si>
    <t>מענק חרום</t>
  </si>
  <si>
    <t>מענק תמרוץ הדיור</t>
  </si>
  <si>
    <t>הנחה בארנונה למפקדים פעילים</t>
  </si>
  <si>
    <t>הכנסות מביטוח לאומי בגין שכר</t>
  </si>
  <si>
    <t>דלק מזכירות</t>
  </si>
  <si>
    <t>ליסינג מזכירות</t>
  </si>
  <si>
    <t>סריקת תיקי עובדים</t>
  </si>
  <si>
    <t>עבודות קבלניות מיחשוב</t>
  </si>
  <si>
    <t>משפחות וילדים בקהילה</t>
  </si>
  <si>
    <t>עו"ס ניצולי שואה</t>
  </si>
  <si>
    <t>רכז מענים</t>
  </si>
  <si>
    <t>הסעות אוטיסטים</t>
  </si>
  <si>
    <t>טיפול בעולים מאוקראינה ורוסיה</t>
  </si>
  <si>
    <t>נושמים לרווחה שכר</t>
  </si>
  <si>
    <t>ניהול תיקי גן  מוס"ח</t>
  </si>
  <si>
    <t>מרכזי קשר</t>
  </si>
  <si>
    <t>הסעות לאוטיסטים</t>
  </si>
  <si>
    <t>נערות חוץ ביתי - חוץ ביתי נוצץ</t>
  </si>
  <si>
    <t>מ. יום לנכים קשים</t>
  </si>
  <si>
    <t>נושמים לרווחה</t>
  </si>
  <si>
    <t>יועץ הנדסה</t>
  </si>
  <si>
    <t>עו"ב לניצולי שואה</t>
  </si>
  <si>
    <t>מ. יום נכים קשים</t>
  </si>
  <si>
    <t>נושמים לרווחה פעולות</t>
  </si>
  <si>
    <t>תכנית לאומית ילד ונוער (ראשית)</t>
  </si>
  <si>
    <t>שפ"י הוצאות אחרות</t>
  </si>
  <si>
    <t>נוער רכז מוזיקה</t>
  </si>
  <si>
    <t>אגף שרות</t>
  </si>
  <si>
    <t>שכר אגף שרות</t>
  </si>
  <si>
    <t>הוצאות ארגוניות</t>
  </si>
  <si>
    <t>הוצאות קבלניות</t>
  </si>
  <si>
    <t>סה"כ  אגף שרות</t>
  </si>
  <si>
    <t>שכר צוערת</t>
  </si>
  <si>
    <t>תכנית המראה ארגונית</t>
  </si>
  <si>
    <t>מרכיבי ביטחון שכר חשמלאי</t>
  </si>
  <si>
    <t>שכר אולפנה</t>
  </si>
  <si>
    <t>הוצאות אולפנה</t>
  </si>
  <si>
    <t>אולפנה כ"א</t>
  </si>
  <si>
    <t>תחזוקת מגרש כדורגל ואולמות</t>
  </si>
  <si>
    <t>מועצת יש"ע</t>
  </si>
  <si>
    <t>אשכול רשויות</t>
  </si>
  <si>
    <t>גוונים מימון שכר ספורט</t>
  </si>
  <si>
    <t>ספריה משרד התרבות</t>
  </si>
  <si>
    <t>שמירה אריאל מערב</t>
  </si>
  <si>
    <t xml:space="preserve">הוצאות בלתי רגילות </t>
  </si>
  <si>
    <t>הנחה-מימון</t>
  </si>
  <si>
    <t>גבייה-הנחות מימון</t>
  </si>
  <si>
    <t>שכר צוער גזברות</t>
  </si>
  <si>
    <t>מימון צוערים</t>
  </si>
  <si>
    <t>ליסינג רכב סייר קרקעות</t>
  </si>
  <si>
    <t>תחזוקת רכב קבט</t>
  </si>
  <si>
    <t>ביטוח רכב קב"ט</t>
  </si>
  <si>
    <t>רכב  ליסינג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</si>
</sst>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24"/>
      <color rgb="FFFF0000"/>
      <name val="Arial"/>
      <family val="2"/>
      <scheme val="minor"/>
    </font>
    <font>
      <b/>
      <u/>
      <sz val="24"/>
      <color rgb="FFC00000"/>
      <name val="Arial"/>
      <family val="2"/>
      <scheme val="minor"/>
    </font>
    <font>
      <b/>
      <u/>
      <sz val="11"/>
      <color rgb="FFFF0000"/>
      <name val="Arial"/>
      <family val="2"/>
      <charset val="177"/>
      <scheme val="minor"/>
    </font>
    <font>
      <b/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rgb="FFC00000"/>
      <name val="Arial"/>
      <family val="2"/>
      <scheme val="minor"/>
    </font>
    <font>
      <sz val="11"/>
      <color rgb="FFFF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9">
    <xf numFmtId="0" fontId="0" fillId="0" borderId="0" xfId="0"/>
    <xf numFmtId="164" fontId="0" fillId="0" borderId="0" xfId="1" applyNumberFormat="1" applyFont="1"/>
    <xf numFmtId="0" fontId="18" fillId="0" borderId="0" xfId="0" applyFont="1"/>
    <xf numFmtId="164" fontId="0" fillId="0" borderId="0" xfId="0" applyNumberFormat="1"/>
    <xf numFmtId="43" fontId="0" fillId="0" borderId="0" xfId="0" applyNumberFormat="1"/>
    <xf numFmtId="0" fontId="0" fillId="0" borderId="0" xfId="0" applyFill="1"/>
    <xf numFmtId="164" fontId="19" fillId="0" borderId="0" xfId="1" applyNumberFormat="1" applyFont="1" applyFill="1"/>
    <xf numFmtId="0" fontId="19" fillId="0" borderId="0" xfId="0" applyFont="1" applyFill="1"/>
    <xf numFmtId="164" fontId="19" fillId="0" borderId="0" xfId="0" applyNumberFormat="1" applyFont="1" applyFill="1"/>
    <xf numFmtId="0" fontId="20" fillId="0" borderId="0" xfId="0" applyFont="1" applyFill="1"/>
    <xf numFmtId="0" fontId="0" fillId="0" borderId="10" xfId="0" applyFill="1" applyBorder="1"/>
    <xf numFmtId="164" fontId="19" fillId="0" borderId="10" xfId="1" applyNumberFormat="1" applyFont="1" applyFill="1" applyBorder="1"/>
    <xf numFmtId="0" fontId="20" fillId="0" borderId="0" xfId="0" applyFont="1"/>
    <xf numFmtId="0" fontId="0" fillId="0" borderId="0" xfId="0" applyFill="1" applyBorder="1"/>
    <xf numFmtId="0" fontId="20" fillId="0" borderId="0" xfId="0" applyFont="1" applyFill="1" applyBorder="1"/>
    <xf numFmtId="0" fontId="21" fillId="0" borderId="0" xfId="0" applyFont="1" applyFill="1"/>
    <xf numFmtId="0" fontId="21" fillId="0" borderId="0" xfId="0" applyFont="1" applyFill="1" applyBorder="1"/>
    <xf numFmtId="0" fontId="0" fillId="0" borderId="12" xfId="0" applyFill="1" applyBorder="1"/>
    <xf numFmtId="164" fontId="19" fillId="0" borderId="12" xfId="1" applyNumberFormat="1" applyFont="1" applyFill="1" applyBorder="1"/>
    <xf numFmtId="0" fontId="20" fillId="0" borderId="11" xfId="0" applyFont="1" applyFill="1" applyBorder="1"/>
    <xf numFmtId="164" fontId="20" fillId="0" borderId="11" xfId="1" applyNumberFormat="1" applyFont="1" applyFill="1" applyBorder="1"/>
    <xf numFmtId="164" fontId="19" fillId="0" borderId="0" xfId="1" applyNumberFormat="1" applyFont="1" applyFill="1" applyBorder="1"/>
    <xf numFmtId="0" fontId="19" fillId="0" borderId="10" xfId="0" applyFont="1" applyFill="1" applyBorder="1"/>
    <xf numFmtId="0" fontId="19" fillId="0" borderId="0" xfId="0" applyFont="1" applyFill="1" applyBorder="1"/>
    <xf numFmtId="0" fontId="0" fillId="0" borderId="14" xfId="0" applyFill="1" applyBorder="1"/>
    <xf numFmtId="164" fontId="19" fillId="0" borderId="14" xfId="1" applyNumberFormat="1" applyFont="1" applyFill="1" applyBorder="1"/>
    <xf numFmtId="164" fontId="20" fillId="0" borderId="0" xfId="1" applyNumberFormat="1" applyFont="1" applyFill="1" applyBorder="1"/>
    <xf numFmtId="0" fontId="0" fillId="0" borderId="15" xfId="0" applyFill="1" applyBorder="1"/>
    <xf numFmtId="164" fontId="19" fillId="0" borderId="15" xfId="1" applyNumberFormat="1" applyFont="1" applyFill="1" applyBorder="1"/>
    <xf numFmtId="164" fontId="0" fillId="0" borderId="12" xfId="1" applyNumberFormat="1" applyFont="1" applyFill="1" applyBorder="1"/>
    <xf numFmtId="0" fontId="0" fillId="0" borderId="0" xfId="0" applyBorder="1"/>
    <xf numFmtId="0" fontId="0" fillId="0" borderId="0" xfId="0" applyAlignment="1">
      <alignment vertical="center"/>
    </xf>
    <xf numFmtId="0" fontId="20" fillId="0" borderId="13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164" fontId="20" fillId="0" borderId="13" xfId="1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22" fillId="0" borderId="0" xfId="0" applyFont="1" applyFill="1"/>
    <xf numFmtId="0" fontId="23" fillId="0" borderId="0" xfId="0" applyFont="1" applyFill="1"/>
    <xf numFmtId="0" fontId="0" fillId="0" borderId="16" xfId="0" applyFill="1" applyBorder="1"/>
    <xf numFmtId="164" fontId="0" fillId="0" borderId="0" xfId="1" applyNumberFormat="1" applyFont="1" applyFill="1"/>
    <xf numFmtId="164" fontId="19" fillId="0" borderId="16" xfId="1" applyNumberFormat="1" applyFont="1" applyFill="1" applyBorder="1"/>
    <xf numFmtId="0" fontId="0" fillId="0" borderId="17" xfId="0" applyFill="1" applyBorder="1"/>
    <xf numFmtId="164" fontId="19" fillId="0" borderId="17" xfId="1" applyNumberFormat="1" applyFont="1" applyFill="1" applyBorder="1"/>
    <xf numFmtId="164" fontId="20" fillId="0" borderId="11" xfId="1" applyNumberFormat="1" applyFont="1" applyFill="1" applyBorder="1" applyAlignment="1">
      <alignment vertical="center"/>
    </xf>
    <xf numFmtId="0" fontId="26" fillId="0" borderId="10" xfId="0" applyFont="1" applyFill="1" applyBorder="1"/>
    <xf numFmtId="164" fontId="0" fillId="0" borderId="10" xfId="1" applyNumberFormat="1" applyFont="1" applyFill="1" applyBorder="1"/>
    <xf numFmtId="0" fontId="20" fillId="0" borderId="18" xfId="0" applyFont="1" applyFill="1" applyBorder="1"/>
    <xf numFmtId="0" fontId="14" fillId="0" borderId="0" xfId="0" applyFont="1" applyFill="1"/>
    <xf numFmtId="0" fontId="18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0" fillId="0" borderId="0" xfId="0" applyFill="1" applyAlignment="1">
      <alignment vertical="center"/>
    </xf>
    <xf numFmtId="164" fontId="19" fillId="0" borderId="10" xfId="0" applyNumberFormat="1" applyFont="1" applyFill="1" applyBorder="1"/>
    <xf numFmtId="0" fontId="19" fillId="0" borderId="15" xfId="0" applyFont="1" applyFill="1" applyBorder="1"/>
    <xf numFmtId="0" fontId="19" fillId="0" borderId="12" xfId="0" applyFont="1" applyFill="1" applyBorder="1"/>
    <xf numFmtId="43" fontId="14" fillId="0" borderId="0" xfId="1" applyFont="1" applyFill="1"/>
    <xf numFmtId="164" fontId="14" fillId="0" borderId="0" xfId="0" applyNumberFormat="1" applyFont="1" applyFill="1"/>
    <xf numFmtId="43" fontId="14" fillId="0" borderId="0" xfId="0" applyNumberFormat="1" applyFont="1" applyFill="1"/>
    <xf numFmtId="164" fontId="0" fillId="0" borderId="0" xfId="0" applyNumberFormat="1" applyFill="1"/>
    <xf numFmtId="164" fontId="19" fillId="0" borderId="0" xfId="0" applyNumberFormat="1" applyFont="1" applyFill="1" applyBorder="1"/>
    <xf numFmtId="164" fontId="28" fillId="0" borderId="0" xfId="1" applyNumberFormat="1" applyFont="1" applyFill="1"/>
    <xf numFmtId="0" fontId="19" fillId="33" borderId="0" xfId="0" applyFont="1" applyFill="1"/>
    <xf numFmtId="0" fontId="0" fillId="33" borderId="0" xfId="0" applyFill="1"/>
    <xf numFmtId="0" fontId="20" fillId="33" borderId="0" xfId="0" applyFont="1" applyFill="1"/>
    <xf numFmtId="164" fontId="20" fillId="0" borderId="15" xfId="1" applyNumberFormat="1" applyFont="1" applyFill="1" applyBorder="1"/>
    <xf numFmtId="0" fontId="20" fillId="0" borderId="19" xfId="0" applyFont="1" applyFill="1" applyBorder="1"/>
    <xf numFmtId="164" fontId="20" fillId="0" borderId="19" xfId="1" applyNumberFormat="1" applyFont="1" applyFill="1" applyBorder="1"/>
    <xf numFmtId="164" fontId="0" fillId="0" borderId="10" xfId="1" applyNumberFormat="1" applyFont="1" applyFill="1" applyBorder="1" applyAlignment="1">
      <alignment horizontal="right"/>
    </xf>
    <xf numFmtId="164" fontId="27" fillId="0" borderId="10" xfId="1" applyNumberFormat="1" applyFont="1" applyFill="1" applyBorder="1" applyAlignment="1">
      <alignment horizontal="right"/>
    </xf>
    <xf numFmtId="164" fontId="0" fillId="0" borderId="14" xfId="1" applyNumberFormat="1" applyFont="1" applyFill="1" applyBorder="1" applyAlignment="1">
      <alignment horizontal="right"/>
    </xf>
    <xf numFmtId="164" fontId="0" fillId="0" borderId="15" xfId="1" applyNumberFormat="1" applyFont="1" applyFill="1" applyBorder="1" applyAlignment="1">
      <alignment horizontal="right"/>
    </xf>
    <xf numFmtId="164" fontId="29" fillId="0" borderId="0" xfId="1" applyNumberFormat="1" applyFont="1" applyFill="1" applyBorder="1"/>
    <xf numFmtId="164" fontId="18" fillId="0" borderId="0" xfId="1" applyNumberFormat="1" applyFont="1" applyFill="1"/>
    <xf numFmtId="164" fontId="26" fillId="0" borderId="10" xfId="1" applyNumberFormat="1" applyFont="1" applyFill="1" applyBorder="1"/>
    <xf numFmtId="164" fontId="20" fillId="0" borderId="20" xfId="1" applyNumberFormat="1" applyFont="1" applyFill="1" applyBorder="1"/>
    <xf numFmtId="164" fontId="20" fillId="0" borderId="20" xfId="1" applyNumberFormat="1" applyFont="1" applyFill="1" applyBorder="1" applyAlignment="1">
      <alignment vertical="center"/>
    </xf>
    <xf numFmtId="164" fontId="29" fillId="0" borderId="10" xfId="1" applyNumberFormat="1" applyFont="1" applyFill="1" applyBorder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526"/>
  <sheetViews>
    <sheetView rightToLeft="1" tabSelected="1" zoomScaleNormal="100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2.625" style="5" customWidth="1"/>
    <col min="2" max="2" width="11.375" style="5" customWidth="1"/>
    <col min="3" max="3" width="29" style="5" customWidth="1"/>
    <col min="4" max="5" width="12.375" style="6" customWidth="1"/>
    <col min="6" max="6" width="12.125" style="6" customWidth="1"/>
    <col min="7" max="7" width="11.875" style="6" customWidth="1"/>
    <col min="8" max="8" width="16.75" style="41" customWidth="1"/>
    <col min="9" max="9" width="10.375" style="5" hidden="1" customWidth="1"/>
    <col min="10" max="10" width="13.25" style="5" hidden="1" customWidth="1"/>
    <col min="11" max="11" width="14.75" style="5" hidden="1" customWidth="1"/>
    <col min="12" max="12" width="12.75" style="5" hidden="1" customWidth="1"/>
    <col min="13" max="13" width="9" hidden="1" customWidth="1"/>
    <col min="14" max="16" width="9" customWidth="1"/>
  </cols>
  <sheetData>
    <row r="1" spans="1:12" ht="35.25" customHeight="1" x14ac:dyDescent="0.4">
      <c r="B1" s="5" t="s">
        <v>756</v>
      </c>
      <c r="C1" s="38" t="s">
        <v>712</v>
      </c>
      <c r="D1" s="62"/>
      <c r="E1" s="62"/>
      <c r="J1" s="60"/>
    </row>
    <row r="2" spans="1:12" ht="15" customHeight="1" thickBot="1" x14ac:dyDescent="0.3">
      <c r="C2" s="15" t="s">
        <v>2</v>
      </c>
      <c r="J2" s="49"/>
      <c r="K2" s="49"/>
    </row>
    <row r="3" spans="1:12" s="2" customFormat="1" ht="15" customHeight="1" thickBot="1" x14ac:dyDescent="0.3">
      <c r="A3" s="50"/>
      <c r="B3" s="19" t="s">
        <v>0</v>
      </c>
      <c r="C3" s="19" t="s">
        <v>1</v>
      </c>
      <c r="D3" s="20" t="s">
        <v>972</v>
      </c>
      <c r="E3" s="20" t="s">
        <v>908</v>
      </c>
      <c r="F3" s="20" t="s">
        <v>846</v>
      </c>
      <c r="G3" s="20" t="s">
        <v>971</v>
      </c>
      <c r="H3" s="74"/>
      <c r="I3" s="50"/>
      <c r="J3" s="51">
        <v>1</v>
      </c>
      <c r="K3" s="51" t="s">
        <v>765</v>
      </c>
      <c r="L3" s="50"/>
    </row>
    <row r="4" spans="1:12" ht="15" customHeight="1" x14ac:dyDescent="0.2">
      <c r="B4" s="17">
        <v>1111100100</v>
      </c>
      <c r="C4" s="17" t="s">
        <v>2</v>
      </c>
      <c r="D4" s="18">
        <v>73251000</v>
      </c>
      <c r="E4" s="18">
        <v>65805000</v>
      </c>
      <c r="F4" s="18">
        <v>57502000</v>
      </c>
      <c r="G4" s="28">
        <v>60801852</v>
      </c>
      <c r="J4" s="49">
        <v>2</v>
      </c>
      <c r="K4" s="49" t="s">
        <v>766</v>
      </c>
    </row>
    <row r="5" spans="1:12" ht="15" customHeight="1" x14ac:dyDescent="0.2">
      <c r="B5" s="10">
        <v>1113000110</v>
      </c>
      <c r="C5" s="10" t="s">
        <v>1020</v>
      </c>
      <c r="D5" s="11">
        <v>330000</v>
      </c>
      <c r="E5" s="11">
        <v>600000</v>
      </c>
      <c r="F5" s="11">
        <v>530000</v>
      </c>
      <c r="G5" s="11">
        <v>602951</v>
      </c>
      <c r="J5" s="49">
        <v>3</v>
      </c>
      <c r="K5" s="49" t="s">
        <v>767</v>
      </c>
    </row>
    <row r="6" spans="1:12" ht="15" customHeight="1" thickBot="1" x14ac:dyDescent="0.25">
      <c r="B6" s="10">
        <v>1115000110</v>
      </c>
      <c r="C6" s="10" t="s">
        <v>3</v>
      </c>
      <c r="D6" s="11">
        <v>12000000</v>
      </c>
      <c r="E6" s="11">
        <v>9500000</v>
      </c>
      <c r="F6" s="11">
        <v>9300000</v>
      </c>
      <c r="G6" s="11">
        <v>9542580</v>
      </c>
      <c r="J6" s="49">
        <v>4</v>
      </c>
      <c r="K6" s="49" t="s">
        <v>571</v>
      </c>
    </row>
    <row r="7" spans="1:12" ht="15" customHeight="1" thickBot="1" x14ac:dyDescent="0.3">
      <c r="A7" s="9"/>
      <c r="B7" s="19"/>
      <c r="C7" s="19" t="s">
        <v>600</v>
      </c>
      <c r="D7" s="20">
        <f t="shared" ref="D7:G7" si="0">SUM(D4:D6)</f>
        <v>85581000</v>
      </c>
      <c r="E7" s="20">
        <f t="shared" si="0"/>
        <v>75905000</v>
      </c>
      <c r="F7" s="20">
        <f t="shared" si="0"/>
        <v>67332000</v>
      </c>
      <c r="G7" s="20">
        <f t="shared" si="0"/>
        <v>70947383</v>
      </c>
      <c r="J7" s="49">
        <v>5</v>
      </c>
      <c r="K7" s="49" t="s">
        <v>768</v>
      </c>
    </row>
    <row r="8" spans="1:12" s="12" customFormat="1" ht="15" customHeight="1" x14ac:dyDescent="0.25">
      <c r="A8" s="5"/>
      <c r="B8" s="5"/>
      <c r="C8" s="5"/>
      <c r="D8" s="6"/>
      <c r="E8" s="6"/>
      <c r="F8" s="6"/>
      <c r="G8" s="6"/>
      <c r="H8" s="41"/>
      <c r="I8" s="9"/>
      <c r="J8" s="52">
        <v>6</v>
      </c>
      <c r="K8" s="52" t="s">
        <v>573</v>
      </c>
      <c r="L8" s="9"/>
    </row>
    <row r="9" spans="1:12" ht="15" customHeight="1" thickBot="1" x14ac:dyDescent="0.3">
      <c r="C9" s="16" t="s">
        <v>575</v>
      </c>
      <c r="J9" s="49">
        <v>7</v>
      </c>
      <c r="K9" s="49" t="s">
        <v>584</v>
      </c>
    </row>
    <row r="10" spans="1:12" ht="15" customHeight="1" thickBot="1" x14ac:dyDescent="0.3">
      <c r="A10" s="50"/>
      <c r="B10" s="19" t="s">
        <v>0</v>
      </c>
      <c r="C10" s="19" t="s">
        <v>1</v>
      </c>
      <c r="D10" s="20" t="s">
        <v>972</v>
      </c>
      <c r="E10" s="20" t="s">
        <v>908</v>
      </c>
      <c r="F10" s="20" t="s">
        <v>846</v>
      </c>
      <c r="G10" s="20" t="s">
        <v>971</v>
      </c>
      <c r="J10" s="49">
        <v>8</v>
      </c>
      <c r="K10" s="49" t="s">
        <v>769</v>
      </c>
    </row>
    <row r="11" spans="1:12" s="2" customFormat="1" ht="15" customHeight="1" thickBot="1" x14ac:dyDescent="0.3">
      <c r="A11" s="5"/>
      <c r="B11" s="10">
        <v>1121000290</v>
      </c>
      <c r="C11" s="10" t="s">
        <v>4</v>
      </c>
      <c r="D11" s="11">
        <v>30000</v>
      </c>
      <c r="E11" s="11">
        <v>30000</v>
      </c>
      <c r="F11" s="11">
        <v>30000</v>
      </c>
      <c r="G11" s="11">
        <v>16081</v>
      </c>
      <c r="H11" s="41"/>
      <c r="I11" s="50"/>
      <c r="J11" s="51">
        <v>9</v>
      </c>
      <c r="K11" s="51" t="s">
        <v>191</v>
      </c>
      <c r="L11" s="50"/>
    </row>
    <row r="12" spans="1:12" ht="15" customHeight="1" thickBot="1" x14ac:dyDescent="0.3">
      <c r="A12" s="9"/>
      <c r="B12" s="19"/>
      <c r="C12" s="19" t="s">
        <v>601</v>
      </c>
      <c r="D12" s="20">
        <f>D11</f>
        <v>30000</v>
      </c>
      <c r="E12" s="20">
        <f>E11</f>
        <v>30000</v>
      </c>
      <c r="F12" s="20">
        <f>F11</f>
        <v>30000</v>
      </c>
      <c r="G12" s="20">
        <f t="shared" ref="G12" si="1">G11</f>
        <v>16081</v>
      </c>
      <c r="J12" s="49">
        <v>10</v>
      </c>
      <c r="K12" s="49" t="s">
        <v>770</v>
      </c>
    </row>
    <row r="13" spans="1:12" s="12" customFormat="1" ht="15" customHeight="1" x14ac:dyDescent="0.25">
      <c r="A13" s="5"/>
      <c r="B13" s="5"/>
      <c r="C13" s="5"/>
      <c r="D13" s="6"/>
      <c r="E13" s="6"/>
      <c r="F13" s="6"/>
      <c r="G13" s="6"/>
      <c r="H13" s="41"/>
      <c r="I13" s="9"/>
      <c r="J13" s="52">
        <v>11</v>
      </c>
      <c r="K13" s="52" t="s">
        <v>567</v>
      </c>
      <c r="L13" s="9"/>
    </row>
    <row r="14" spans="1:12" ht="15" customHeight="1" thickBot="1" x14ac:dyDescent="0.3">
      <c r="C14" s="16" t="s">
        <v>602</v>
      </c>
      <c r="J14" s="49">
        <v>12</v>
      </c>
      <c r="K14" s="49" t="s">
        <v>840</v>
      </c>
    </row>
    <row r="15" spans="1:12" ht="15" customHeight="1" thickBot="1" x14ac:dyDescent="0.3">
      <c r="A15" s="50"/>
      <c r="B15" s="19" t="s">
        <v>0</v>
      </c>
      <c r="C15" s="19" t="s">
        <v>1</v>
      </c>
      <c r="D15" s="20" t="s">
        <v>972</v>
      </c>
      <c r="E15" s="20" t="s">
        <v>908</v>
      </c>
      <c r="F15" s="20" t="s">
        <v>846</v>
      </c>
      <c r="G15" s="20" t="s">
        <v>971</v>
      </c>
      <c r="J15" s="49">
        <v>13</v>
      </c>
      <c r="K15" s="49" t="s">
        <v>626</v>
      </c>
    </row>
    <row r="16" spans="1:12" s="2" customFormat="1" ht="15" customHeight="1" thickBot="1" x14ac:dyDescent="0.3">
      <c r="A16" s="5"/>
      <c r="B16" s="10">
        <v>1160000540</v>
      </c>
      <c r="C16" s="10" t="s">
        <v>155</v>
      </c>
      <c r="D16" s="11">
        <v>1600000</v>
      </c>
      <c r="E16" s="11">
        <v>900000</v>
      </c>
      <c r="F16" s="11">
        <v>900000</v>
      </c>
      <c r="G16" s="11"/>
      <c r="H16" s="41"/>
      <c r="I16" s="50"/>
      <c r="J16" s="51"/>
      <c r="K16" s="51"/>
      <c r="L16" s="50"/>
    </row>
    <row r="17" spans="1:12" ht="15" customHeight="1" thickBot="1" x14ac:dyDescent="0.3">
      <c r="A17" s="9"/>
      <c r="B17" s="19"/>
      <c r="C17" s="19" t="s">
        <v>603</v>
      </c>
      <c r="D17" s="20">
        <f t="shared" ref="D17:G17" si="2">D16</f>
        <v>1600000</v>
      </c>
      <c r="E17" s="20">
        <f t="shared" si="2"/>
        <v>900000</v>
      </c>
      <c r="F17" s="20">
        <f t="shared" si="2"/>
        <v>900000</v>
      </c>
      <c r="G17" s="20">
        <f t="shared" si="2"/>
        <v>0</v>
      </c>
      <c r="J17" s="49"/>
      <c r="K17" s="49"/>
    </row>
    <row r="18" spans="1:12" s="12" customFormat="1" ht="15" customHeight="1" x14ac:dyDescent="0.25">
      <c r="A18" s="5"/>
      <c r="B18" s="5"/>
      <c r="C18" s="5"/>
      <c r="D18" s="6"/>
      <c r="E18" s="6"/>
      <c r="F18" s="6"/>
      <c r="G18" s="6"/>
      <c r="H18" s="41"/>
      <c r="I18" s="9"/>
      <c r="J18" s="52"/>
      <c r="K18" s="52"/>
      <c r="L18" s="9"/>
    </row>
    <row r="19" spans="1:12" ht="15" customHeight="1" thickBot="1" x14ac:dyDescent="0.3">
      <c r="C19" s="16" t="s">
        <v>576</v>
      </c>
      <c r="J19" s="49"/>
      <c r="K19" s="49"/>
    </row>
    <row r="20" spans="1:12" ht="15" customHeight="1" thickBot="1" x14ac:dyDescent="0.3">
      <c r="A20" s="50"/>
      <c r="B20" s="19" t="s">
        <v>0</v>
      </c>
      <c r="C20" s="19" t="s">
        <v>1</v>
      </c>
      <c r="D20" s="20" t="s">
        <v>972</v>
      </c>
      <c r="E20" s="20" t="s">
        <v>908</v>
      </c>
      <c r="F20" s="20" t="s">
        <v>846</v>
      </c>
      <c r="G20" s="20" t="s">
        <v>971</v>
      </c>
      <c r="J20" s="49"/>
      <c r="K20" s="49"/>
    </row>
    <row r="21" spans="1:12" s="2" customFormat="1" ht="15" customHeight="1" x14ac:dyDescent="0.25">
      <c r="A21" s="5"/>
      <c r="B21" s="10">
        <v>1191000910</v>
      </c>
      <c r="C21" s="10" t="s">
        <v>5</v>
      </c>
      <c r="D21" s="11">
        <v>9925000</v>
      </c>
      <c r="E21" s="11">
        <v>11028000</v>
      </c>
      <c r="F21" s="11">
        <v>11028000</v>
      </c>
      <c r="G21" s="11">
        <v>11027929</v>
      </c>
      <c r="H21" s="41"/>
      <c r="I21" s="50"/>
      <c r="J21" s="51"/>
      <c r="K21" s="51"/>
      <c r="L21" s="50"/>
    </row>
    <row r="22" spans="1:12" ht="15" customHeight="1" x14ac:dyDescent="0.2">
      <c r="B22" s="10">
        <v>1191000911</v>
      </c>
      <c r="C22" s="10" t="s">
        <v>904</v>
      </c>
      <c r="D22" s="11">
        <v>0</v>
      </c>
      <c r="E22" s="11">
        <v>0</v>
      </c>
      <c r="F22" s="11">
        <v>1095000</v>
      </c>
      <c r="G22" s="11">
        <v>1277143</v>
      </c>
      <c r="J22" s="49"/>
      <c r="K22" s="57"/>
    </row>
    <row r="23" spans="1:12" ht="15" customHeight="1" x14ac:dyDescent="0.2">
      <c r="B23" s="10">
        <v>1191000912</v>
      </c>
      <c r="C23" s="10" t="s">
        <v>845</v>
      </c>
      <c r="D23" s="11">
        <v>0</v>
      </c>
      <c r="E23" s="11">
        <v>0</v>
      </c>
      <c r="F23" s="11">
        <v>1225000</v>
      </c>
      <c r="G23" s="11">
        <v>0</v>
      </c>
      <c r="J23" s="49"/>
      <c r="K23" s="49"/>
    </row>
    <row r="24" spans="1:12" ht="15" customHeight="1" x14ac:dyDescent="0.2">
      <c r="B24" s="10">
        <v>1192000910</v>
      </c>
      <c r="C24" s="10" t="s">
        <v>6</v>
      </c>
      <c r="D24" s="11">
        <v>900000</v>
      </c>
      <c r="E24" s="11">
        <v>900000</v>
      </c>
      <c r="F24" s="11">
        <v>1091000</v>
      </c>
      <c r="G24" s="11">
        <v>902052</v>
      </c>
      <c r="J24" s="49"/>
      <c r="K24" s="58"/>
    </row>
    <row r="25" spans="1:12" ht="15" customHeight="1" x14ac:dyDescent="0.2">
      <c r="B25" s="10">
        <v>1192000911</v>
      </c>
      <c r="C25" s="10" t="s">
        <v>975</v>
      </c>
      <c r="D25" s="11"/>
      <c r="E25" s="11"/>
      <c r="F25" s="11"/>
      <c r="G25" s="11">
        <v>188519</v>
      </c>
      <c r="J25" s="49"/>
      <c r="K25" s="58"/>
    </row>
    <row r="26" spans="1:12" ht="15" customHeight="1" x14ac:dyDescent="0.2">
      <c r="B26" s="10">
        <v>1193000910</v>
      </c>
      <c r="C26" s="10" t="s">
        <v>897</v>
      </c>
      <c r="D26" s="11">
        <v>1580000</v>
      </c>
      <c r="E26" s="11">
        <v>1691000</v>
      </c>
      <c r="F26" s="11">
        <v>1500000</v>
      </c>
      <c r="G26" s="11">
        <v>3949560</v>
      </c>
      <c r="J26" s="49"/>
      <c r="K26" s="59"/>
    </row>
    <row r="27" spans="1:12" ht="15" customHeight="1" x14ac:dyDescent="0.2">
      <c r="B27" s="10">
        <v>1194001912</v>
      </c>
      <c r="C27" s="10" t="s">
        <v>976</v>
      </c>
      <c r="D27" s="11">
        <v>0</v>
      </c>
      <c r="E27" s="11">
        <v>0</v>
      </c>
      <c r="F27" s="11">
        <v>0</v>
      </c>
      <c r="G27" s="11">
        <v>2035181</v>
      </c>
    </row>
    <row r="28" spans="1:12" ht="15" customHeight="1" x14ac:dyDescent="0.2">
      <c r="B28" s="10">
        <v>1196000910</v>
      </c>
      <c r="C28" s="10" t="s">
        <v>7</v>
      </c>
      <c r="D28" s="11"/>
      <c r="E28" s="11"/>
      <c r="F28" s="11">
        <v>21000</v>
      </c>
      <c r="G28" s="11">
        <v>14500</v>
      </c>
    </row>
    <row r="29" spans="1:12" ht="15" customHeight="1" x14ac:dyDescent="0.2">
      <c r="B29" s="10">
        <v>1196000911</v>
      </c>
      <c r="C29" s="10" t="s">
        <v>977</v>
      </c>
      <c r="D29" s="11">
        <v>6000</v>
      </c>
      <c r="E29" s="11"/>
      <c r="F29" s="11"/>
      <c r="G29" s="11">
        <v>5413</v>
      </c>
    </row>
    <row r="30" spans="1:12" ht="15" customHeight="1" thickBot="1" x14ac:dyDescent="0.25">
      <c r="B30" s="10">
        <v>1196000912</v>
      </c>
      <c r="C30" s="10" t="s">
        <v>8</v>
      </c>
      <c r="D30" s="11">
        <v>7000</v>
      </c>
      <c r="E30" s="11">
        <v>7000</v>
      </c>
      <c r="F30" s="11">
        <v>7000</v>
      </c>
      <c r="G30" s="11">
        <v>2600</v>
      </c>
    </row>
    <row r="31" spans="1:12" ht="15" customHeight="1" thickBot="1" x14ac:dyDescent="0.3">
      <c r="A31" s="9"/>
      <c r="B31" s="19"/>
      <c r="C31" s="19" t="s">
        <v>604</v>
      </c>
      <c r="D31" s="20">
        <f t="shared" ref="D31:G31" si="3">SUM(D21:D30)</f>
        <v>12418000</v>
      </c>
      <c r="E31" s="20">
        <f t="shared" si="3"/>
        <v>13626000</v>
      </c>
      <c r="F31" s="20">
        <f t="shared" si="3"/>
        <v>15967000</v>
      </c>
      <c r="G31" s="20">
        <f t="shared" si="3"/>
        <v>19402897</v>
      </c>
      <c r="K31" s="60"/>
    </row>
    <row r="32" spans="1:12" ht="15" customHeight="1" x14ac:dyDescent="0.2">
      <c r="K32" s="60"/>
    </row>
    <row r="33" spans="1:12" s="12" customFormat="1" ht="15" customHeight="1" thickBot="1" x14ac:dyDescent="0.3">
      <c r="A33" s="5"/>
      <c r="B33" s="5"/>
      <c r="C33" s="16" t="s">
        <v>605</v>
      </c>
      <c r="D33" s="6"/>
      <c r="E33" s="6"/>
      <c r="F33" s="6"/>
      <c r="G33" s="6"/>
      <c r="H33" s="41"/>
      <c r="I33" s="9"/>
      <c r="J33" s="9"/>
      <c r="K33" s="9"/>
      <c r="L33" s="9"/>
    </row>
    <row r="34" spans="1:12" ht="15" customHeight="1" thickBot="1" x14ac:dyDescent="0.3">
      <c r="A34" s="50"/>
      <c r="B34" s="19" t="s">
        <v>0</v>
      </c>
      <c r="C34" s="19" t="s">
        <v>1</v>
      </c>
      <c r="D34" s="20" t="s">
        <v>972</v>
      </c>
      <c r="E34" s="20" t="s">
        <v>908</v>
      </c>
      <c r="F34" s="20" t="s">
        <v>846</v>
      </c>
      <c r="G34" s="20" t="s">
        <v>971</v>
      </c>
    </row>
    <row r="35" spans="1:12" s="2" customFormat="1" ht="15" customHeight="1" x14ac:dyDescent="0.25">
      <c r="A35" s="5"/>
      <c r="B35" s="10">
        <v>1214200790</v>
      </c>
      <c r="C35" s="10" t="s">
        <v>9</v>
      </c>
      <c r="D35" s="11">
        <v>100000</v>
      </c>
      <c r="E35" s="11">
        <v>100000</v>
      </c>
      <c r="F35" s="11">
        <v>100000</v>
      </c>
      <c r="G35" s="11">
        <v>87137</v>
      </c>
      <c r="H35" s="41"/>
      <c r="I35" s="50"/>
      <c r="J35" s="50"/>
      <c r="K35" s="50"/>
      <c r="L35" s="50"/>
    </row>
    <row r="36" spans="1:12" ht="15" customHeight="1" x14ac:dyDescent="0.2">
      <c r="B36" s="10">
        <v>1214200791</v>
      </c>
      <c r="C36" s="10" t="s">
        <v>714</v>
      </c>
      <c r="D36" s="11">
        <v>300000</v>
      </c>
      <c r="E36" s="11">
        <v>350000</v>
      </c>
      <c r="F36" s="11">
        <v>250000</v>
      </c>
      <c r="G36" s="11">
        <v>282609</v>
      </c>
    </row>
    <row r="37" spans="1:12" ht="15" customHeight="1" x14ac:dyDescent="0.2">
      <c r="B37" s="10">
        <v>1214300490</v>
      </c>
      <c r="C37" s="10" t="s">
        <v>10</v>
      </c>
      <c r="D37" s="11">
        <v>20000</v>
      </c>
      <c r="E37" s="11">
        <v>20000</v>
      </c>
      <c r="F37" s="11">
        <v>22000</v>
      </c>
      <c r="G37" s="11">
        <v>21368</v>
      </c>
    </row>
    <row r="38" spans="1:12" ht="15" customHeight="1" thickBot="1" x14ac:dyDescent="0.25">
      <c r="B38" s="10">
        <v>1214301490</v>
      </c>
      <c r="C38" s="10" t="s">
        <v>11</v>
      </c>
      <c r="D38" s="11">
        <v>200000</v>
      </c>
      <c r="E38" s="11">
        <v>200000</v>
      </c>
      <c r="F38" s="11">
        <v>195000</v>
      </c>
      <c r="G38" s="11">
        <v>218494</v>
      </c>
    </row>
    <row r="39" spans="1:12" ht="15" customHeight="1" thickBot="1" x14ac:dyDescent="0.3">
      <c r="A39" s="9"/>
      <c r="B39" s="19"/>
      <c r="C39" s="19" t="s">
        <v>606</v>
      </c>
      <c r="D39" s="20">
        <f t="shared" ref="D39:G39" si="4">SUM(D35:D38)</f>
        <v>620000</v>
      </c>
      <c r="E39" s="20">
        <f t="shared" si="4"/>
        <v>670000</v>
      </c>
      <c r="F39" s="20">
        <f t="shared" si="4"/>
        <v>567000</v>
      </c>
      <c r="G39" s="20">
        <f t="shared" si="4"/>
        <v>609608</v>
      </c>
    </row>
    <row r="40" spans="1:12" ht="15" customHeight="1" x14ac:dyDescent="0.2"/>
    <row r="41" spans="1:12" s="12" customFormat="1" ht="15" customHeight="1" thickBot="1" x14ac:dyDescent="0.3">
      <c r="A41" s="5"/>
      <c r="B41" s="5"/>
      <c r="C41" s="16" t="s">
        <v>607</v>
      </c>
      <c r="D41" s="6"/>
      <c r="E41" s="6"/>
      <c r="F41" s="6"/>
      <c r="G41" s="6"/>
      <c r="H41" s="41"/>
      <c r="I41" s="9"/>
      <c r="J41" s="9"/>
      <c r="K41" s="9"/>
      <c r="L41" s="9"/>
    </row>
    <row r="42" spans="1:12" ht="15" customHeight="1" thickBot="1" x14ac:dyDescent="0.3">
      <c r="A42" s="50"/>
      <c r="B42" s="19" t="s">
        <v>0</v>
      </c>
      <c r="C42" s="19" t="s">
        <v>1</v>
      </c>
      <c r="D42" s="20" t="s">
        <v>972</v>
      </c>
      <c r="E42" s="20" t="s">
        <v>908</v>
      </c>
      <c r="F42" s="20" t="s">
        <v>846</v>
      </c>
      <c r="G42" s="20" t="s">
        <v>971</v>
      </c>
    </row>
    <row r="43" spans="1:12" ht="15" customHeight="1" x14ac:dyDescent="0.2">
      <c r="B43" s="10">
        <v>1219000490</v>
      </c>
      <c r="C43" s="10" t="s">
        <v>12</v>
      </c>
      <c r="D43" s="11"/>
      <c r="E43" s="11">
        <v>15000</v>
      </c>
      <c r="F43" s="11">
        <v>15000</v>
      </c>
      <c r="G43" s="11">
        <v>18000</v>
      </c>
    </row>
    <row r="44" spans="1:12" s="2" customFormat="1" ht="15" customHeight="1" thickBot="1" x14ac:dyDescent="0.3">
      <c r="A44" s="5"/>
      <c r="B44" s="10">
        <v>1219000910</v>
      </c>
      <c r="C44" s="10" t="s">
        <v>746</v>
      </c>
      <c r="D44" s="11"/>
      <c r="E44" s="11">
        <v>350000</v>
      </c>
      <c r="F44" s="11">
        <v>100000</v>
      </c>
      <c r="G44" s="11"/>
      <c r="H44" s="41"/>
      <c r="I44" s="50"/>
      <c r="J44" s="50"/>
      <c r="K44" s="50"/>
      <c r="L44" s="50"/>
    </row>
    <row r="45" spans="1:12" ht="15" customHeight="1" thickBot="1" x14ac:dyDescent="0.3">
      <c r="A45" s="9"/>
      <c r="B45" s="19"/>
      <c r="C45" s="19" t="s">
        <v>608</v>
      </c>
      <c r="D45" s="20">
        <f>D44+D43</f>
        <v>0</v>
      </c>
      <c r="E45" s="20">
        <f>E44+E43</f>
        <v>365000</v>
      </c>
      <c r="F45" s="20">
        <f>F44+F43</f>
        <v>115000</v>
      </c>
      <c r="G45" s="20">
        <f t="shared" ref="G45" si="5">G44+G43</f>
        <v>18000</v>
      </c>
    </row>
    <row r="46" spans="1:12" ht="15" customHeight="1" x14ac:dyDescent="0.2"/>
    <row r="47" spans="1:12" s="12" customFormat="1" ht="15" customHeight="1" thickBot="1" x14ac:dyDescent="0.3">
      <c r="A47" s="5"/>
      <c r="B47" s="5"/>
      <c r="C47" s="16" t="s">
        <v>611</v>
      </c>
      <c r="D47" s="6"/>
      <c r="E47" s="6"/>
      <c r="F47" s="6"/>
      <c r="G47" s="6"/>
      <c r="H47" s="41"/>
      <c r="I47" s="9"/>
      <c r="J47" s="9"/>
      <c r="K47" s="9"/>
      <c r="L47" s="9"/>
    </row>
    <row r="48" spans="1:12" ht="15" customHeight="1" thickBot="1" x14ac:dyDescent="0.3">
      <c r="A48" s="50"/>
      <c r="B48" s="19" t="s">
        <v>0</v>
      </c>
      <c r="C48" s="19" t="s">
        <v>1</v>
      </c>
      <c r="D48" s="20" t="s">
        <v>972</v>
      </c>
      <c r="E48" s="20" t="s">
        <v>908</v>
      </c>
      <c r="F48" s="20" t="s">
        <v>846</v>
      </c>
      <c r="G48" s="20" t="s">
        <v>971</v>
      </c>
    </row>
    <row r="49" spans="1:12" ht="15" customHeight="1" x14ac:dyDescent="0.2">
      <c r="B49" s="10">
        <v>1222000220</v>
      </c>
      <c r="C49" s="10" t="s">
        <v>13</v>
      </c>
      <c r="D49" s="11">
        <v>7100000</v>
      </c>
      <c r="E49" s="11">
        <v>6700000</v>
      </c>
      <c r="F49" s="11">
        <v>5800000</v>
      </c>
      <c r="G49" s="11">
        <f>6311672+3985</f>
        <v>6315657</v>
      </c>
    </row>
    <row r="50" spans="1:12" s="2" customFormat="1" ht="15" customHeight="1" x14ac:dyDescent="0.25">
      <c r="A50" s="5"/>
      <c r="B50" s="10">
        <v>1222000221</v>
      </c>
      <c r="C50" s="10" t="s">
        <v>14</v>
      </c>
      <c r="D50" s="11">
        <v>5400000</v>
      </c>
      <c r="E50" s="11">
        <v>5000000</v>
      </c>
      <c r="F50" s="11">
        <v>3300000</v>
      </c>
      <c r="G50" s="11">
        <v>4853671</v>
      </c>
      <c r="H50" s="41"/>
      <c r="I50" s="50"/>
      <c r="J50" s="50"/>
      <c r="K50" s="50"/>
      <c r="L50" s="50"/>
    </row>
    <row r="51" spans="1:12" ht="15" customHeight="1" x14ac:dyDescent="0.2">
      <c r="B51" s="10">
        <v>1222000222</v>
      </c>
      <c r="C51" s="10" t="s">
        <v>902</v>
      </c>
      <c r="D51" s="11">
        <v>800000</v>
      </c>
      <c r="E51" s="11">
        <v>800000</v>
      </c>
      <c r="F51" s="11">
        <v>1160000</v>
      </c>
      <c r="G51" s="11"/>
    </row>
    <row r="52" spans="1:12" ht="15" customHeight="1" x14ac:dyDescent="0.2">
      <c r="B52" s="10">
        <v>1222000970</v>
      </c>
      <c r="C52" s="10" t="s">
        <v>15</v>
      </c>
      <c r="D52" s="11">
        <v>184000</v>
      </c>
      <c r="E52" s="11">
        <v>184000</v>
      </c>
      <c r="F52" s="11">
        <v>184000</v>
      </c>
      <c r="G52" s="11">
        <v>163428</v>
      </c>
    </row>
    <row r="53" spans="1:12" ht="15" customHeight="1" x14ac:dyDescent="0.2">
      <c r="B53" s="10">
        <v>1222000971</v>
      </c>
      <c r="C53" s="10" t="s">
        <v>16</v>
      </c>
      <c r="D53" s="11">
        <v>0</v>
      </c>
      <c r="E53" s="11">
        <v>264000</v>
      </c>
      <c r="F53" s="11">
        <v>264000</v>
      </c>
      <c r="G53" s="11">
        <v>264156</v>
      </c>
    </row>
    <row r="54" spans="1:12" ht="15" customHeight="1" x14ac:dyDescent="0.2">
      <c r="B54" s="10">
        <v>1222000980</v>
      </c>
      <c r="C54" s="10" t="s">
        <v>1018</v>
      </c>
      <c r="D54" s="11">
        <v>200000</v>
      </c>
      <c r="E54" s="11"/>
      <c r="F54" s="11"/>
      <c r="G54" s="11"/>
    </row>
    <row r="55" spans="1:12" ht="15" customHeight="1" x14ac:dyDescent="0.2">
      <c r="B55" s="10">
        <v>1222002990</v>
      </c>
      <c r="C55" s="10" t="s">
        <v>842</v>
      </c>
      <c r="D55" s="11">
        <v>500000</v>
      </c>
      <c r="E55" s="11">
        <v>1170000</v>
      </c>
      <c r="F55" s="11">
        <v>275000</v>
      </c>
      <c r="G55" s="11">
        <v>661715</v>
      </c>
    </row>
    <row r="56" spans="1:12" ht="15" customHeight="1" thickBot="1" x14ac:dyDescent="0.25">
      <c r="B56" s="10">
        <v>1227000970</v>
      </c>
      <c r="C56" s="10" t="s">
        <v>17</v>
      </c>
      <c r="D56" s="11">
        <v>561000</v>
      </c>
      <c r="E56" s="11">
        <v>561000</v>
      </c>
      <c r="F56" s="11">
        <v>307000</v>
      </c>
      <c r="G56" s="11">
        <v>400674</v>
      </c>
    </row>
    <row r="57" spans="1:12" ht="15" customHeight="1" thickBot="1" x14ac:dyDescent="0.3">
      <c r="A57" s="9"/>
      <c r="B57" s="19"/>
      <c r="C57" s="19" t="s">
        <v>610</v>
      </c>
      <c r="D57" s="20">
        <f t="shared" ref="D57:G57" si="6">SUM(D49:D56)</f>
        <v>14745000</v>
      </c>
      <c r="E57" s="20">
        <f t="shared" si="6"/>
        <v>14679000</v>
      </c>
      <c r="F57" s="20">
        <f t="shared" si="6"/>
        <v>11290000</v>
      </c>
      <c r="G57" s="20">
        <f t="shared" si="6"/>
        <v>12659301</v>
      </c>
    </row>
    <row r="58" spans="1:12" ht="15" customHeight="1" x14ac:dyDescent="0.2"/>
    <row r="59" spans="1:12" s="12" customFormat="1" ht="15" customHeight="1" thickBot="1" x14ac:dyDescent="0.3">
      <c r="A59" s="5"/>
      <c r="B59" s="5"/>
      <c r="C59" s="16" t="s">
        <v>612</v>
      </c>
      <c r="D59" s="6"/>
      <c r="E59" s="6"/>
      <c r="F59" s="6"/>
      <c r="G59" s="6"/>
      <c r="H59" s="41"/>
      <c r="I59" s="9"/>
      <c r="J59" s="9"/>
      <c r="K59" s="9"/>
      <c r="L59" s="9"/>
    </row>
    <row r="60" spans="1:12" ht="15" customHeight="1" thickBot="1" x14ac:dyDescent="0.3">
      <c r="A60" s="50"/>
      <c r="B60" s="19" t="s">
        <v>0</v>
      </c>
      <c r="C60" s="19" t="s">
        <v>1</v>
      </c>
      <c r="D60" s="20" t="s">
        <v>972</v>
      </c>
      <c r="E60" s="20" t="s">
        <v>908</v>
      </c>
      <c r="F60" s="20" t="s">
        <v>846</v>
      </c>
      <c r="G60" s="20" t="s">
        <v>971</v>
      </c>
    </row>
    <row r="61" spans="1:12" ht="15" customHeight="1" x14ac:dyDescent="0.2">
      <c r="B61" s="10">
        <v>1232100610</v>
      </c>
      <c r="C61" s="10" t="s">
        <v>18</v>
      </c>
      <c r="D61" s="11">
        <v>15000</v>
      </c>
      <c r="E61" s="11">
        <v>15000</v>
      </c>
      <c r="F61" s="11">
        <v>15000</v>
      </c>
      <c r="G61" s="11">
        <v>65000</v>
      </c>
    </row>
    <row r="62" spans="1:12" ht="15" customHeight="1" thickBot="1" x14ac:dyDescent="0.25">
      <c r="B62" s="10">
        <v>1233100220</v>
      </c>
      <c r="C62" s="10" t="s">
        <v>19</v>
      </c>
      <c r="D62" s="11">
        <v>500000</v>
      </c>
      <c r="E62" s="11">
        <v>2000000</v>
      </c>
      <c r="F62" s="11">
        <v>2740000</v>
      </c>
      <c r="G62" s="11">
        <v>1104552</v>
      </c>
    </row>
    <row r="63" spans="1:12" ht="15" customHeight="1" thickBot="1" x14ac:dyDescent="0.3">
      <c r="A63" s="9"/>
      <c r="B63" s="19"/>
      <c r="C63" s="19" t="s">
        <v>613</v>
      </c>
      <c r="D63" s="20">
        <f t="shared" ref="D63:G63" si="7">SUM(D61:D62)</f>
        <v>515000</v>
      </c>
      <c r="E63" s="20">
        <f t="shared" si="7"/>
        <v>2015000</v>
      </c>
      <c r="F63" s="20">
        <f t="shared" si="7"/>
        <v>2755000</v>
      </c>
      <c r="G63" s="20">
        <f t="shared" si="7"/>
        <v>1169552</v>
      </c>
    </row>
    <row r="64" spans="1:12" ht="15" customHeight="1" x14ac:dyDescent="0.2"/>
    <row r="65" spans="1:12" s="12" customFormat="1" ht="15" customHeight="1" thickBot="1" x14ac:dyDescent="0.3">
      <c r="A65" s="5"/>
      <c r="B65" s="5"/>
      <c r="C65" s="16" t="s">
        <v>569</v>
      </c>
      <c r="D65" s="6"/>
      <c r="E65" s="6"/>
      <c r="F65" s="6"/>
      <c r="G65" s="6"/>
      <c r="H65" s="41"/>
      <c r="I65" s="9"/>
      <c r="J65" s="9"/>
      <c r="K65" s="9"/>
      <c r="L65" s="9"/>
    </row>
    <row r="66" spans="1:12" ht="15" customHeight="1" thickBot="1" x14ac:dyDescent="0.3">
      <c r="A66" s="50"/>
      <c r="B66" s="19" t="s">
        <v>0</v>
      </c>
      <c r="C66" s="19" t="s">
        <v>1</v>
      </c>
      <c r="D66" s="20" t="s">
        <v>972</v>
      </c>
      <c r="E66" s="20" t="s">
        <v>908</v>
      </c>
      <c r="F66" s="20" t="s">
        <v>846</v>
      </c>
      <c r="G66" s="20" t="s">
        <v>971</v>
      </c>
    </row>
    <row r="67" spans="1:12" ht="15" customHeight="1" x14ac:dyDescent="0.2">
      <c r="B67" s="10">
        <v>1246000290</v>
      </c>
      <c r="C67" s="10" t="s">
        <v>20</v>
      </c>
      <c r="D67" s="11">
        <v>15000</v>
      </c>
      <c r="E67" s="11">
        <v>15000</v>
      </c>
      <c r="F67" s="11">
        <v>10000</v>
      </c>
      <c r="G67" s="11">
        <v>17036</v>
      </c>
    </row>
    <row r="68" spans="1:12" s="2" customFormat="1" ht="15" customHeight="1" x14ac:dyDescent="0.25">
      <c r="A68" s="5"/>
      <c r="B68" s="10">
        <v>1260000910</v>
      </c>
      <c r="C68" s="10" t="s">
        <v>1008</v>
      </c>
      <c r="D68" s="11">
        <v>370000</v>
      </c>
      <c r="E68" s="11"/>
      <c r="F68" s="11"/>
      <c r="G68" s="11"/>
      <c r="H68" s="41"/>
      <c r="I68" s="50"/>
      <c r="J68" s="50"/>
      <c r="K68" s="50"/>
      <c r="L68" s="50"/>
    </row>
    <row r="69" spans="1:12" s="2" customFormat="1" ht="15" customHeight="1" x14ac:dyDescent="0.25">
      <c r="A69" s="5"/>
      <c r="B69" s="10">
        <v>1260000911</v>
      </c>
      <c r="C69" s="10" t="s">
        <v>1023</v>
      </c>
      <c r="D69" s="11">
        <v>104000</v>
      </c>
      <c r="E69" s="11"/>
      <c r="F69" s="11"/>
      <c r="G69" s="11"/>
      <c r="H69" s="41"/>
      <c r="I69" s="50"/>
      <c r="J69" s="50"/>
      <c r="K69" s="50"/>
      <c r="L69" s="50"/>
    </row>
    <row r="70" spans="1:12" ht="15" customHeight="1" x14ac:dyDescent="0.2">
      <c r="B70" s="10">
        <v>1269000490</v>
      </c>
      <c r="C70" s="10" t="s">
        <v>21</v>
      </c>
      <c r="D70" s="11">
        <v>2000</v>
      </c>
      <c r="E70" s="11">
        <v>5000</v>
      </c>
      <c r="F70" s="11">
        <v>5000</v>
      </c>
      <c r="G70" s="11">
        <v>80</v>
      </c>
    </row>
    <row r="71" spans="1:12" ht="15" customHeight="1" x14ac:dyDescent="0.2">
      <c r="B71" s="10">
        <v>1269000492</v>
      </c>
      <c r="C71" s="10" t="s">
        <v>22</v>
      </c>
      <c r="D71" s="11">
        <v>1100000</v>
      </c>
      <c r="E71" s="11">
        <v>1000000</v>
      </c>
      <c r="F71" s="11">
        <v>900000</v>
      </c>
      <c r="G71" s="47">
        <v>1038893.82</v>
      </c>
    </row>
    <row r="72" spans="1:12" ht="15" customHeight="1" x14ac:dyDescent="0.2">
      <c r="B72" s="10">
        <v>1269001490</v>
      </c>
      <c r="C72" s="10" t="s">
        <v>23</v>
      </c>
      <c r="D72" s="11">
        <v>50000</v>
      </c>
      <c r="E72" s="11">
        <v>50000</v>
      </c>
      <c r="F72" s="11">
        <v>70000</v>
      </c>
      <c r="G72" s="11">
        <v>75306</v>
      </c>
    </row>
    <row r="73" spans="1:12" ht="15" customHeight="1" x14ac:dyDescent="0.2">
      <c r="B73" s="10">
        <v>1269010490</v>
      </c>
      <c r="C73" s="10" t="s">
        <v>24</v>
      </c>
      <c r="D73" s="11">
        <v>18000</v>
      </c>
      <c r="E73" s="11">
        <v>18000</v>
      </c>
      <c r="F73" s="11">
        <v>18000</v>
      </c>
      <c r="G73" s="11">
        <v>18000</v>
      </c>
    </row>
    <row r="74" spans="1:12" ht="15" customHeight="1" x14ac:dyDescent="0.2">
      <c r="B74" s="10">
        <v>1269041490</v>
      </c>
      <c r="C74" s="10" t="s">
        <v>25</v>
      </c>
      <c r="D74" s="11">
        <v>40000</v>
      </c>
      <c r="E74" s="11">
        <v>40000</v>
      </c>
      <c r="F74" s="11">
        <v>40000</v>
      </c>
      <c r="G74" s="11">
        <v>40000</v>
      </c>
    </row>
    <row r="75" spans="1:12" ht="15" customHeight="1" x14ac:dyDescent="0.2">
      <c r="B75" s="10">
        <v>1269042490</v>
      </c>
      <c r="C75" s="10" t="s">
        <v>26</v>
      </c>
      <c r="D75" s="11">
        <v>24000</v>
      </c>
      <c r="E75" s="11">
        <v>24000</v>
      </c>
      <c r="F75" s="11">
        <v>24000</v>
      </c>
      <c r="G75" s="11">
        <v>24000</v>
      </c>
    </row>
    <row r="76" spans="1:12" ht="15" customHeight="1" thickBot="1" x14ac:dyDescent="0.25">
      <c r="B76" s="10">
        <v>1269050990</v>
      </c>
      <c r="C76" s="10" t="s">
        <v>27</v>
      </c>
      <c r="D76" s="11">
        <v>27000</v>
      </c>
      <c r="E76" s="11">
        <v>27000</v>
      </c>
      <c r="F76" s="11">
        <v>27000</v>
      </c>
      <c r="G76" s="11">
        <v>27000</v>
      </c>
    </row>
    <row r="77" spans="1:12" ht="15" customHeight="1" thickBot="1" x14ac:dyDescent="0.3">
      <c r="A77" s="9"/>
      <c r="B77" s="19"/>
      <c r="C77" s="19" t="s">
        <v>614</v>
      </c>
      <c r="D77" s="20">
        <f t="shared" ref="D77:G77" si="8">SUM(D67:D76)</f>
        <v>1750000</v>
      </c>
      <c r="E77" s="20">
        <f t="shared" si="8"/>
        <v>1179000</v>
      </c>
      <c r="F77" s="20">
        <f t="shared" si="8"/>
        <v>1094000</v>
      </c>
      <c r="G77" s="20">
        <f t="shared" si="8"/>
        <v>1240315.8199999998</v>
      </c>
    </row>
    <row r="78" spans="1:12" ht="15" customHeight="1" x14ac:dyDescent="0.2"/>
    <row r="79" spans="1:12" s="12" customFormat="1" ht="15" customHeight="1" thickBot="1" x14ac:dyDescent="0.3">
      <c r="A79" s="5"/>
      <c r="B79" s="5"/>
      <c r="C79" s="16" t="s">
        <v>615</v>
      </c>
      <c r="D79" s="6"/>
      <c r="E79" s="6"/>
      <c r="F79" s="6"/>
      <c r="G79" s="6"/>
      <c r="H79" s="41"/>
      <c r="I79" s="9"/>
      <c r="J79" s="9"/>
      <c r="K79" s="9"/>
      <c r="L79" s="9"/>
    </row>
    <row r="80" spans="1:12" ht="15" customHeight="1" thickBot="1" x14ac:dyDescent="0.3">
      <c r="A80" s="50"/>
      <c r="B80" s="19" t="s">
        <v>0</v>
      </c>
      <c r="C80" s="19" t="s">
        <v>1</v>
      </c>
      <c r="D80" s="20" t="s">
        <v>972</v>
      </c>
      <c r="E80" s="20" t="s">
        <v>908</v>
      </c>
      <c r="F80" s="20" t="s">
        <v>846</v>
      </c>
      <c r="G80" s="20" t="s">
        <v>971</v>
      </c>
    </row>
    <row r="81" spans="1:12" ht="15" customHeight="1" x14ac:dyDescent="0.2">
      <c r="B81" s="10">
        <v>1269200490</v>
      </c>
      <c r="C81" s="10" t="s">
        <v>28</v>
      </c>
      <c r="D81" s="11">
        <v>280000</v>
      </c>
      <c r="E81" s="11">
        <v>280000</v>
      </c>
      <c r="F81" s="11">
        <v>240000</v>
      </c>
      <c r="G81" s="11">
        <v>186470</v>
      </c>
    </row>
    <row r="82" spans="1:12" s="2" customFormat="1" ht="15" customHeight="1" x14ac:dyDescent="0.25">
      <c r="A82" s="5"/>
      <c r="B82" s="10">
        <v>1269200491</v>
      </c>
      <c r="C82" s="10" t="s">
        <v>29</v>
      </c>
      <c r="D82" s="11">
        <v>55000</v>
      </c>
      <c r="E82" s="11">
        <v>40000</v>
      </c>
      <c r="F82" s="11">
        <v>20000</v>
      </c>
      <c r="G82" s="11">
        <v>53785</v>
      </c>
      <c r="H82" s="41"/>
      <c r="I82" s="50"/>
      <c r="J82" s="50"/>
      <c r="K82" s="50"/>
      <c r="L82" s="50"/>
    </row>
    <row r="83" spans="1:12" ht="15" customHeight="1" x14ac:dyDescent="0.2">
      <c r="B83" s="10">
        <v>1269200492</v>
      </c>
      <c r="C83" s="10" t="s">
        <v>30</v>
      </c>
      <c r="D83" s="11">
        <v>50000</v>
      </c>
      <c r="E83" s="11">
        <v>100000</v>
      </c>
      <c r="F83" s="11">
        <v>150000</v>
      </c>
      <c r="G83" s="11">
        <v>23938</v>
      </c>
    </row>
    <row r="84" spans="1:12" ht="15" customHeight="1" x14ac:dyDescent="0.2">
      <c r="B84" s="10">
        <v>1281000220</v>
      </c>
      <c r="C84" s="10" t="s">
        <v>31</v>
      </c>
      <c r="D84" s="11">
        <v>130000</v>
      </c>
      <c r="E84" s="11">
        <v>80000</v>
      </c>
      <c r="F84" s="11">
        <v>60000</v>
      </c>
      <c r="G84" s="11">
        <v>129300</v>
      </c>
    </row>
    <row r="85" spans="1:12" ht="15" customHeight="1" x14ac:dyDescent="0.2">
      <c r="B85" s="10">
        <v>1281000221</v>
      </c>
      <c r="C85" s="10" t="s">
        <v>32</v>
      </c>
      <c r="D85" s="11">
        <v>1500000</v>
      </c>
      <c r="E85" s="11">
        <v>1000000</v>
      </c>
      <c r="F85" s="11">
        <v>300000</v>
      </c>
      <c r="G85" s="11">
        <v>385825</v>
      </c>
    </row>
    <row r="86" spans="1:12" ht="15" customHeight="1" x14ac:dyDescent="0.2">
      <c r="B86" s="10">
        <v>1281000990</v>
      </c>
      <c r="C86" s="10" t="s">
        <v>33</v>
      </c>
      <c r="D86" s="11">
        <v>227000</v>
      </c>
      <c r="E86" s="11">
        <v>227000</v>
      </c>
      <c r="F86" s="11">
        <v>200000</v>
      </c>
      <c r="G86" s="11">
        <v>192518</v>
      </c>
    </row>
    <row r="87" spans="1:12" ht="15" customHeight="1" thickBot="1" x14ac:dyDescent="0.25">
      <c r="B87" s="10">
        <v>1281004910</v>
      </c>
      <c r="C87" s="10" t="s">
        <v>715</v>
      </c>
      <c r="D87" s="11">
        <v>30000</v>
      </c>
      <c r="E87" s="11">
        <v>84000</v>
      </c>
      <c r="F87" s="11">
        <v>100000</v>
      </c>
      <c r="G87" s="11">
        <v>184806</v>
      </c>
    </row>
    <row r="88" spans="1:12" ht="15" customHeight="1" thickBot="1" x14ac:dyDescent="0.3">
      <c r="A88" s="9"/>
      <c r="B88" s="19"/>
      <c r="C88" s="19" t="s">
        <v>616</v>
      </c>
      <c r="D88" s="20">
        <f>SUM(D81:D87)</f>
        <v>2272000</v>
      </c>
      <c r="E88" s="20">
        <f>SUM(E81:E87)</f>
        <v>1811000</v>
      </c>
      <c r="F88" s="20">
        <f>SUM(F81:F87)</f>
        <v>1070000</v>
      </c>
      <c r="G88" s="20">
        <f t="shared" ref="G88" si="9">SUM(G81:G87)</f>
        <v>1156642</v>
      </c>
    </row>
    <row r="89" spans="1:12" ht="15" customHeight="1" x14ac:dyDescent="0.2"/>
    <row r="90" spans="1:12" s="12" customFormat="1" ht="15" customHeight="1" thickBot="1" x14ac:dyDescent="0.3">
      <c r="A90" s="5"/>
      <c r="B90" s="5"/>
      <c r="C90" s="16" t="s">
        <v>579</v>
      </c>
      <c r="D90" s="6"/>
      <c r="E90" s="6"/>
      <c r="F90" s="6"/>
      <c r="G90" s="6"/>
      <c r="H90" s="41"/>
      <c r="I90" s="9"/>
      <c r="J90" s="9"/>
      <c r="K90" s="9"/>
      <c r="L90" s="9"/>
    </row>
    <row r="91" spans="1:12" ht="15" customHeight="1" thickBot="1" x14ac:dyDescent="0.3">
      <c r="A91" s="50"/>
      <c r="B91" s="19" t="s">
        <v>0</v>
      </c>
      <c r="C91" s="19" t="s">
        <v>1</v>
      </c>
      <c r="D91" s="20" t="s">
        <v>972</v>
      </c>
      <c r="E91" s="20" t="s">
        <v>908</v>
      </c>
      <c r="F91" s="20" t="s">
        <v>846</v>
      </c>
      <c r="G91" s="20" t="s">
        <v>971</v>
      </c>
    </row>
    <row r="92" spans="1:12" s="2" customFormat="1" ht="15" customHeight="1" x14ac:dyDescent="0.25">
      <c r="A92" s="5"/>
      <c r="B92" s="10">
        <v>1311000921</v>
      </c>
      <c r="C92" s="10" t="s">
        <v>870</v>
      </c>
      <c r="D92" s="11">
        <v>476000</v>
      </c>
      <c r="E92" s="11">
        <v>522000</v>
      </c>
      <c r="F92" s="11">
        <v>470000</v>
      </c>
      <c r="G92" s="11">
        <v>48641</v>
      </c>
      <c r="H92" s="41"/>
      <c r="I92" s="50"/>
      <c r="J92" s="50"/>
      <c r="K92" s="50"/>
      <c r="L92" s="50"/>
    </row>
    <row r="93" spans="1:12" ht="15" customHeight="1" x14ac:dyDescent="0.2">
      <c r="B93" s="10">
        <v>1311001523</v>
      </c>
      <c r="C93" s="10" t="s">
        <v>781</v>
      </c>
      <c r="D93" s="11">
        <v>150000</v>
      </c>
      <c r="E93" s="11">
        <v>150000</v>
      </c>
      <c r="F93" s="11">
        <v>150000</v>
      </c>
      <c r="G93" s="11">
        <v>100000</v>
      </c>
    </row>
    <row r="94" spans="1:12" ht="15" customHeight="1" x14ac:dyDescent="0.2">
      <c r="B94" s="10">
        <v>1311001920</v>
      </c>
      <c r="C94" s="10" t="s">
        <v>34</v>
      </c>
      <c r="D94" s="11">
        <v>400000</v>
      </c>
      <c r="E94" s="11">
        <v>400000</v>
      </c>
      <c r="F94" s="11">
        <v>400000</v>
      </c>
      <c r="G94" s="11">
        <v>354004</v>
      </c>
    </row>
    <row r="95" spans="1:12" ht="15" customHeight="1" x14ac:dyDescent="0.2">
      <c r="A95" s="7"/>
      <c r="B95" s="10">
        <v>1311002920</v>
      </c>
      <c r="C95" s="10" t="s">
        <v>35</v>
      </c>
      <c r="D95" s="11">
        <v>392000</v>
      </c>
      <c r="E95" s="11">
        <v>392000</v>
      </c>
      <c r="F95" s="11">
        <v>392000</v>
      </c>
      <c r="G95" s="11">
        <v>394714</v>
      </c>
    </row>
    <row r="96" spans="1:12" ht="15" customHeight="1" x14ac:dyDescent="0.2">
      <c r="A96" s="7"/>
      <c r="B96" s="10">
        <v>1311002921</v>
      </c>
      <c r="C96" s="10" t="s">
        <v>36</v>
      </c>
      <c r="D96" s="11">
        <v>100000</v>
      </c>
      <c r="E96" s="11">
        <v>100000</v>
      </c>
      <c r="F96" s="11">
        <v>100000</v>
      </c>
      <c r="G96" s="11">
        <v>73480</v>
      </c>
    </row>
    <row r="97" spans="1:12" s="7" customFormat="1" ht="15" customHeight="1" x14ac:dyDescent="0.2">
      <c r="B97" s="10">
        <v>1311003920</v>
      </c>
      <c r="C97" s="10" t="s">
        <v>871</v>
      </c>
      <c r="D97" s="11"/>
      <c r="E97" s="11"/>
      <c r="F97" s="11">
        <v>11000</v>
      </c>
      <c r="G97" s="11"/>
      <c r="H97" s="41"/>
    </row>
    <row r="98" spans="1:12" s="7" customFormat="1" ht="15" customHeight="1" thickBot="1" x14ac:dyDescent="0.25">
      <c r="B98" s="10">
        <v>1311003921</v>
      </c>
      <c r="C98" s="10" t="s">
        <v>872</v>
      </c>
      <c r="D98" s="11"/>
      <c r="E98" s="11"/>
      <c r="F98" s="11">
        <v>7000</v>
      </c>
      <c r="G98" s="11"/>
      <c r="H98" s="41"/>
    </row>
    <row r="99" spans="1:12" s="7" customFormat="1" ht="15" customHeight="1" thickBot="1" x14ac:dyDescent="0.3">
      <c r="A99" s="9"/>
      <c r="B99" s="19"/>
      <c r="C99" s="19" t="s">
        <v>617</v>
      </c>
      <c r="D99" s="20">
        <f t="shared" ref="D99:G99" si="10">SUM(D92:D98)</f>
        <v>1518000</v>
      </c>
      <c r="E99" s="20">
        <f t="shared" si="10"/>
        <v>1564000</v>
      </c>
      <c r="F99" s="20">
        <f t="shared" si="10"/>
        <v>1530000</v>
      </c>
      <c r="G99" s="20">
        <f t="shared" si="10"/>
        <v>970839</v>
      </c>
      <c r="H99" s="41"/>
    </row>
    <row r="100" spans="1:12" s="7" customFormat="1" ht="15" customHeight="1" x14ac:dyDescent="0.2">
      <c r="B100" s="5"/>
      <c r="C100" s="5"/>
      <c r="D100" s="6"/>
      <c r="E100" s="6"/>
      <c r="F100" s="6"/>
      <c r="G100" s="6"/>
      <c r="H100" s="41"/>
    </row>
    <row r="101" spans="1:12" s="9" customFormat="1" ht="15" customHeight="1" thickBot="1" x14ac:dyDescent="0.3">
      <c r="A101" s="7"/>
      <c r="B101" s="5"/>
      <c r="C101" s="16" t="s">
        <v>580</v>
      </c>
      <c r="D101" s="6"/>
      <c r="E101" s="6"/>
      <c r="F101" s="6"/>
      <c r="G101" s="6"/>
      <c r="H101" s="41"/>
    </row>
    <row r="102" spans="1:12" s="7" customFormat="1" ht="15" customHeight="1" thickBot="1" x14ac:dyDescent="0.3">
      <c r="A102" s="50"/>
      <c r="B102" s="19" t="s">
        <v>0</v>
      </c>
      <c r="C102" s="19" t="s">
        <v>1</v>
      </c>
      <c r="D102" s="20" t="s">
        <v>972</v>
      </c>
      <c r="E102" s="20" t="s">
        <v>908</v>
      </c>
      <c r="F102" s="20" t="s">
        <v>846</v>
      </c>
      <c r="G102" s="20" t="s">
        <v>971</v>
      </c>
      <c r="H102" s="41"/>
    </row>
    <row r="103" spans="1:12" s="7" customFormat="1" ht="15" customHeight="1" x14ac:dyDescent="0.2">
      <c r="B103" s="10">
        <v>1312200291</v>
      </c>
      <c r="C103" s="10" t="s">
        <v>37</v>
      </c>
      <c r="D103" s="11">
        <v>900000</v>
      </c>
      <c r="E103" s="11">
        <v>1100000</v>
      </c>
      <c r="F103" s="11">
        <v>1353000</v>
      </c>
      <c r="G103" s="11">
        <v>886310</v>
      </c>
      <c r="H103" s="41"/>
    </row>
    <row r="104" spans="1:12" s="2" customFormat="1" ht="15" customHeight="1" x14ac:dyDescent="0.25">
      <c r="A104" s="7"/>
      <c r="B104" s="10">
        <v>1312200920</v>
      </c>
      <c r="C104" s="10" t="s">
        <v>38</v>
      </c>
      <c r="D104" s="11">
        <v>3680000</v>
      </c>
      <c r="E104" s="11">
        <v>2900000</v>
      </c>
      <c r="F104" s="11">
        <v>3200000</v>
      </c>
      <c r="G104" s="11">
        <v>2742069</v>
      </c>
      <c r="H104" s="41"/>
      <c r="I104" s="50"/>
      <c r="J104" s="50"/>
      <c r="K104" s="50"/>
      <c r="L104" s="50"/>
    </row>
    <row r="105" spans="1:12" s="7" customFormat="1" ht="15" customHeight="1" x14ac:dyDescent="0.2">
      <c r="B105" s="10">
        <v>1312200921</v>
      </c>
      <c r="C105" s="10" t="s">
        <v>39</v>
      </c>
      <c r="D105" s="11">
        <v>720000</v>
      </c>
      <c r="E105" s="11">
        <v>600000</v>
      </c>
      <c r="F105" s="11">
        <v>600000</v>
      </c>
      <c r="G105" s="11">
        <v>603773</v>
      </c>
      <c r="H105" s="41"/>
    </row>
    <row r="106" spans="1:12" s="7" customFormat="1" ht="15" customHeight="1" x14ac:dyDescent="0.2">
      <c r="B106" s="10">
        <v>1312200922</v>
      </c>
      <c r="C106" s="10" t="s">
        <v>40</v>
      </c>
      <c r="D106" s="11">
        <v>0</v>
      </c>
      <c r="E106" s="11">
        <v>0</v>
      </c>
      <c r="F106" s="11">
        <v>23000</v>
      </c>
      <c r="G106" s="11"/>
      <c r="H106" s="41"/>
    </row>
    <row r="107" spans="1:12" s="7" customFormat="1" ht="15" customHeight="1" x14ac:dyDescent="0.2">
      <c r="B107" s="10">
        <v>1312300291</v>
      </c>
      <c r="C107" s="10" t="s">
        <v>873</v>
      </c>
      <c r="D107" s="11">
        <v>1050000</v>
      </c>
      <c r="E107" s="11">
        <v>800000</v>
      </c>
      <c r="F107" s="11">
        <v>807000</v>
      </c>
      <c r="G107" s="11">
        <v>1122177</v>
      </c>
      <c r="H107" s="41"/>
    </row>
    <row r="108" spans="1:12" s="7" customFormat="1" ht="15" customHeight="1" x14ac:dyDescent="0.2">
      <c r="B108" s="10">
        <v>1312300920</v>
      </c>
      <c r="C108" s="10" t="s">
        <v>41</v>
      </c>
      <c r="D108" s="11">
        <v>7600000</v>
      </c>
      <c r="E108" s="11">
        <v>7400000</v>
      </c>
      <c r="F108" s="11">
        <v>4920000</v>
      </c>
      <c r="G108" s="11">
        <v>7815619</v>
      </c>
      <c r="H108" s="41"/>
    </row>
    <row r="109" spans="1:12" s="7" customFormat="1" ht="15" customHeight="1" x14ac:dyDescent="0.2">
      <c r="B109" s="10">
        <v>1312300921</v>
      </c>
      <c r="C109" s="10" t="s">
        <v>874</v>
      </c>
      <c r="D109" s="11">
        <v>350000</v>
      </c>
      <c r="E109" s="11">
        <v>220000</v>
      </c>
      <c r="F109" s="11">
        <v>400000</v>
      </c>
      <c r="G109" s="11">
        <v>353120</v>
      </c>
      <c r="H109" s="41"/>
    </row>
    <row r="110" spans="1:12" s="7" customFormat="1" ht="15" customHeight="1" x14ac:dyDescent="0.2">
      <c r="B110" s="10">
        <v>1312300922</v>
      </c>
      <c r="C110" s="10" t="s">
        <v>42</v>
      </c>
      <c r="D110" s="11"/>
      <c r="E110" s="11"/>
      <c r="F110" s="11">
        <v>3000000</v>
      </c>
      <c r="G110" s="11"/>
      <c r="H110" s="41"/>
    </row>
    <row r="111" spans="1:12" s="7" customFormat="1" ht="15" customHeight="1" x14ac:dyDescent="0.2">
      <c r="B111" s="10">
        <v>1312300923</v>
      </c>
      <c r="C111" s="10" t="s">
        <v>940</v>
      </c>
      <c r="D111" s="11">
        <v>1688000</v>
      </c>
      <c r="E111" s="11">
        <v>1900000</v>
      </c>
      <c r="F111" s="11">
        <v>1000000</v>
      </c>
      <c r="G111" s="11">
        <v>757542</v>
      </c>
      <c r="H111" s="41"/>
    </row>
    <row r="112" spans="1:12" s="7" customFormat="1" ht="15" customHeight="1" x14ac:dyDescent="0.2">
      <c r="B112" s="10">
        <v>1312300924</v>
      </c>
      <c r="C112" s="10" t="s">
        <v>43</v>
      </c>
      <c r="D112" s="11">
        <v>44000</v>
      </c>
      <c r="E112" s="11"/>
      <c r="F112" s="11"/>
      <c r="G112" s="11">
        <v>149836</v>
      </c>
      <c r="H112" s="41"/>
    </row>
    <row r="113" spans="1:12" s="7" customFormat="1" ht="15" customHeight="1" x14ac:dyDescent="0.2">
      <c r="B113" s="10">
        <v>1312301921</v>
      </c>
      <c r="C113" s="10" t="s">
        <v>44</v>
      </c>
      <c r="D113" s="11">
        <v>54000</v>
      </c>
      <c r="E113" s="11">
        <v>40000</v>
      </c>
      <c r="F113" s="11">
        <v>33000</v>
      </c>
      <c r="G113" s="11">
        <v>48092</v>
      </c>
      <c r="H113" s="41"/>
    </row>
    <row r="114" spans="1:12" s="7" customFormat="1" ht="15" customHeight="1" x14ac:dyDescent="0.2">
      <c r="B114" s="10">
        <v>1312520291</v>
      </c>
      <c r="C114" s="10" t="s">
        <v>592</v>
      </c>
      <c r="D114" s="11">
        <v>0</v>
      </c>
      <c r="E114" s="11">
        <v>0</v>
      </c>
      <c r="F114" s="11">
        <v>20000</v>
      </c>
      <c r="G114" s="11">
        <v>3686</v>
      </c>
      <c r="H114" s="41"/>
    </row>
    <row r="115" spans="1:12" s="7" customFormat="1" ht="15" customHeight="1" x14ac:dyDescent="0.2">
      <c r="B115" s="10">
        <v>1312520740</v>
      </c>
      <c r="C115" s="10" t="s">
        <v>45</v>
      </c>
      <c r="D115" s="11">
        <v>200000</v>
      </c>
      <c r="E115" s="11">
        <v>400000</v>
      </c>
      <c r="F115" s="11">
        <v>350000</v>
      </c>
      <c r="G115" s="11">
        <v>457428</v>
      </c>
      <c r="H115" s="41"/>
    </row>
    <row r="116" spans="1:12" s="7" customFormat="1" ht="15" customHeight="1" x14ac:dyDescent="0.2">
      <c r="B116" s="10">
        <v>1312520920</v>
      </c>
      <c r="C116" s="10" t="s">
        <v>716</v>
      </c>
      <c r="D116" s="11">
        <v>130000</v>
      </c>
      <c r="E116" s="11">
        <v>130000</v>
      </c>
      <c r="F116" s="11">
        <v>90000</v>
      </c>
      <c r="G116" s="11">
        <v>102710</v>
      </c>
      <c r="H116" s="41"/>
    </row>
    <row r="117" spans="1:12" s="7" customFormat="1" ht="15" customHeight="1" x14ac:dyDescent="0.2">
      <c r="B117" s="10">
        <v>1312600430</v>
      </c>
      <c r="C117" s="10" t="s">
        <v>46</v>
      </c>
      <c r="D117" s="11">
        <v>30000</v>
      </c>
      <c r="E117" s="11">
        <v>20000</v>
      </c>
      <c r="F117" s="11">
        <v>20000</v>
      </c>
      <c r="G117" s="11">
        <f>20103+2121</f>
        <v>22224</v>
      </c>
      <c r="H117" s="41"/>
    </row>
    <row r="118" spans="1:12" s="7" customFormat="1" ht="15" customHeight="1" thickBot="1" x14ac:dyDescent="0.25">
      <c r="B118" s="10">
        <v>1312800420</v>
      </c>
      <c r="C118" s="10" t="s">
        <v>47</v>
      </c>
      <c r="D118" s="11">
        <v>10000</v>
      </c>
      <c r="E118" s="11">
        <v>10000</v>
      </c>
      <c r="F118" s="11">
        <v>10000</v>
      </c>
      <c r="G118" s="11">
        <v>11600</v>
      </c>
      <c r="H118" s="41"/>
    </row>
    <row r="119" spans="1:12" s="7" customFormat="1" ht="15" customHeight="1" thickBot="1" x14ac:dyDescent="0.3">
      <c r="A119" s="9"/>
      <c r="B119" s="19"/>
      <c r="C119" s="19" t="s">
        <v>618</v>
      </c>
      <c r="D119" s="20">
        <f t="shared" ref="D119:G119" si="11">SUM(D103:D118)</f>
        <v>16456000</v>
      </c>
      <c r="E119" s="20">
        <f t="shared" si="11"/>
        <v>15520000</v>
      </c>
      <c r="F119" s="20">
        <f t="shared" si="11"/>
        <v>15826000</v>
      </c>
      <c r="G119" s="20">
        <f t="shared" si="11"/>
        <v>15076186</v>
      </c>
      <c r="H119" s="41"/>
    </row>
    <row r="120" spans="1:12" s="7" customFormat="1" ht="15" customHeight="1" x14ac:dyDescent="0.2">
      <c r="B120" s="5"/>
      <c r="C120" s="5"/>
      <c r="D120" s="6"/>
      <c r="E120" s="6"/>
      <c r="F120" s="6"/>
      <c r="G120" s="6"/>
      <c r="H120" s="41"/>
    </row>
    <row r="121" spans="1:12" s="9" customFormat="1" ht="15" customHeight="1" thickBot="1" x14ac:dyDescent="0.3">
      <c r="A121" s="7"/>
      <c r="B121" s="5"/>
      <c r="C121" s="16" t="s">
        <v>407</v>
      </c>
      <c r="D121" s="6"/>
      <c r="E121" s="6"/>
      <c r="F121" s="6"/>
      <c r="G121" s="6"/>
      <c r="H121" s="41"/>
    </row>
    <row r="122" spans="1:12" s="7" customFormat="1" ht="15" customHeight="1" thickBot="1" x14ac:dyDescent="0.3">
      <c r="A122" s="50"/>
      <c r="B122" s="19" t="s">
        <v>0</v>
      </c>
      <c r="C122" s="19" t="s">
        <v>1</v>
      </c>
      <c r="D122" s="20" t="s">
        <v>972</v>
      </c>
      <c r="E122" s="20" t="s">
        <v>908</v>
      </c>
      <c r="F122" s="20" t="s">
        <v>846</v>
      </c>
      <c r="G122" s="20" t="s">
        <v>971</v>
      </c>
      <c r="H122" s="41"/>
    </row>
    <row r="123" spans="1:12" s="7" customFormat="1" ht="15" customHeight="1" x14ac:dyDescent="0.2">
      <c r="B123" s="10">
        <v>1313200290</v>
      </c>
      <c r="C123" s="10" t="s">
        <v>48</v>
      </c>
      <c r="D123" s="11">
        <v>113000</v>
      </c>
      <c r="E123" s="11">
        <v>110000</v>
      </c>
      <c r="F123" s="11">
        <v>109000</v>
      </c>
      <c r="G123" s="11">
        <v>109963</v>
      </c>
      <c r="H123" s="41"/>
    </row>
    <row r="124" spans="1:12" s="7" customFormat="1" ht="15" customHeight="1" x14ac:dyDescent="0.2">
      <c r="B124" s="10">
        <v>1313200292</v>
      </c>
      <c r="C124" s="10" t="s">
        <v>965</v>
      </c>
      <c r="D124" s="11">
        <v>180000</v>
      </c>
      <c r="E124" s="11">
        <v>150000</v>
      </c>
      <c r="F124" s="11"/>
      <c r="G124" s="11">
        <v>92404</v>
      </c>
      <c r="H124" s="41"/>
    </row>
    <row r="125" spans="1:12" s="2" customFormat="1" ht="15" customHeight="1" x14ac:dyDescent="0.25">
      <c r="A125" s="7"/>
      <c r="B125" s="10">
        <v>1313200430</v>
      </c>
      <c r="C125" s="10" t="s">
        <v>49</v>
      </c>
      <c r="D125" s="11">
        <v>13000</v>
      </c>
      <c r="E125" s="11">
        <v>10000</v>
      </c>
      <c r="F125" s="11">
        <v>10000</v>
      </c>
      <c r="G125" s="11">
        <v>10605</v>
      </c>
      <c r="H125" s="41"/>
      <c r="I125" s="50"/>
      <c r="J125" s="50"/>
      <c r="K125" s="50"/>
      <c r="L125" s="50"/>
    </row>
    <row r="126" spans="1:12" s="7" customFormat="1" ht="15" customHeight="1" x14ac:dyDescent="0.2">
      <c r="B126" s="10">
        <v>1313200431</v>
      </c>
      <c r="C126" s="10" t="s">
        <v>50</v>
      </c>
      <c r="D126" s="11">
        <v>0</v>
      </c>
      <c r="E126" s="11">
        <v>0</v>
      </c>
      <c r="F126" s="11">
        <v>5000</v>
      </c>
      <c r="G126" s="11">
        <v>1414</v>
      </c>
      <c r="H126" s="41"/>
    </row>
    <row r="127" spans="1:12" s="7" customFormat="1" ht="15" customHeight="1" x14ac:dyDescent="0.2">
      <c r="B127" s="10">
        <v>1313200920</v>
      </c>
      <c r="C127" s="10" t="s">
        <v>51</v>
      </c>
      <c r="D127" s="11">
        <v>900000</v>
      </c>
      <c r="E127" s="11">
        <v>900000</v>
      </c>
      <c r="F127" s="11">
        <v>900000</v>
      </c>
      <c r="G127" s="11">
        <v>409346</v>
      </c>
      <c r="H127" s="41"/>
    </row>
    <row r="128" spans="1:12" s="7" customFormat="1" ht="15" customHeight="1" x14ac:dyDescent="0.2">
      <c r="B128" s="10">
        <v>1313200923</v>
      </c>
      <c r="C128" s="10" t="s">
        <v>838</v>
      </c>
      <c r="D128" s="11"/>
      <c r="E128" s="11"/>
      <c r="F128" s="11"/>
      <c r="G128" s="11">
        <v>-33889</v>
      </c>
      <c r="H128" s="41"/>
    </row>
    <row r="129" spans="2:8" s="7" customFormat="1" ht="15" customHeight="1" x14ac:dyDescent="0.2">
      <c r="B129" s="10">
        <v>1313200924</v>
      </c>
      <c r="C129" s="10" t="s">
        <v>847</v>
      </c>
      <c r="D129" s="11"/>
      <c r="E129" s="11"/>
      <c r="F129" s="11"/>
      <c r="G129" s="11">
        <v>3962</v>
      </c>
      <c r="H129" s="41"/>
    </row>
    <row r="130" spans="2:8" s="7" customFormat="1" ht="15" customHeight="1" x14ac:dyDescent="0.2">
      <c r="B130" s="10">
        <v>1313201920</v>
      </c>
      <c r="C130" s="10" t="s">
        <v>875</v>
      </c>
      <c r="D130" s="11"/>
      <c r="E130" s="11"/>
      <c r="F130" s="11">
        <v>634000</v>
      </c>
      <c r="G130" s="11"/>
      <c r="H130" s="41"/>
    </row>
    <row r="131" spans="2:8" s="7" customFormat="1" ht="15" customHeight="1" x14ac:dyDescent="0.2">
      <c r="B131" s="10">
        <v>1313201922</v>
      </c>
      <c r="C131" s="10" t="s">
        <v>52</v>
      </c>
      <c r="D131" s="11">
        <v>680000</v>
      </c>
      <c r="E131" s="11">
        <v>580000</v>
      </c>
      <c r="F131" s="11">
        <v>530000</v>
      </c>
      <c r="G131" s="11">
        <v>641143</v>
      </c>
      <c r="H131" s="41"/>
    </row>
    <row r="132" spans="2:8" s="7" customFormat="1" ht="15" customHeight="1" x14ac:dyDescent="0.2">
      <c r="B132" s="10">
        <v>1313201923</v>
      </c>
      <c r="C132" s="10" t="s">
        <v>53</v>
      </c>
      <c r="D132" s="11">
        <v>680000</v>
      </c>
      <c r="E132" s="11">
        <v>450000</v>
      </c>
      <c r="F132" s="11">
        <v>450000</v>
      </c>
      <c r="G132" s="11">
        <v>396923</v>
      </c>
      <c r="H132" s="41"/>
    </row>
    <row r="133" spans="2:8" s="7" customFormat="1" ht="15" customHeight="1" x14ac:dyDescent="0.2">
      <c r="B133" s="10">
        <v>1313201924</v>
      </c>
      <c r="C133" s="10" t="s">
        <v>54</v>
      </c>
      <c r="D133" s="11">
        <v>0</v>
      </c>
      <c r="E133" s="11">
        <v>0</v>
      </c>
      <c r="F133" s="11">
        <v>3000</v>
      </c>
      <c r="G133" s="11">
        <v>-1848</v>
      </c>
      <c r="H133" s="41"/>
    </row>
    <row r="134" spans="2:8" s="7" customFormat="1" ht="15" customHeight="1" x14ac:dyDescent="0.2">
      <c r="B134" s="10">
        <v>1313201926</v>
      </c>
      <c r="C134" s="10" t="s">
        <v>55</v>
      </c>
      <c r="D134" s="11">
        <v>0</v>
      </c>
      <c r="E134" s="11">
        <v>0</v>
      </c>
      <c r="F134" s="11">
        <v>2000</v>
      </c>
      <c r="G134" s="11">
        <v>3865</v>
      </c>
      <c r="H134" s="41"/>
    </row>
    <row r="135" spans="2:8" s="7" customFormat="1" ht="15" customHeight="1" x14ac:dyDescent="0.2">
      <c r="B135" s="10">
        <v>1313202920</v>
      </c>
      <c r="C135" s="10" t="s">
        <v>876</v>
      </c>
      <c r="D135" s="11"/>
      <c r="E135" s="11"/>
      <c r="F135" s="11">
        <v>467000</v>
      </c>
      <c r="G135" s="11"/>
      <c r="H135" s="41"/>
    </row>
    <row r="136" spans="2:8" s="7" customFormat="1" ht="15" customHeight="1" x14ac:dyDescent="0.2">
      <c r="B136" s="10">
        <v>1313202922</v>
      </c>
      <c r="C136" s="10" t="s">
        <v>56</v>
      </c>
      <c r="D136" s="11">
        <v>740000</v>
      </c>
      <c r="E136" s="11">
        <v>710000</v>
      </c>
      <c r="F136" s="11">
        <v>650000</v>
      </c>
      <c r="G136" s="11">
        <v>755915</v>
      </c>
      <c r="H136" s="41"/>
    </row>
    <row r="137" spans="2:8" s="7" customFormat="1" ht="15" customHeight="1" x14ac:dyDescent="0.2">
      <c r="B137" s="10">
        <v>1313202923</v>
      </c>
      <c r="C137" s="10" t="s">
        <v>57</v>
      </c>
      <c r="D137" s="11">
        <v>1400000</v>
      </c>
      <c r="E137" s="11">
        <f>1150000-27000</f>
        <v>1123000</v>
      </c>
      <c r="F137" s="11">
        <v>1950000</v>
      </c>
      <c r="G137" s="11">
        <v>2046040</v>
      </c>
      <c r="H137" s="41"/>
    </row>
    <row r="138" spans="2:8" s="7" customFormat="1" ht="15" customHeight="1" x14ac:dyDescent="0.2">
      <c r="B138" s="10">
        <v>1313202924</v>
      </c>
      <c r="C138" s="10" t="s">
        <v>58</v>
      </c>
      <c r="D138" s="11">
        <v>0</v>
      </c>
      <c r="E138" s="11">
        <v>0</v>
      </c>
      <c r="F138" s="11">
        <v>4000</v>
      </c>
      <c r="G138" s="11">
        <v>-2520</v>
      </c>
      <c r="H138" s="41"/>
    </row>
    <row r="139" spans="2:8" s="7" customFormat="1" ht="15" customHeight="1" x14ac:dyDescent="0.2">
      <c r="B139" s="10">
        <v>1313203290</v>
      </c>
      <c r="C139" s="10" t="s">
        <v>593</v>
      </c>
      <c r="D139" s="11">
        <v>25000</v>
      </c>
      <c r="E139" s="11">
        <v>25000</v>
      </c>
      <c r="F139" s="11">
        <v>25000</v>
      </c>
      <c r="G139" s="11">
        <v>21543</v>
      </c>
      <c r="H139" s="41"/>
    </row>
    <row r="140" spans="2:8" s="7" customFormat="1" ht="15" customHeight="1" x14ac:dyDescent="0.2">
      <c r="B140" s="10">
        <v>1313203920</v>
      </c>
      <c r="C140" s="10" t="s">
        <v>877</v>
      </c>
      <c r="D140" s="11"/>
      <c r="E140" s="11"/>
      <c r="F140" s="11">
        <v>615000</v>
      </c>
      <c r="G140" s="11">
        <v>632073</v>
      </c>
      <c r="H140" s="41"/>
    </row>
    <row r="141" spans="2:8" s="7" customFormat="1" ht="15" customHeight="1" x14ac:dyDescent="0.2">
      <c r="B141" s="10">
        <v>1313203922</v>
      </c>
      <c r="C141" s="10" t="s">
        <v>59</v>
      </c>
      <c r="D141" s="11">
        <v>670000</v>
      </c>
      <c r="E141" s="11">
        <v>560000</v>
      </c>
      <c r="F141" s="11">
        <v>500000</v>
      </c>
      <c r="G141" s="11">
        <v>543830</v>
      </c>
      <c r="H141" s="41"/>
    </row>
    <row r="142" spans="2:8" s="7" customFormat="1" ht="15" customHeight="1" x14ac:dyDescent="0.2">
      <c r="B142" s="10">
        <v>1313203923</v>
      </c>
      <c r="C142" s="10" t="s">
        <v>60</v>
      </c>
      <c r="D142" s="11">
        <v>1725000</v>
      </c>
      <c r="E142" s="11">
        <v>980000</v>
      </c>
      <c r="F142" s="11">
        <v>700000</v>
      </c>
      <c r="G142" s="11">
        <v>765558</v>
      </c>
      <c r="H142" s="41"/>
    </row>
    <row r="143" spans="2:8" s="7" customFormat="1" ht="15" customHeight="1" x14ac:dyDescent="0.2">
      <c r="B143" s="10">
        <v>1313203924</v>
      </c>
      <c r="C143" s="10" t="s">
        <v>61</v>
      </c>
      <c r="D143" s="11"/>
      <c r="E143" s="11"/>
      <c r="F143" s="11">
        <v>3000</v>
      </c>
      <c r="G143" s="11">
        <v>-1680</v>
      </c>
      <c r="H143" s="41"/>
    </row>
    <row r="144" spans="2:8" s="7" customFormat="1" ht="15" customHeight="1" x14ac:dyDescent="0.2">
      <c r="B144" s="10">
        <v>1313203925</v>
      </c>
      <c r="C144" s="10" t="s">
        <v>62</v>
      </c>
      <c r="D144" s="11">
        <v>65000</v>
      </c>
      <c r="E144" s="11">
        <v>55000</v>
      </c>
      <c r="F144" s="11">
        <v>45000</v>
      </c>
      <c r="G144" s="11">
        <v>65813</v>
      </c>
      <c r="H144" s="41"/>
    </row>
    <row r="145" spans="2:8" s="7" customFormat="1" ht="15" customHeight="1" x14ac:dyDescent="0.2">
      <c r="B145" s="10">
        <v>1313203926</v>
      </c>
      <c r="C145" s="10" t="s">
        <v>63</v>
      </c>
      <c r="D145" s="11">
        <v>0</v>
      </c>
      <c r="E145" s="11">
        <v>0</v>
      </c>
      <c r="F145" s="11">
        <v>2000</v>
      </c>
      <c r="G145" s="11">
        <v>3870</v>
      </c>
      <c r="H145" s="41"/>
    </row>
    <row r="146" spans="2:8" s="7" customFormat="1" ht="15" customHeight="1" x14ac:dyDescent="0.2">
      <c r="B146" s="10">
        <v>1313204920</v>
      </c>
      <c r="C146" s="10" t="s">
        <v>878</v>
      </c>
      <c r="D146" s="11"/>
      <c r="E146" s="11"/>
      <c r="F146" s="11">
        <v>581000</v>
      </c>
      <c r="G146" s="11">
        <v>2228</v>
      </c>
      <c r="H146" s="41"/>
    </row>
    <row r="147" spans="2:8" s="7" customFormat="1" ht="15" customHeight="1" x14ac:dyDescent="0.2">
      <c r="B147" s="10">
        <v>1313204922</v>
      </c>
      <c r="C147" s="10" t="s">
        <v>64</v>
      </c>
      <c r="D147" s="11">
        <v>518000</v>
      </c>
      <c r="E147" s="11">
        <v>450000</v>
      </c>
      <c r="F147" s="11">
        <v>450000</v>
      </c>
      <c r="G147" s="11">
        <v>564188</v>
      </c>
      <c r="H147" s="41"/>
    </row>
    <row r="148" spans="2:8" s="7" customFormat="1" ht="15" customHeight="1" x14ac:dyDescent="0.2">
      <c r="B148" s="10">
        <v>1313204923</v>
      </c>
      <c r="C148" s="10" t="s">
        <v>941</v>
      </c>
      <c r="D148" s="11">
        <v>388000</v>
      </c>
      <c r="E148" s="11">
        <v>110000</v>
      </c>
      <c r="F148" s="11"/>
      <c r="G148" s="11">
        <f>54579-1848</f>
        <v>52731</v>
      </c>
      <c r="H148" s="41"/>
    </row>
    <row r="149" spans="2:8" s="7" customFormat="1" ht="15" customHeight="1" x14ac:dyDescent="0.2">
      <c r="B149" s="10">
        <v>1313204925</v>
      </c>
      <c r="C149" s="10" t="s">
        <v>942</v>
      </c>
      <c r="D149" s="11">
        <v>10000</v>
      </c>
      <c r="E149" s="11">
        <v>10000</v>
      </c>
      <c r="F149" s="11"/>
      <c r="G149" s="11">
        <v>1032</v>
      </c>
      <c r="H149" s="41"/>
    </row>
    <row r="150" spans="2:8" s="7" customFormat="1" ht="15" customHeight="1" x14ac:dyDescent="0.2">
      <c r="B150" s="10">
        <v>1313204926</v>
      </c>
      <c r="C150" s="10" t="s">
        <v>66</v>
      </c>
      <c r="D150" s="11"/>
      <c r="E150" s="11"/>
      <c r="F150" s="11">
        <v>2000</v>
      </c>
      <c r="G150" s="11">
        <v>7228</v>
      </c>
      <c r="H150" s="41"/>
    </row>
    <row r="151" spans="2:8" s="7" customFormat="1" ht="15" customHeight="1" x14ac:dyDescent="0.2">
      <c r="B151" s="10">
        <v>1313205430</v>
      </c>
      <c r="C151" s="10" t="s">
        <v>67</v>
      </c>
      <c r="D151" s="11">
        <v>143000</v>
      </c>
      <c r="E151" s="11">
        <v>202000</v>
      </c>
      <c r="F151" s="11">
        <v>150000</v>
      </c>
      <c r="G151" s="11"/>
      <c r="H151" s="41"/>
    </row>
    <row r="152" spans="2:8" s="7" customFormat="1" ht="15" customHeight="1" x14ac:dyDescent="0.2">
      <c r="B152" s="10">
        <v>1313204929</v>
      </c>
      <c r="C152" s="10" t="s">
        <v>893</v>
      </c>
      <c r="D152" s="11">
        <v>86000</v>
      </c>
      <c r="E152" s="11">
        <v>72000</v>
      </c>
      <c r="F152" s="11"/>
      <c r="G152" s="11"/>
      <c r="H152" s="41"/>
    </row>
    <row r="153" spans="2:8" s="7" customFormat="1" ht="15" customHeight="1" x14ac:dyDescent="0.2">
      <c r="B153" s="10">
        <v>1313210920</v>
      </c>
      <c r="C153" s="10" t="s">
        <v>68</v>
      </c>
      <c r="D153" s="11"/>
      <c r="E153" s="11"/>
      <c r="F153" s="11">
        <v>16000</v>
      </c>
      <c r="G153" s="11"/>
      <c r="H153" s="41"/>
    </row>
    <row r="154" spans="2:8" s="7" customFormat="1" ht="15" customHeight="1" x14ac:dyDescent="0.2">
      <c r="B154" s="10">
        <v>1313220920</v>
      </c>
      <c r="C154" s="10" t="s">
        <v>69</v>
      </c>
      <c r="D154" s="11">
        <v>1300000</v>
      </c>
      <c r="E154" s="11">
        <v>800000</v>
      </c>
      <c r="F154" s="11"/>
      <c r="G154" s="11">
        <v>490500</v>
      </c>
      <c r="H154" s="41"/>
    </row>
    <row r="155" spans="2:8" s="7" customFormat="1" ht="15" customHeight="1" x14ac:dyDescent="0.2">
      <c r="B155" s="10">
        <v>1313240290</v>
      </c>
      <c r="C155" s="10" t="s">
        <v>70</v>
      </c>
      <c r="D155" s="11">
        <v>397000</v>
      </c>
      <c r="E155" s="11">
        <v>380000</v>
      </c>
      <c r="F155" s="11">
        <v>379000</v>
      </c>
      <c r="G155" s="11">
        <v>380963</v>
      </c>
      <c r="H155" s="41"/>
    </row>
    <row r="156" spans="2:8" s="7" customFormat="1" ht="15" customHeight="1" x14ac:dyDescent="0.2">
      <c r="B156" s="10">
        <v>1313250290</v>
      </c>
      <c r="C156" s="10" t="s">
        <v>71</v>
      </c>
      <c r="D156" s="11">
        <v>1142000</v>
      </c>
      <c r="E156" s="11">
        <v>1140000</v>
      </c>
      <c r="F156" s="11">
        <v>1115000</v>
      </c>
      <c r="G156" s="11">
        <v>1057268</v>
      </c>
      <c r="H156" s="41"/>
    </row>
    <row r="157" spans="2:8" s="7" customFormat="1" ht="15" customHeight="1" x14ac:dyDescent="0.2">
      <c r="B157" s="10">
        <v>1313250920</v>
      </c>
      <c r="C157" s="10" t="s">
        <v>72</v>
      </c>
      <c r="D157" s="11">
        <v>190000</v>
      </c>
      <c r="E157" s="11">
        <v>130000</v>
      </c>
      <c r="F157" s="11">
        <v>96000</v>
      </c>
      <c r="G157" s="11">
        <v>154689</v>
      </c>
      <c r="H157" s="41"/>
    </row>
    <row r="158" spans="2:8" s="7" customFormat="1" ht="15" customHeight="1" x14ac:dyDescent="0.2">
      <c r="B158" s="10">
        <v>1313250921</v>
      </c>
      <c r="C158" s="10" t="s">
        <v>73</v>
      </c>
      <c r="D158" s="11">
        <v>16000</v>
      </c>
      <c r="E158" s="11">
        <v>13000</v>
      </c>
      <c r="F158" s="11">
        <v>13000</v>
      </c>
      <c r="G158" s="11">
        <v>18396</v>
      </c>
      <c r="H158" s="41"/>
    </row>
    <row r="159" spans="2:8" s="7" customFormat="1" ht="15" customHeight="1" x14ac:dyDescent="0.2">
      <c r="B159" s="10">
        <v>1313250922</v>
      </c>
      <c r="C159" s="10" t="s">
        <v>943</v>
      </c>
      <c r="D159" s="11">
        <v>112000</v>
      </c>
      <c r="E159" s="11">
        <v>80000</v>
      </c>
      <c r="F159" s="11"/>
      <c r="G159" s="11"/>
      <c r="H159" s="41"/>
    </row>
    <row r="160" spans="2:8" s="7" customFormat="1" ht="15" customHeight="1" x14ac:dyDescent="0.2">
      <c r="B160" s="10">
        <v>1313260430</v>
      </c>
      <c r="C160" s="10" t="s">
        <v>74</v>
      </c>
      <c r="D160" s="11">
        <v>270000</v>
      </c>
      <c r="E160" s="11">
        <v>320000</v>
      </c>
      <c r="F160" s="11">
        <v>420000</v>
      </c>
      <c r="G160" s="11">
        <v>330172</v>
      </c>
      <c r="H160" s="41"/>
    </row>
    <row r="161" spans="1:12" s="7" customFormat="1" ht="15" customHeight="1" thickBot="1" x14ac:dyDescent="0.25">
      <c r="B161" s="10">
        <v>1313300920</v>
      </c>
      <c r="C161" s="10" t="s">
        <v>75</v>
      </c>
      <c r="D161" s="11">
        <v>3000000</v>
      </c>
      <c r="E161" s="11">
        <v>2600000</v>
      </c>
      <c r="F161" s="11">
        <v>2550000</v>
      </c>
      <c r="G161" s="11">
        <v>2384090</v>
      </c>
      <c r="H161" s="41"/>
    </row>
    <row r="162" spans="1:12" s="7" customFormat="1" ht="15" customHeight="1" thickBot="1" x14ac:dyDescent="0.3">
      <c r="A162" s="9"/>
      <c r="B162" s="19"/>
      <c r="C162" s="19" t="s">
        <v>619</v>
      </c>
      <c r="D162" s="20">
        <f t="shared" ref="D162:G162" si="12">SUM(D123:D161)</f>
        <v>14763000</v>
      </c>
      <c r="E162" s="20">
        <f t="shared" si="12"/>
        <v>11960000</v>
      </c>
      <c r="F162" s="20">
        <f t="shared" si="12"/>
        <v>13376000</v>
      </c>
      <c r="G162" s="20">
        <f t="shared" si="12"/>
        <v>11907815</v>
      </c>
      <c r="H162" s="76"/>
    </row>
    <row r="163" spans="1:12" s="7" customFormat="1" ht="15" customHeight="1" x14ac:dyDescent="0.2">
      <c r="B163" s="5"/>
      <c r="C163" s="5"/>
      <c r="D163" s="6"/>
      <c r="E163" s="6"/>
      <c r="F163" s="6"/>
      <c r="G163" s="6"/>
      <c r="H163" s="41"/>
    </row>
    <row r="164" spans="1:12" s="7" customFormat="1" ht="15" customHeight="1" thickBot="1" x14ac:dyDescent="0.3">
      <c r="B164" s="5"/>
      <c r="C164" s="16" t="s">
        <v>620</v>
      </c>
      <c r="D164" s="6"/>
      <c r="E164" s="6"/>
      <c r="F164" s="6"/>
      <c r="G164" s="6"/>
      <c r="H164" s="41"/>
      <c r="J164" s="8"/>
    </row>
    <row r="165" spans="1:12" s="7" customFormat="1" ht="15" customHeight="1" thickBot="1" x14ac:dyDescent="0.3">
      <c r="A165" s="50"/>
      <c r="B165" s="19" t="s">
        <v>0</v>
      </c>
      <c r="C165" s="19" t="s">
        <v>1</v>
      </c>
      <c r="D165" s="20" t="s">
        <v>972</v>
      </c>
      <c r="E165" s="20" t="s">
        <v>908</v>
      </c>
      <c r="F165" s="20" t="s">
        <v>846</v>
      </c>
      <c r="G165" s="20" t="s">
        <v>971</v>
      </c>
      <c r="H165" s="41"/>
    </row>
    <row r="166" spans="1:12" s="2" customFormat="1" ht="15" customHeight="1" x14ac:dyDescent="0.25">
      <c r="A166" s="7"/>
      <c r="B166" s="10">
        <v>1314000269</v>
      </c>
      <c r="C166" s="10" t="s">
        <v>76</v>
      </c>
      <c r="D166" s="11">
        <v>300000</v>
      </c>
      <c r="E166" s="11">
        <v>180000</v>
      </c>
      <c r="F166" s="11">
        <v>160000</v>
      </c>
      <c r="G166" s="11">
        <v>179808</v>
      </c>
      <c r="H166" s="41"/>
      <c r="I166" s="50"/>
      <c r="J166" s="50"/>
      <c r="K166" s="50"/>
      <c r="L166" s="50"/>
    </row>
    <row r="167" spans="1:12" s="2" customFormat="1" ht="15" customHeight="1" x14ac:dyDescent="0.25">
      <c r="A167" s="7"/>
      <c r="B167" s="10">
        <v>1314000920</v>
      </c>
      <c r="C167" s="10" t="s">
        <v>966</v>
      </c>
      <c r="D167" s="11">
        <v>72000</v>
      </c>
      <c r="E167" s="11">
        <v>72000</v>
      </c>
      <c r="F167" s="11"/>
      <c r="G167" s="11">
        <v>1295</v>
      </c>
      <c r="H167" s="41"/>
      <c r="I167" s="50"/>
      <c r="J167" s="50"/>
      <c r="K167" s="50"/>
      <c r="L167" s="50"/>
    </row>
    <row r="168" spans="1:12" s="2" customFormat="1" ht="15" customHeight="1" thickBot="1" x14ac:dyDescent="0.3">
      <c r="A168" s="7"/>
      <c r="B168" s="10">
        <v>1314100920</v>
      </c>
      <c r="C168" s="10" t="s">
        <v>1012</v>
      </c>
      <c r="D168" s="11">
        <v>70000</v>
      </c>
      <c r="E168" s="11"/>
      <c r="F168" s="11"/>
      <c r="G168" s="11"/>
      <c r="H168" s="41"/>
      <c r="I168" s="50"/>
      <c r="J168" s="50"/>
      <c r="K168" s="50"/>
      <c r="L168" s="50"/>
    </row>
    <row r="169" spans="1:12" s="7" customFormat="1" ht="15" customHeight="1" thickBot="1" x14ac:dyDescent="0.3">
      <c r="A169" s="9"/>
      <c r="B169" s="19"/>
      <c r="C169" s="19" t="s">
        <v>621</v>
      </c>
      <c r="D169" s="20">
        <f t="shared" ref="D169:G169" si="13">SUM(D166:D168)</f>
        <v>442000</v>
      </c>
      <c r="E169" s="20">
        <f t="shared" si="13"/>
        <v>252000</v>
      </c>
      <c r="F169" s="20">
        <f t="shared" si="13"/>
        <v>160000</v>
      </c>
      <c r="G169" s="20">
        <f t="shared" si="13"/>
        <v>181103</v>
      </c>
      <c r="H169" s="41"/>
    </row>
    <row r="170" spans="1:12" s="9" customFormat="1" ht="15" customHeight="1" x14ac:dyDescent="0.25">
      <c r="A170" s="7"/>
      <c r="B170" s="5"/>
      <c r="C170" s="5"/>
      <c r="D170" s="6"/>
      <c r="E170" s="6"/>
      <c r="F170" s="6"/>
      <c r="G170" s="6"/>
      <c r="H170" s="41"/>
    </row>
    <row r="171" spans="1:12" s="7" customFormat="1" ht="15" customHeight="1" thickBot="1" x14ac:dyDescent="0.3">
      <c r="B171" s="5"/>
      <c r="C171" s="16" t="s">
        <v>672</v>
      </c>
      <c r="D171" s="6"/>
      <c r="E171" s="6"/>
      <c r="F171" s="6"/>
      <c r="G171" s="6"/>
      <c r="H171" s="41"/>
    </row>
    <row r="172" spans="1:12" s="7" customFormat="1" ht="15" customHeight="1" thickBot="1" x14ac:dyDescent="0.3">
      <c r="A172" s="50"/>
      <c r="B172" s="19" t="s">
        <v>0</v>
      </c>
      <c r="C172" s="19" t="s">
        <v>1</v>
      </c>
      <c r="D172" s="20" t="s">
        <v>972</v>
      </c>
      <c r="E172" s="20" t="s">
        <v>908</v>
      </c>
      <c r="F172" s="20" t="s">
        <v>846</v>
      </c>
      <c r="G172" s="20" t="s">
        <v>971</v>
      </c>
      <c r="H172" s="41"/>
    </row>
    <row r="173" spans="1:12" s="2" customFormat="1" ht="15" customHeight="1" thickBot="1" x14ac:dyDescent="0.3">
      <c r="A173" s="7"/>
      <c r="B173" s="10">
        <v>1315700269</v>
      </c>
      <c r="C173" s="10" t="s">
        <v>77</v>
      </c>
      <c r="D173" s="11">
        <v>100000</v>
      </c>
      <c r="E173" s="11">
        <v>188000</v>
      </c>
      <c r="F173" s="11">
        <v>150000</v>
      </c>
      <c r="G173" s="11">
        <v>190482</v>
      </c>
      <c r="H173" s="41"/>
      <c r="I173" s="50"/>
      <c r="J173" s="50"/>
      <c r="K173" s="50"/>
      <c r="L173" s="50"/>
    </row>
    <row r="174" spans="1:12" s="7" customFormat="1" ht="15" customHeight="1" thickBot="1" x14ac:dyDescent="0.3">
      <c r="A174" s="9"/>
      <c r="B174" s="19"/>
      <c r="C174" s="19" t="s">
        <v>622</v>
      </c>
      <c r="D174" s="20">
        <f t="shared" ref="D174:G174" si="14">SUM(D173:D173)</f>
        <v>100000</v>
      </c>
      <c r="E174" s="20">
        <f t="shared" si="14"/>
        <v>188000</v>
      </c>
      <c r="F174" s="20">
        <f t="shared" si="14"/>
        <v>150000</v>
      </c>
      <c r="G174" s="20">
        <f t="shared" si="14"/>
        <v>190482</v>
      </c>
      <c r="H174" s="41"/>
    </row>
    <row r="175" spans="1:12" s="9" customFormat="1" ht="15" customHeight="1" x14ac:dyDescent="0.25">
      <c r="A175" s="23"/>
      <c r="B175" s="13"/>
      <c r="C175" s="13"/>
      <c r="D175" s="21"/>
      <c r="E175" s="21"/>
      <c r="F175" s="21"/>
      <c r="G175" s="21"/>
      <c r="H175" s="41"/>
    </row>
    <row r="176" spans="1:12" s="23" customFormat="1" ht="15" customHeight="1" thickBot="1" x14ac:dyDescent="0.3">
      <c r="B176" s="13"/>
      <c r="C176" s="16" t="s">
        <v>581</v>
      </c>
      <c r="D176" s="21"/>
      <c r="E176" s="21"/>
      <c r="F176" s="21"/>
      <c r="G176" s="21"/>
      <c r="H176" s="41"/>
    </row>
    <row r="177" spans="1:12" s="23" customFormat="1" ht="15" customHeight="1" thickBot="1" x14ac:dyDescent="0.3">
      <c r="A177" s="50"/>
      <c r="B177" s="19" t="s">
        <v>0</v>
      </c>
      <c r="C177" s="19" t="s">
        <v>1</v>
      </c>
      <c r="D177" s="20" t="s">
        <v>972</v>
      </c>
      <c r="E177" s="20" t="s">
        <v>908</v>
      </c>
      <c r="F177" s="20" t="s">
        <v>846</v>
      </c>
      <c r="G177" s="20" t="s">
        <v>971</v>
      </c>
      <c r="H177" s="41"/>
    </row>
    <row r="178" spans="1:12" s="2" customFormat="1" ht="15" customHeight="1" x14ac:dyDescent="0.25">
      <c r="A178" s="7"/>
      <c r="B178" s="10">
        <v>1315800290</v>
      </c>
      <c r="C178" s="10" t="s">
        <v>78</v>
      </c>
      <c r="D178" s="11">
        <v>1000</v>
      </c>
      <c r="E178" s="11">
        <v>1000</v>
      </c>
      <c r="F178" s="11">
        <v>1000</v>
      </c>
      <c r="G178" s="11">
        <v>0</v>
      </c>
      <c r="H178" s="41"/>
      <c r="I178" s="50"/>
      <c r="J178" s="50"/>
      <c r="K178" s="50"/>
      <c r="L178" s="50"/>
    </row>
    <row r="179" spans="1:12" s="7" customFormat="1" ht="15" customHeight="1" thickBot="1" x14ac:dyDescent="0.25">
      <c r="B179" s="10">
        <v>1315800920</v>
      </c>
      <c r="C179" s="10" t="s">
        <v>79</v>
      </c>
      <c r="D179" s="11">
        <v>580000</v>
      </c>
      <c r="E179" s="11">
        <v>550000</v>
      </c>
      <c r="F179" s="11">
        <v>505000</v>
      </c>
      <c r="G179" s="11">
        <v>579848</v>
      </c>
      <c r="H179" s="41"/>
    </row>
    <row r="180" spans="1:12" s="7" customFormat="1" ht="15" customHeight="1" thickBot="1" x14ac:dyDescent="0.3">
      <c r="A180" s="9"/>
      <c r="B180" s="19"/>
      <c r="C180" s="19" t="s">
        <v>673</v>
      </c>
      <c r="D180" s="20">
        <f>SUM(D178:D179)</f>
        <v>581000</v>
      </c>
      <c r="E180" s="20">
        <f>SUM(E178:E179)</f>
        <v>551000</v>
      </c>
      <c r="F180" s="20">
        <f>SUM(F178:F179)</f>
        <v>506000</v>
      </c>
      <c r="G180" s="20">
        <f t="shared" ref="G180" si="15">SUM(G178:G179)</f>
        <v>579848</v>
      </c>
      <c r="H180" s="41"/>
    </row>
    <row r="181" spans="1:12" s="9" customFormat="1" ht="15" customHeight="1" x14ac:dyDescent="0.25">
      <c r="A181" s="7"/>
      <c r="B181" s="5"/>
      <c r="C181" s="5"/>
      <c r="D181" s="6"/>
      <c r="E181" s="6"/>
      <c r="F181" s="6"/>
      <c r="G181" s="6"/>
      <c r="H181" s="41"/>
    </row>
    <row r="182" spans="1:12" s="7" customFormat="1" ht="15" customHeight="1" thickBot="1" x14ac:dyDescent="0.3">
      <c r="B182" s="5"/>
      <c r="C182" s="16" t="s">
        <v>623</v>
      </c>
      <c r="D182" s="6"/>
      <c r="E182" s="6"/>
      <c r="F182" s="6"/>
      <c r="G182" s="6"/>
      <c r="H182" s="41"/>
    </row>
    <row r="183" spans="1:12" s="7" customFormat="1" ht="15" customHeight="1" thickBot="1" x14ac:dyDescent="0.3">
      <c r="A183" s="50"/>
      <c r="B183" s="19" t="s">
        <v>0</v>
      </c>
      <c r="C183" s="19" t="s">
        <v>1</v>
      </c>
      <c r="D183" s="20" t="s">
        <v>972</v>
      </c>
      <c r="E183" s="20" t="s">
        <v>908</v>
      </c>
      <c r="F183" s="20" t="s">
        <v>846</v>
      </c>
      <c r="G183" s="20" t="s">
        <v>971</v>
      </c>
      <c r="H183" s="41"/>
    </row>
    <row r="184" spans="1:12" s="2" customFormat="1" ht="15" customHeight="1" x14ac:dyDescent="0.25">
      <c r="A184" s="7"/>
      <c r="B184" s="10">
        <v>1317100920</v>
      </c>
      <c r="C184" s="10" t="s">
        <v>80</v>
      </c>
      <c r="D184" s="11">
        <v>110000</v>
      </c>
      <c r="E184" s="11">
        <v>110000</v>
      </c>
      <c r="F184" s="11">
        <v>100000</v>
      </c>
      <c r="G184" s="11">
        <v>95444</v>
      </c>
      <c r="H184" s="41"/>
      <c r="I184" s="50"/>
      <c r="J184" s="50"/>
      <c r="K184" s="50"/>
      <c r="L184" s="50"/>
    </row>
    <row r="185" spans="1:12" s="7" customFormat="1" ht="15" customHeight="1" x14ac:dyDescent="0.2">
      <c r="B185" s="10">
        <v>1317100990</v>
      </c>
      <c r="C185" s="10" t="s">
        <v>81</v>
      </c>
      <c r="D185" s="11">
        <v>1670000</v>
      </c>
      <c r="E185" s="11">
        <v>1460000</v>
      </c>
      <c r="F185" s="11">
        <v>1540000</v>
      </c>
      <c r="G185" s="11">
        <v>1454856</v>
      </c>
      <c r="H185" s="41"/>
    </row>
    <row r="186" spans="1:12" s="7" customFormat="1" ht="15" customHeight="1" x14ac:dyDescent="0.2">
      <c r="B186" s="10">
        <v>1317200920</v>
      </c>
      <c r="C186" s="10" t="s">
        <v>82</v>
      </c>
      <c r="D186" s="11">
        <v>5000</v>
      </c>
      <c r="E186" s="11">
        <v>17000</v>
      </c>
      <c r="F186" s="11">
        <v>17000</v>
      </c>
      <c r="G186" s="11">
        <v>7487</v>
      </c>
      <c r="H186" s="41"/>
    </row>
    <row r="187" spans="1:12" s="7" customFormat="1" ht="15" customHeight="1" x14ac:dyDescent="0.2">
      <c r="B187" s="10">
        <v>1317200921</v>
      </c>
      <c r="C187" s="10" t="s">
        <v>83</v>
      </c>
      <c r="D187" s="11">
        <v>0</v>
      </c>
      <c r="E187" s="11">
        <v>45000</v>
      </c>
      <c r="F187" s="11">
        <v>45000</v>
      </c>
      <c r="G187" s="11">
        <v>1924</v>
      </c>
      <c r="H187" s="41"/>
    </row>
    <row r="188" spans="1:12" s="7" customFormat="1" ht="15" customHeight="1" x14ac:dyDescent="0.2">
      <c r="B188" s="10">
        <v>1317300420</v>
      </c>
      <c r="C188" s="10" t="s">
        <v>824</v>
      </c>
      <c r="D188" s="11">
        <v>9000</v>
      </c>
      <c r="E188" s="11">
        <v>9000</v>
      </c>
      <c r="F188" s="11">
        <v>9000</v>
      </c>
      <c r="G188" s="11">
        <v>7210</v>
      </c>
      <c r="H188" s="41"/>
    </row>
    <row r="189" spans="1:12" s="7" customFormat="1" ht="15" customHeight="1" x14ac:dyDescent="0.2">
      <c r="B189" s="10">
        <v>1317300740</v>
      </c>
      <c r="C189" s="10" t="s">
        <v>825</v>
      </c>
      <c r="D189" s="11">
        <v>8000</v>
      </c>
      <c r="E189" s="11">
        <v>8000</v>
      </c>
      <c r="F189" s="11">
        <v>8000</v>
      </c>
      <c r="G189" s="11">
        <v>7900</v>
      </c>
      <c r="H189" s="41"/>
    </row>
    <row r="190" spans="1:12" s="7" customFormat="1" ht="15" customHeight="1" x14ac:dyDescent="0.2">
      <c r="B190" s="10">
        <v>1317300920</v>
      </c>
      <c r="C190" s="10" t="s">
        <v>84</v>
      </c>
      <c r="D190" s="11">
        <v>1100000</v>
      </c>
      <c r="E190" s="11">
        <v>1100000</v>
      </c>
      <c r="F190" s="11">
        <v>1250000</v>
      </c>
      <c r="G190" s="11">
        <v>783164</v>
      </c>
      <c r="H190" s="41"/>
    </row>
    <row r="191" spans="1:12" s="7" customFormat="1" ht="15" customHeight="1" x14ac:dyDescent="0.2">
      <c r="B191" s="10">
        <v>1317300921</v>
      </c>
      <c r="C191" s="10" t="s">
        <v>717</v>
      </c>
      <c r="D191" s="11">
        <v>0</v>
      </c>
      <c r="E191" s="11">
        <v>0</v>
      </c>
      <c r="F191" s="11">
        <f>15000+27000</f>
        <v>42000</v>
      </c>
      <c r="G191" s="11"/>
      <c r="H191" s="41"/>
    </row>
    <row r="192" spans="1:12" s="7" customFormat="1" ht="15" customHeight="1" x14ac:dyDescent="0.2">
      <c r="B192" s="10">
        <v>1317700920</v>
      </c>
      <c r="C192" s="10" t="s">
        <v>85</v>
      </c>
      <c r="D192" s="11">
        <v>250000</v>
      </c>
      <c r="E192" s="11">
        <v>240000</v>
      </c>
      <c r="F192" s="11">
        <v>230000</v>
      </c>
      <c r="G192" s="11">
        <v>244085</v>
      </c>
      <c r="H192" s="41"/>
    </row>
    <row r="193" spans="1:12" s="7" customFormat="1" ht="15" customHeight="1" x14ac:dyDescent="0.2">
      <c r="B193" s="10">
        <v>1317800920</v>
      </c>
      <c r="C193" s="10" t="s">
        <v>86</v>
      </c>
      <c r="D193" s="11">
        <v>280000</v>
      </c>
      <c r="E193" s="11">
        <v>280000</v>
      </c>
      <c r="F193" s="11">
        <v>280000</v>
      </c>
      <c r="G193" s="11">
        <v>559462</v>
      </c>
      <c r="H193" s="41"/>
    </row>
    <row r="194" spans="1:12" s="7" customFormat="1" ht="15" customHeight="1" x14ac:dyDescent="0.2">
      <c r="A194" s="5"/>
      <c r="B194" s="10">
        <v>1317800922</v>
      </c>
      <c r="C194" s="10" t="s">
        <v>87</v>
      </c>
      <c r="D194" s="11">
        <v>4700000</v>
      </c>
      <c r="E194" s="11">
        <v>4600000</v>
      </c>
      <c r="F194" s="11">
        <v>4336000</v>
      </c>
      <c r="G194" s="11">
        <v>7928884</v>
      </c>
      <c r="H194" s="41"/>
    </row>
    <row r="195" spans="1:12" ht="15" customHeight="1" x14ac:dyDescent="0.2">
      <c r="B195" s="10">
        <v>1317800923</v>
      </c>
      <c r="C195" s="10" t="s">
        <v>88</v>
      </c>
      <c r="D195" s="11">
        <v>1700000</v>
      </c>
      <c r="E195" s="11">
        <v>1580000</v>
      </c>
      <c r="F195" s="11">
        <v>967000</v>
      </c>
      <c r="G195" s="11">
        <v>2398528</v>
      </c>
    </row>
    <row r="196" spans="1:12" ht="15" customHeight="1" thickBot="1" x14ac:dyDescent="0.25">
      <c r="B196" s="10">
        <v>1317800924</v>
      </c>
      <c r="C196" s="10" t="s">
        <v>89</v>
      </c>
      <c r="D196" s="11">
        <v>3060000</v>
      </c>
      <c r="E196" s="11">
        <v>1400000</v>
      </c>
      <c r="F196" s="11">
        <v>776000</v>
      </c>
      <c r="G196" s="11">
        <v>284227</v>
      </c>
    </row>
    <row r="197" spans="1:12" ht="15" customHeight="1" thickBot="1" x14ac:dyDescent="0.3">
      <c r="A197" s="9"/>
      <c r="B197" s="19"/>
      <c r="C197" s="19" t="s">
        <v>624</v>
      </c>
      <c r="D197" s="20">
        <f t="shared" ref="D197:G197" si="16">SUM(D184:D196)</f>
        <v>12892000</v>
      </c>
      <c r="E197" s="20">
        <f t="shared" si="16"/>
        <v>10849000</v>
      </c>
      <c r="F197" s="20">
        <f t="shared" si="16"/>
        <v>9600000</v>
      </c>
      <c r="G197" s="20">
        <f t="shared" si="16"/>
        <v>13773171</v>
      </c>
    </row>
    <row r="198" spans="1:12" s="12" customFormat="1" ht="15" customHeight="1" x14ac:dyDescent="0.25">
      <c r="A198" s="5"/>
      <c r="B198" s="5"/>
      <c r="C198" s="5"/>
      <c r="D198" s="6"/>
      <c r="E198" s="6"/>
      <c r="F198" s="6"/>
      <c r="G198" s="6"/>
      <c r="H198" s="41"/>
      <c r="I198" s="9"/>
      <c r="J198" s="9"/>
      <c r="K198" s="9"/>
      <c r="L198" s="9"/>
    </row>
    <row r="199" spans="1:12" ht="15" customHeight="1" thickBot="1" x14ac:dyDescent="0.3">
      <c r="C199" s="16" t="s">
        <v>572</v>
      </c>
    </row>
    <row r="200" spans="1:12" ht="15" customHeight="1" thickBot="1" x14ac:dyDescent="0.3">
      <c r="A200" s="50"/>
      <c r="B200" s="19" t="s">
        <v>0</v>
      </c>
      <c r="C200" s="19" t="s">
        <v>1</v>
      </c>
      <c r="D200" s="20" t="s">
        <v>972</v>
      </c>
      <c r="E200" s="20" t="s">
        <v>908</v>
      </c>
      <c r="F200" s="20" t="s">
        <v>846</v>
      </c>
      <c r="G200" s="20" t="s">
        <v>971</v>
      </c>
    </row>
    <row r="201" spans="1:12" s="2" customFormat="1" ht="15" customHeight="1" x14ac:dyDescent="0.25">
      <c r="A201" s="5"/>
      <c r="B201" s="22">
        <v>1323000290</v>
      </c>
      <c r="C201" s="22" t="s">
        <v>90</v>
      </c>
      <c r="D201" s="11">
        <v>15000</v>
      </c>
      <c r="E201" s="11">
        <v>15000</v>
      </c>
      <c r="F201" s="11">
        <v>15000</v>
      </c>
      <c r="G201" s="69">
        <v>16040</v>
      </c>
      <c r="H201" s="41"/>
      <c r="I201" s="50"/>
      <c r="J201" s="50"/>
      <c r="K201" s="50"/>
      <c r="L201" s="50"/>
    </row>
    <row r="202" spans="1:12" s="2" customFormat="1" ht="15" customHeight="1" x14ac:dyDescent="0.25">
      <c r="A202" s="5"/>
      <c r="B202" s="22">
        <v>1323000990</v>
      </c>
      <c r="C202" s="22" t="s">
        <v>1017</v>
      </c>
      <c r="D202" s="11">
        <v>220000</v>
      </c>
      <c r="E202" s="11"/>
      <c r="F202" s="11"/>
      <c r="G202" s="69"/>
      <c r="H202" s="41"/>
      <c r="I202" s="50"/>
      <c r="J202" s="50"/>
      <c r="K202" s="50"/>
      <c r="L202" s="50"/>
    </row>
    <row r="203" spans="1:12" ht="15" customHeight="1" x14ac:dyDescent="0.2">
      <c r="B203" s="22">
        <v>1327000920</v>
      </c>
      <c r="C203" s="22" t="s">
        <v>91</v>
      </c>
      <c r="D203" s="11">
        <v>300000</v>
      </c>
      <c r="E203" s="11">
        <v>300000</v>
      </c>
      <c r="F203" s="11">
        <v>300000</v>
      </c>
      <c r="G203" s="69">
        <v>256000</v>
      </c>
    </row>
    <row r="204" spans="1:12" ht="15" customHeight="1" x14ac:dyDescent="0.2">
      <c r="B204" s="22">
        <v>1327000990</v>
      </c>
      <c r="C204" s="22" t="s">
        <v>92</v>
      </c>
      <c r="D204" s="11">
        <v>450000</v>
      </c>
      <c r="E204" s="11">
        <v>450000</v>
      </c>
      <c r="F204" s="11">
        <v>450000</v>
      </c>
      <c r="G204" s="69">
        <v>825351</v>
      </c>
    </row>
    <row r="205" spans="1:12" ht="15" customHeight="1" x14ac:dyDescent="0.2">
      <c r="B205" s="22">
        <v>1328000420</v>
      </c>
      <c r="C205" s="22" t="s">
        <v>93</v>
      </c>
      <c r="D205" s="11">
        <v>80000</v>
      </c>
      <c r="E205" s="11">
        <v>50000</v>
      </c>
      <c r="F205" s="11">
        <v>40000</v>
      </c>
      <c r="G205" s="69">
        <v>30525</v>
      </c>
    </row>
    <row r="206" spans="1:12" ht="15" customHeight="1" x14ac:dyDescent="0.2">
      <c r="B206" s="22">
        <v>1328000740</v>
      </c>
      <c r="C206" s="22" t="s">
        <v>94</v>
      </c>
      <c r="D206" s="11"/>
      <c r="E206" s="11">
        <v>10000</v>
      </c>
      <c r="F206" s="11">
        <v>10000</v>
      </c>
      <c r="G206" s="69"/>
    </row>
    <row r="207" spans="1:12" ht="15" customHeight="1" x14ac:dyDescent="0.2">
      <c r="B207" s="22">
        <v>1328000741</v>
      </c>
      <c r="C207" s="22" t="s">
        <v>718</v>
      </c>
      <c r="D207" s="11">
        <v>75000</v>
      </c>
      <c r="E207" s="11">
        <v>14000</v>
      </c>
      <c r="F207" s="11">
        <v>14000</v>
      </c>
      <c r="G207" s="69">
        <v>9988</v>
      </c>
    </row>
    <row r="208" spans="1:12" ht="15" customHeight="1" x14ac:dyDescent="0.2">
      <c r="B208" s="22">
        <v>1328000742</v>
      </c>
      <c r="C208" s="22" t="s">
        <v>944</v>
      </c>
      <c r="D208" s="11">
        <v>0</v>
      </c>
      <c r="E208" s="11">
        <v>1000</v>
      </c>
      <c r="F208" s="11"/>
      <c r="G208" s="69">
        <v>16680</v>
      </c>
    </row>
    <row r="209" spans="1:12" ht="15" customHeight="1" x14ac:dyDescent="0.2">
      <c r="B209" s="22">
        <v>1328000920</v>
      </c>
      <c r="C209" s="22" t="s">
        <v>95</v>
      </c>
      <c r="D209" s="11">
        <v>150000</v>
      </c>
      <c r="E209" s="11">
        <v>200000</v>
      </c>
      <c r="F209" s="11">
        <v>200000</v>
      </c>
      <c r="G209" s="69"/>
    </row>
    <row r="210" spans="1:12" ht="15" customHeight="1" x14ac:dyDescent="0.2">
      <c r="B210" s="22">
        <v>1328000921</v>
      </c>
      <c r="C210" s="22" t="s">
        <v>96</v>
      </c>
      <c r="D210" s="11">
        <v>60000</v>
      </c>
      <c r="E210" s="11">
        <v>60000</v>
      </c>
      <c r="F210" s="11">
        <v>60000</v>
      </c>
      <c r="G210" s="11">
        <v>58500</v>
      </c>
    </row>
    <row r="211" spans="1:12" ht="15" customHeight="1" x14ac:dyDescent="0.2">
      <c r="B211" s="22">
        <v>1328000923</v>
      </c>
      <c r="C211" s="22" t="s">
        <v>97</v>
      </c>
      <c r="D211" s="11">
        <v>56000</v>
      </c>
      <c r="E211" s="11">
        <v>50000</v>
      </c>
      <c r="F211" s="11"/>
      <c r="G211" s="69">
        <v>79893</v>
      </c>
    </row>
    <row r="212" spans="1:12" ht="15" customHeight="1" x14ac:dyDescent="0.2">
      <c r="B212" s="22">
        <v>1328000925</v>
      </c>
      <c r="C212" s="22" t="s">
        <v>879</v>
      </c>
      <c r="D212" s="11">
        <v>0</v>
      </c>
      <c r="E212" s="11">
        <v>13000</v>
      </c>
      <c r="F212" s="11">
        <v>13000</v>
      </c>
      <c r="G212" s="11">
        <v>12133</v>
      </c>
    </row>
    <row r="213" spans="1:12" ht="15" customHeight="1" x14ac:dyDescent="0.2">
      <c r="B213" s="22">
        <v>1328000990</v>
      </c>
      <c r="C213" s="22" t="s">
        <v>98</v>
      </c>
      <c r="D213" s="11">
        <v>214000</v>
      </c>
      <c r="E213" s="11">
        <v>214000</v>
      </c>
      <c r="F213" s="11">
        <v>300000</v>
      </c>
      <c r="G213" s="69">
        <v>182983</v>
      </c>
    </row>
    <row r="214" spans="1:12" ht="15" customHeight="1" x14ac:dyDescent="0.2">
      <c r="B214" s="22">
        <v>1329000740</v>
      </c>
      <c r="C214" s="22" t="s">
        <v>1016</v>
      </c>
      <c r="D214" s="11">
        <v>343000</v>
      </c>
      <c r="E214" s="11"/>
      <c r="F214" s="11"/>
      <c r="G214" s="69"/>
    </row>
    <row r="215" spans="1:12" ht="15" customHeight="1" thickBot="1" x14ac:dyDescent="0.25">
      <c r="B215" s="22">
        <v>1329000920</v>
      </c>
      <c r="C215" s="22" t="s">
        <v>99</v>
      </c>
      <c r="D215" s="11">
        <v>120000</v>
      </c>
      <c r="E215" s="11">
        <v>120000</v>
      </c>
      <c r="F215" s="11">
        <v>120000</v>
      </c>
      <c r="G215" s="69">
        <v>126069</v>
      </c>
    </row>
    <row r="216" spans="1:12" ht="15" customHeight="1" thickBot="1" x14ac:dyDescent="0.3">
      <c r="A216" s="9"/>
      <c r="B216" s="19"/>
      <c r="C216" s="19" t="s">
        <v>625</v>
      </c>
      <c r="D216" s="20">
        <f t="shared" ref="D216:G216" si="17">SUM(D201:D215)</f>
        <v>2083000</v>
      </c>
      <c r="E216" s="20">
        <f t="shared" si="17"/>
        <v>1497000</v>
      </c>
      <c r="F216" s="20">
        <f t="shared" si="17"/>
        <v>1522000</v>
      </c>
      <c r="G216" s="20">
        <f t="shared" si="17"/>
        <v>1614162</v>
      </c>
    </row>
    <row r="217" spans="1:12" ht="15" customHeight="1" x14ac:dyDescent="0.2"/>
    <row r="218" spans="1:12" ht="15" customHeight="1" thickBot="1" x14ac:dyDescent="0.3">
      <c r="C218" s="16" t="s">
        <v>685</v>
      </c>
    </row>
    <row r="219" spans="1:12" ht="15" customHeight="1" thickBot="1" x14ac:dyDescent="0.3">
      <c r="A219" s="50"/>
      <c r="B219" s="19" t="s">
        <v>0</v>
      </c>
      <c r="C219" s="19" t="s">
        <v>1</v>
      </c>
      <c r="D219" s="20" t="s">
        <v>972</v>
      </c>
      <c r="E219" s="20" t="s">
        <v>908</v>
      </c>
      <c r="F219" s="20" t="s">
        <v>846</v>
      </c>
      <c r="G219" s="20" t="s">
        <v>971</v>
      </c>
    </row>
    <row r="220" spans="1:12" s="2" customFormat="1" ht="15" customHeight="1" x14ac:dyDescent="0.25">
      <c r="A220" s="7"/>
      <c r="B220" s="10">
        <v>1341000420</v>
      </c>
      <c r="C220" s="10" t="s">
        <v>100</v>
      </c>
      <c r="D220" s="11">
        <v>50000</v>
      </c>
      <c r="E220" s="11">
        <v>35000</v>
      </c>
      <c r="F220" s="11">
        <v>35000</v>
      </c>
      <c r="G220" s="11">
        <v>60814</v>
      </c>
      <c r="H220" s="41"/>
      <c r="I220" s="50"/>
      <c r="J220" s="50"/>
      <c r="K220" s="50"/>
      <c r="L220" s="50"/>
    </row>
    <row r="221" spans="1:12" s="7" customFormat="1" ht="15" customHeight="1" x14ac:dyDescent="0.2">
      <c r="B221" s="10">
        <v>1341000742</v>
      </c>
      <c r="C221" s="10" t="s">
        <v>101</v>
      </c>
      <c r="D221" s="11">
        <v>0</v>
      </c>
      <c r="E221" s="11">
        <v>0</v>
      </c>
      <c r="F221" s="11">
        <v>20000</v>
      </c>
      <c r="G221" s="11"/>
      <c r="H221" s="41"/>
    </row>
    <row r="222" spans="1:12" s="7" customFormat="1" ht="15" customHeight="1" x14ac:dyDescent="0.2">
      <c r="B222" s="10">
        <v>1341000930</v>
      </c>
      <c r="C222" s="10" t="s">
        <v>102</v>
      </c>
      <c r="D222" s="11">
        <v>3488000</v>
      </c>
      <c r="E222" s="11">
        <v>2995000</v>
      </c>
      <c r="F222" s="11">
        <v>2800000</v>
      </c>
      <c r="G222" s="11">
        <v>2639301</v>
      </c>
      <c r="H222" s="41"/>
    </row>
    <row r="223" spans="1:12" s="7" customFormat="1" ht="15" customHeight="1" x14ac:dyDescent="0.2">
      <c r="B223" s="10">
        <v>1341001930</v>
      </c>
      <c r="C223" s="10" t="s">
        <v>103</v>
      </c>
      <c r="D223" s="11">
        <v>92000</v>
      </c>
      <c r="E223" s="11">
        <v>45000</v>
      </c>
      <c r="F223" s="11">
        <v>45000</v>
      </c>
      <c r="G223" s="11">
        <v>81794</v>
      </c>
      <c r="H223" s="41"/>
    </row>
    <row r="224" spans="1:12" s="7" customFormat="1" ht="15" customHeight="1" thickBot="1" x14ac:dyDescent="0.25">
      <c r="B224" s="10">
        <v>1341004930</v>
      </c>
      <c r="C224" s="10" t="s">
        <v>787</v>
      </c>
      <c r="D224" s="11">
        <v>113000</v>
      </c>
      <c r="E224" s="11">
        <v>113000</v>
      </c>
      <c r="F224" s="11">
        <v>127000</v>
      </c>
      <c r="G224" s="11">
        <v>114878</v>
      </c>
      <c r="H224" s="41"/>
    </row>
    <row r="225" spans="1:12" s="7" customFormat="1" ht="15" customHeight="1" thickBot="1" x14ac:dyDescent="0.3">
      <c r="A225" s="9"/>
      <c r="B225" s="19"/>
      <c r="C225" s="19" t="s">
        <v>686</v>
      </c>
      <c r="D225" s="20">
        <f t="shared" ref="D225:G225" si="18">SUM(D220:D224)</f>
        <v>3743000</v>
      </c>
      <c r="E225" s="20">
        <f t="shared" si="18"/>
        <v>3188000</v>
      </c>
      <c r="F225" s="20">
        <f t="shared" si="18"/>
        <v>3027000</v>
      </c>
      <c r="G225" s="20">
        <f t="shared" si="18"/>
        <v>2896787</v>
      </c>
      <c r="H225" s="41"/>
    </row>
    <row r="226" spans="1:12" s="9" customFormat="1" ht="15" customHeight="1" x14ac:dyDescent="0.25">
      <c r="A226" s="5"/>
      <c r="B226" s="5"/>
      <c r="C226" s="5"/>
      <c r="D226" s="6"/>
      <c r="E226" s="6"/>
      <c r="F226" s="6"/>
      <c r="G226" s="6"/>
      <c r="H226" s="41"/>
    </row>
    <row r="227" spans="1:12" ht="15" customHeight="1" thickBot="1" x14ac:dyDescent="0.3">
      <c r="C227" s="16" t="s">
        <v>104</v>
      </c>
    </row>
    <row r="228" spans="1:12" ht="15" customHeight="1" thickBot="1" x14ac:dyDescent="0.3">
      <c r="A228" s="50"/>
      <c r="B228" s="19" t="s">
        <v>0</v>
      </c>
      <c r="C228" s="19" t="s">
        <v>1</v>
      </c>
      <c r="D228" s="20" t="s">
        <v>972</v>
      </c>
      <c r="E228" s="20" t="s">
        <v>908</v>
      </c>
      <c r="F228" s="20" t="s">
        <v>846</v>
      </c>
      <c r="G228" s="20" t="s">
        <v>971</v>
      </c>
    </row>
    <row r="229" spans="1:12" s="2" customFormat="1" ht="15" customHeight="1" x14ac:dyDescent="0.25">
      <c r="A229" s="7"/>
      <c r="B229" s="10">
        <v>1342200930</v>
      </c>
      <c r="C229" s="10" t="s">
        <v>105</v>
      </c>
      <c r="D229" s="11">
        <v>90000</v>
      </c>
      <c r="E229" s="11">
        <v>75000</v>
      </c>
      <c r="F229" s="11">
        <v>105000</v>
      </c>
      <c r="G229" s="11">
        <v>52000</v>
      </c>
      <c r="H229" s="41"/>
      <c r="I229" s="50"/>
      <c r="J229" s="50"/>
      <c r="K229" s="50"/>
      <c r="L229" s="50"/>
    </row>
    <row r="230" spans="1:12" s="7" customFormat="1" ht="15" customHeight="1" x14ac:dyDescent="0.2">
      <c r="B230" s="10">
        <v>1342202930</v>
      </c>
      <c r="C230" s="10" t="s">
        <v>788</v>
      </c>
      <c r="D230" s="11">
        <v>19000</v>
      </c>
      <c r="E230" s="11">
        <v>38000</v>
      </c>
      <c r="F230" s="11">
        <v>60000</v>
      </c>
      <c r="G230" s="11">
        <v>28684</v>
      </c>
      <c r="H230" s="41"/>
    </row>
    <row r="231" spans="1:12" s="7" customFormat="1" ht="15" customHeight="1" x14ac:dyDescent="0.2">
      <c r="B231" s="10">
        <v>1342202931</v>
      </c>
      <c r="C231" s="10" t="s">
        <v>854</v>
      </c>
      <c r="D231" s="11">
        <v>113000</v>
      </c>
      <c r="E231" s="11">
        <v>232000</v>
      </c>
      <c r="F231" s="11">
        <v>127000</v>
      </c>
      <c r="G231" s="11">
        <v>201602</v>
      </c>
      <c r="H231" s="41"/>
    </row>
    <row r="232" spans="1:12" s="7" customFormat="1" ht="15" customHeight="1" x14ac:dyDescent="0.2">
      <c r="B232" s="10">
        <v>1342203930</v>
      </c>
      <c r="C232" s="10" t="s">
        <v>106</v>
      </c>
      <c r="D232" s="11">
        <v>19000</v>
      </c>
      <c r="E232" s="11">
        <v>38000</v>
      </c>
      <c r="F232" s="11">
        <v>75000</v>
      </c>
      <c r="G232" s="11">
        <v>13828</v>
      </c>
      <c r="H232" s="41"/>
    </row>
    <row r="233" spans="1:12" s="7" customFormat="1" ht="15" customHeight="1" x14ac:dyDescent="0.2">
      <c r="B233" s="10">
        <v>1342400930</v>
      </c>
      <c r="C233" s="10" t="s">
        <v>107</v>
      </c>
      <c r="D233" s="11"/>
      <c r="E233" s="11">
        <v>214000</v>
      </c>
      <c r="F233" s="11">
        <v>229000</v>
      </c>
      <c r="G233" s="11">
        <v>249510</v>
      </c>
      <c r="H233" s="41"/>
    </row>
    <row r="234" spans="1:12" s="7" customFormat="1" ht="15" customHeight="1" x14ac:dyDescent="0.2">
      <c r="B234" s="10">
        <v>1342400931</v>
      </c>
      <c r="C234" s="10" t="s">
        <v>789</v>
      </c>
      <c r="D234" s="11">
        <v>15000</v>
      </c>
      <c r="E234" s="11">
        <v>15000</v>
      </c>
      <c r="F234" s="11">
        <v>15000</v>
      </c>
      <c r="G234" s="11">
        <v>25915</v>
      </c>
      <c r="H234" s="41"/>
    </row>
    <row r="235" spans="1:12" s="7" customFormat="1" ht="15" customHeight="1" x14ac:dyDescent="0.2">
      <c r="B235" s="10">
        <v>1342402930</v>
      </c>
      <c r="C235" s="10" t="s">
        <v>990</v>
      </c>
      <c r="D235" s="11">
        <v>23000</v>
      </c>
      <c r="E235" s="11">
        <v>135000</v>
      </c>
      <c r="F235" s="11">
        <v>163000</v>
      </c>
      <c r="G235" s="11">
        <v>129225</v>
      </c>
      <c r="H235" s="41"/>
    </row>
    <row r="236" spans="1:12" s="7" customFormat="1" ht="15" customHeight="1" x14ac:dyDescent="0.2">
      <c r="B236" s="10">
        <v>1342403930</v>
      </c>
      <c r="C236" s="10" t="s">
        <v>855</v>
      </c>
      <c r="D236" s="11">
        <v>110000</v>
      </c>
      <c r="E236" s="11">
        <v>94000</v>
      </c>
      <c r="F236" s="11">
        <v>33000</v>
      </c>
      <c r="G236" s="11">
        <v>37339</v>
      </c>
      <c r="H236" s="41"/>
    </row>
    <row r="237" spans="1:12" s="7" customFormat="1" ht="15" customHeight="1" x14ac:dyDescent="0.2">
      <c r="B237" s="10">
        <v>1342404930</v>
      </c>
      <c r="C237" s="10" t="s">
        <v>108</v>
      </c>
      <c r="D237" s="11">
        <v>5000</v>
      </c>
      <c r="E237" s="11">
        <v>5000</v>
      </c>
      <c r="F237" s="11">
        <v>4000</v>
      </c>
      <c r="G237" s="11">
        <v>1271</v>
      </c>
      <c r="H237" s="41"/>
    </row>
    <row r="238" spans="1:12" s="7" customFormat="1" ht="15" customHeight="1" x14ac:dyDescent="0.2">
      <c r="B238" s="10">
        <v>1342405930</v>
      </c>
      <c r="C238" s="10" t="s">
        <v>790</v>
      </c>
      <c r="D238" s="11">
        <v>23000</v>
      </c>
      <c r="E238" s="11">
        <v>23000</v>
      </c>
      <c r="F238" s="11">
        <v>15000</v>
      </c>
      <c r="G238" s="11">
        <v>20647</v>
      </c>
      <c r="H238" s="41"/>
    </row>
    <row r="239" spans="1:12" s="7" customFormat="1" ht="15" customHeight="1" thickBot="1" x14ac:dyDescent="0.25">
      <c r="B239" s="10">
        <v>1342406930</v>
      </c>
      <c r="C239" s="10" t="s">
        <v>994</v>
      </c>
      <c r="D239" s="11">
        <v>500000</v>
      </c>
      <c r="E239" s="11"/>
      <c r="F239" s="11"/>
      <c r="G239" s="11"/>
      <c r="H239" s="41"/>
    </row>
    <row r="240" spans="1:12" s="7" customFormat="1" ht="15" customHeight="1" thickBot="1" x14ac:dyDescent="0.3">
      <c r="A240" s="9"/>
      <c r="B240" s="19"/>
      <c r="C240" s="19" t="s">
        <v>687</v>
      </c>
      <c r="D240" s="20">
        <f t="shared" ref="D240:G240" si="19">SUM(D229:D239)</f>
        <v>917000</v>
      </c>
      <c r="E240" s="20">
        <f t="shared" si="19"/>
        <v>869000</v>
      </c>
      <c r="F240" s="20">
        <f t="shared" si="19"/>
        <v>826000</v>
      </c>
      <c r="G240" s="20">
        <f t="shared" si="19"/>
        <v>760021</v>
      </c>
      <c r="H240" s="41"/>
    </row>
    <row r="241" spans="1:12" s="9" customFormat="1" ht="15" customHeight="1" x14ac:dyDescent="0.25">
      <c r="A241" s="5"/>
      <c r="B241" s="5"/>
      <c r="C241" s="5"/>
      <c r="D241" s="6"/>
      <c r="E241" s="6"/>
      <c r="F241" s="6"/>
      <c r="G241" s="6"/>
      <c r="H241" s="41"/>
    </row>
    <row r="242" spans="1:12" ht="15" customHeight="1" thickBot="1" x14ac:dyDescent="0.3">
      <c r="C242" s="16" t="s">
        <v>694</v>
      </c>
    </row>
    <row r="243" spans="1:12" ht="15" customHeight="1" thickBot="1" x14ac:dyDescent="0.3">
      <c r="A243" s="50"/>
      <c r="B243" s="19" t="s">
        <v>0</v>
      </c>
      <c r="C243" s="19" t="s">
        <v>1</v>
      </c>
      <c r="D243" s="20" t="s">
        <v>972</v>
      </c>
      <c r="E243" s="20" t="s">
        <v>908</v>
      </c>
      <c r="F243" s="20" t="s">
        <v>846</v>
      </c>
      <c r="G243" s="20" t="s">
        <v>971</v>
      </c>
    </row>
    <row r="244" spans="1:12" s="2" customFormat="1" ht="15" customHeight="1" x14ac:dyDescent="0.25">
      <c r="A244" s="7"/>
      <c r="B244" s="10">
        <v>1343500420</v>
      </c>
      <c r="C244" s="10" t="s">
        <v>791</v>
      </c>
      <c r="D244" s="11">
        <v>100000</v>
      </c>
      <c r="E244" s="11">
        <v>100000</v>
      </c>
      <c r="F244" s="11">
        <v>100000</v>
      </c>
      <c r="G244" s="11">
        <v>80959</v>
      </c>
      <c r="H244" s="41"/>
      <c r="I244" s="50"/>
      <c r="J244" s="50"/>
      <c r="K244" s="50"/>
      <c r="L244" s="50"/>
    </row>
    <row r="245" spans="1:12" s="7" customFormat="1" ht="15" customHeight="1" x14ac:dyDescent="0.2">
      <c r="B245" s="10">
        <v>1343500920</v>
      </c>
      <c r="C245" s="10" t="s">
        <v>719</v>
      </c>
      <c r="D245" s="11">
        <v>160000</v>
      </c>
      <c r="E245" s="11">
        <v>160000</v>
      </c>
      <c r="F245" s="11">
        <v>130000</v>
      </c>
      <c r="G245" s="11">
        <v>428664</v>
      </c>
      <c r="H245" s="41"/>
    </row>
    <row r="246" spans="1:12" s="7" customFormat="1" ht="15" customHeight="1" x14ac:dyDescent="0.2">
      <c r="B246" s="10">
        <v>1343502930</v>
      </c>
      <c r="C246" s="10" t="s">
        <v>983</v>
      </c>
      <c r="D246" s="11">
        <v>479000</v>
      </c>
      <c r="E246" s="11">
        <v>316000</v>
      </c>
      <c r="F246" s="11">
        <v>348000</v>
      </c>
      <c r="G246" s="11">
        <v>218179</v>
      </c>
      <c r="H246" s="41"/>
    </row>
    <row r="247" spans="1:12" s="7" customFormat="1" ht="15" customHeight="1" x14ac:dyDescent="0.2">
      <c r="B247" s="10">
        <v>1343503930</v>
      </c>
      <c r="C247" s="10" t="s">
        <v>109</v>
      </c>
      <c r="D247" s="11">
        <v>124000</v>
      </c>
      <c r="E247" s="11">
        <v>284000</v>
      </c>
      <c r="F247" s="11">
        <v>117000</v>
      </c>
      <c r="G247" s="11">
        <v>100379</v>
      </c>
      <c r="H247" s="41"/>
    </row>
    <row r="248" spans="1:12" s="7" customFormat="1" ht="15" customHeight="1" x14ac:dyDescent="0.2">
      <c r="B248" s="10">
        <v>1343505930</v>
      </c>
      <c r="C248" s="10" t="s">
        <v>110</v>
      </c>
      <c r="D248" s="11">
        <v>75000</v>
      </c>
      <c r="E248" s="11">
        <v>98000</v>
      </c>
      <c r="F248" s="11">
        <v>150000</v>
      </c>
      <c r="G248" s="11">
        <v>106879</v>
      </c>
      <c r="H248" s="41"/>
    </row>
    <row r="249" spans="1:12" s="7" customFormat="1" ht="15" customHeight="1" x14ac:dyDescent="0.2">
      <c r="B249" s="10">
        <v>1343508930</v>
      </c>
      <c r="C249" s="10" t="s">
        <v>111</v>
      </c>
      <c r="D249" s="11">
        <v>210000</v>
      </c>
      <c r="E249" s="11">
        <v>210000</v>
      </c>
      <c r="F249" s="11">
        <v>150000</v>
      </c>
      <c r="G249" s="11">
        <v>191601</v>
      </c>
      <c r="H249" s="41"/>
    </row>
    <row r="250" spans="1:12" s="7" customFormat="1" ht="15" customHeight="1" x14ac:dyDescent="0.2">
      <c r="B250" s="10">
        <v>1343509930</v>
      </c>
      <c r="C250" s="10" t="s">
        <v>792</v>
      </c>
      <c r="D250" s="11">
        <v>38000</v>
      </c>
      <c r="E250" s="11">
        <v>140000</v>
      </c>
      <c r="F250" s="11">
        <v>37000</v>
      </c>
      <c r="G250" s="11">
        <v>218306</v>
      </c>
      <c r="H250" s="41"/>
    </row>
    <row r="251" spans="1:12" s="7" customFormat="1" ht="15" customHeight="1" x14ac:dyDescent="0.2">
      <c r="B251" s="10">
        <v>1343801420</v>
      </c>
      <c r="C251" s="10" t="s">
        <v>112</v>
      </c>
      <c r="D251" s="11">
        <v>12000</v>
      </c>
      <c r="E251" s="11">
        <v>20000</v>
      </c>
      <c r="F251" s="11">
        <v>24000</v>
      </c>
      <c r="G251" s="11">
        <v>10158</v>
      </c>
      <c r="H251" s="41"/>
    </row>
    <row r="252" spans="1:12" s="7" customFormat="1" ht="15" customHeight="1" x14ac:dyDescent="0.2">
      <c r="B252" s="10">
        <v>1343801930</v>
      </c>
      <c r="C252" s="10" t="s">
        <v>113</v>
      </c>
      <c r="D252" s="11">
        <v>963000</v>
      </c>
      <c r="E252" s="11">
        <v>1425000</v>
      </c>
      <c r="F252" s="11">
        <v>1476000</v>
      </c>
      <c r="G252" s="11">
        <v>976191</v>
      </c>
      <c r="H252" s="41"/>
    </row>
    <row r="253" spans="1:12" s="7" customFormat="1" ht="15" customHeight="1" x14ac:dyDescent="0.2">
      <c r="B253" s="10">
        <v>1343802930</v>
      </c>
      <c r="C253" s="10" t="s">
        <v>114</v>
      </c>
      <c r="D253" s="11">
        <v>158000</v>
      </c>
      <c r="E253" s="11">
        <v>157000</v>
      </c>
      <c r="F253" s="11">
        <v>157000</v>
      </c>
      <c r="G253" s="11">
        <v>181651</v>
      </c>
      <c r="H253" s="41"/>
    </row>
    <row r="254" spans="1:12" s="7" customFormat="1" ht="15" customHeight="1" x14ac:dyDescent="0.2">
      <c r="B254" s="10">
        <v>1343903740</v>
      </c>
      <c r="C254" s="10" t="s">
        <v>115</v>
      </c>
      <c r="D254" s="11">
        <v>15000</v>
      </c>
      <c r="E254" s="11">
        <v>15000</v>
      </c>
      <c r="F254" s="11">
        <v>15000</v>
      </c>
      <c r="G254" s="11">
        <v>2500</v>
      </c>
      <c r="H254" s="41"/>
    </row>
    <row r="255" spans="1:12" s="7" customFormat="1" ht="15" customHeight="1" x14ac:dyDescent="0.2">
      <c r="B255" s="10">
        <v>1343903930</v>
      </c>
      <c r="C255" s="10" t="s">
        <v>116</v>
      </c>
      <c r="D255" s="11">
        <v>150000</v>
      </c>
      <c r="E255" s="11">
        <v>113000</v>
      </c>
      <c r="F255" s="11">
        <v>165000</v>
      </c>
      <c r="G255" s="11">
        <v>87369</v>
      </c>
      <c r="H255" s="41"/>
    </row>
    <row r="256" spans="1:12" s="7" customFormat="1" ht="15" customHeight="1" thickBot="1" x14ac:dyDescent="0.25">
      <c r="B256" s="10">
        <v>1343904930</v>
      </c>
      <c r="C256" s="10" t="s">
        <v>999</v>
      </c>
      <c r="D256" s="11">
        <v>131000</v>
      </c>
      <c r="E256" s="11">
        <v>105000</v>
      </c>
      <c r="F256" s="11">
        <v>105000</v>
      </c>
      <c r="G256" s="11">
        <v>111001</v>
      </c>
      <c r="H256" s="41"/>
    </row>
    <row r="257" spans="1:8" s="7" customFormat="1" ht="15" customHeight="1" thickBot="1" x14ac:dyDescent="0.3">
      <c r="A257" s="9"/>
      <c r="B257" s="19"/>
      <c r="C257" s="19" t="s">
        <v>688</v>
      </c>
      <c r="D257" s="20">
        <f t="shared" ref="D257:G257" si="20">SUM(D244:D256)</f>
        <v>2615000</v>
      </c>
      <c r="E257" s="20">
        <f t="shared" si="20"/>
        <v>3143000</v>
      </c>
      <c r="F257" s="20">
        <f t="shared" si="20"/>
        <v>2974000</v>
      </c>
      <c r="G257" s="20">
        <f t="shared" si="20"/>
        <v>2713837</v>
      </c>
      <c r="H257" s="41"/>
    </row>
    <row r="258" spans="1:8" s="9" customFormat="1" ht="15" customHeight="1" x14ac:dyDescent="0.25">
      <c r="A258" s="5"/>
      <c r="B258" s="5"/>
      <c r="C258" s="5"/>
      <c r="D258" s="6"/>
      <c r="E258" s="6"/>
      <c r="F258" s="6"/>
      <c r="G258" s="6"/>
      <c r="H258" s="41"/>
    </row>
    <row r="259" spans="1:8" ht="15" customHeight="1" thickBot="1" x14ac:dyDescent="0.3">
      <c r="C259" s="16" t="s">
        <v>695</v>
      </c>
    </row>
    <row r="260" spans="1:8" ht="15" customHeight="1" thickBot="1" x14ac:dyDescent="0.3">
      <c r="A260" s="50"/>
      <c r="B260" s="19" t="s">
        <v>0</v>
      </c>
      <c r="C260" s="19" t="s">
        <v>1</v>
      </c>
      <c r="D260" s="20" t="s">
        <v>972</v>
      </c>
      <c r="E260" s="20" t="s">
        <v>908</v>
      </c>
      <c r="F260" s="20" t="s">
        <v>846</v>
      </c>
      <c r="G260" s="20" t="s">
        <v>971</v>
      </c>
    </row>
    <row r="261" spans="1:8" s="7" customFormat="1" ht="15" customHeight="1" x14ac:dyDescent="0.2">
      <c r="B261" s="10">
        <v>1344301420</v>
      </c>
      <c r="C261" s="10" t="s">
        <v>117</v>
      </c>
      <c r="D261" s="11">
        <v>40000</v>
      </c>
      <c r="E261" s="11">
        <v>120000</v>
      </c>
      <c r="F261" s="11">
        <v>200000</v>
      </c>
      <c r="G261" s="11">
        <v>44503</v>
      </c>
      <c r="H261" s="41"/>
    </row>
    <row r="262" spans="1:8" s="7" customFormat="1" ht="15" customHeight="1" x14ac:dyDescent="0.2">
      <c r="B262" s="10">
        <v>1344301930</v>
      </c>
      <c r="C262" s="10" t="s">
        <v>118</v>
      </c>
      <c r="D262" s="11">
        <v>1085000</v>
      </c>
      <c r="E262" s="11">
        <v>780000</v>
      </c>
      <c r="F262" s="11">
        <v>775000</v>
      </c>
      <c r="G262" s="11">
        <v>883968</v>
      </c>
      <c r="H262" s="41"/>
    </row>
    <row r="263" spans="1:8" s="7" customFormat="1" ht="15" customHeight="1" x14ac:dyDescent="0.2">
      <c r="B263" s="10">
        <v>1344400420</v>
      </c>
      <c r="C263" s="10" t="s">
        <v>119</v>
      </c>
      <c r="D263" s="11">
        <v>25000</v>
      </c>
      <c r="E263" s="11">
        <v>25000</v>
      </c>
      <c r="F263" s="11">
        <v>22000</v>
      </c>
      <c r="G263" s="11">
        <v>28665</v>
      </c>
      <c r="H263" s="41"/>
    </row>
    <row r="264" spans="1:8" s="7" customFormat="1" ht="15" customHeight="1" x14ac:dyDescent="0.2">
      <c r="B264" s="10">
        <v>1344400930</v>
      </c>
      <c r="C264" s="10" t="s">
        <v>120</v>
      </c>
      <c r="D264" s="11">
        <v>40000</v>
      </c>
      <c r="E264" s="11">
        <v>40000</v>
      </c>
      <c r="F264" s="11">
        <v>42000</v>
      </c>
      <c r="G264" s="11">
        <v>26455</v>
      </c>
      <c r="H264" s="41"/>
    </row>
    <row r="265" spans="1:8" s="7" customFormat="1" ht="15" customHeight="1" x14ac:dyDescent="0.2">
      <c r="B265" s="10">
        <v>1344401420</v>
      </c>
      <c r="C265" s="10" t="s">
        <v>121</v>
      </c>
      <c r="D265" s="11"/>
      <c r="E265" s="11">
        <v>1000</v>
      </c>
      <c r="F265" s="11">
        <v>1000</v>
      </c>
      <c r="G265" s="11">
        <v>25785</v>
      </c>
      <c r="H265" s="41"/>
    </row>
    <row r="266" spans="1:8" s="7" customFormat="1" ht="15" customHeight="1" x14ac:dyDescent="0.2">
      <c r="B266" s="10">
        <v>1344401930</v>
      </c>
      <c r="C266" s="10" t="s">
        <v>933</v>
      </c>
      <c r="D266" s="11">
        <v>19000</v>
      </c>
      <c r="E266" s="11">
        <v>23000</v>
      </c>
      <c r="F266" s="11">
        <v>48000</v>
      </c>
      <c r="G266" s="11">
        <v>4076</v>
      </c>
      <c r="H266" s="41"/>
    </row>
    <row r="267" spans="1:8" s="7" customFormat="1" ht="15" customHeight="1" x14ac:dyDescent="0.2">
      <c r="B267" s="10">
        <v>1344402420</v>
      </c>
      <c r="C267" s="10" t="s">
        <v>856</v>
      </c>
      <c r="D267" s="11">
        <v>15000</v>
      </c>
      <c r="E267" s="11">
        <v>15000</v>
      </c>
      <c r="F267" s="11">
        <v>14000</v>
      </c>
      <c r="G267" s="11">
        <v>15540</v>
      </c>
      <c r="H267" s="41"/>
    </row>
    <row r="268" spans="1:8" s="7" customFormat="1" ht="15" customHeight="1" x14ac:dyDescent="0.2">
      <c r="B268" s="10">
        <v>1344403930</v>
      </c>
      <c r="C268" s="10" t="s">
        <v>122</v>
      </c>
      <c r="D268" s="11"/>
      <c r="E268" s="11">
        <v>7000</v>
      </c>
      <c r="F268" s="11">
        <v>75000</v>
      </c>
      <c r="G268" s="11">
        <v>468</v>
      </c>
      <c r="H268" s="41"/>
    </row>
    <row r="269" spans="1:8" s="7" customFormat="1" ht="15" customHeight="1" x14ac:dyDescent="0.2">
      <c r="B269" s="10">
        <v>1344404930</v>
      </c>
      <c r="C269" s="10" t="s">
        <v>123</v>
      </c>
      <c r="D269" s="11">
        <v>20000</v>
      </c>
      <c r="E269" s="11">
        <v>20000</v>
      </c>
      <c r="F269" s="11">
        <v>32000</v>
      </c>
      <c r="G269" s="11">
        <v>16311</v>
      </c>
      <c r="H269" s="41"/>
    </row>
    <row r="270" spans="1:8" s="7" customFormat="1" ht="15" customHeight="1" x14ac:dyDescent="0.2">
      <c r="B270" s="10">
        <v>1344407931</v>
      </c>
      <c r="C270" s="10" t="s">
        <v>793</v>
      </c>
      <c r="D270" s="11">
        <v>80000</v>
      </c>
      <c r="E270" s="11">
        <v>35000</v>
      </c>
      <c r="F270" s="11">
        <v>487000</v>
      </c>
      <c r="G270" s="11">
        <v>27037</v>
      </c>
      <c r="H270" s="41"/>
    </row>
    <row r="271" spans="1:8" s="7" customFormat="1" ht="15" customHeight="1" x14ac:dyDescent="0.2">
      <c r="B271" s="10">
        <v>1344408930</v>
      </c>
      <c r="C271" s="10" t="s">
        <v>124</v>
      </c>
      <c r="D271" s="11">
        <v>360000</v>
      </c>
      <c r="E271" s="11">
        <v>360000</v>
      </c>
      <c r="F271" s="11">
        <v>293000</v>
      </c>
      <c r="G271" s="11">
        <v>355734</v>
      </c>
      <c r="H271" s="41"/>
    </row>
    <row r="272" spans="1:8" s="7" customFormat="1" ht="15" customHeight="1" x14ac:dyDescent="0.2">
      <c r="B272" s="10">
        <v>1344408931</v>
      </c>
      <c r="C272" s="10" t="s">
        <v>125</v>
      </c>
      <c r="D272" s="11">
        <v>20000</v>
      </c>
      <c r="E272" s="11">
        <v>20000</v>
      </c>
      <c r="F272" s="11">
        <v>15000</v>
      </c>
      <c r="G272" s="11">
        <v>0</v>
      </c>
      <c r="H272" s="41"/>
    </row>
    <row r="273" spans="1:8" s="7" customFormat="1" ht="15" customHeight="1" x14ac:dyDescent="0.2">
      <c r="B273" s="10">
        <v>1344408932</v>
      </c>
      <c r="C273" s="10" t="s">
        <v>996</v>
      </c>
      <c r="D273" s="11">
        <v>200000</v>
      </c>
      <c r="E273" s="11"/>
      <c r="F273" s="11"/>
      <c r="G273" s="11"/>
      <c r="H273" s="41"/>
    </row>
    <row r="274" spans="1:8" s="7" customFormat="1" ht="15" customHeight="1" x14ac:dyDescent="0.2">
      <c r="B274" s="10">
        <v>1344500930</v>
      </c>
      <c r="C274" s="10" t="s">
        <v>857</v>
      </c>
      <c r="D274" s="11">
        <v>420000</v>
      </c>
      <c r="E274" s="11">
        <v>420000</v>
      </c>
      <c r="F274" s="11">
        <v>338000</v>
      </c>
      <c r="G274" s="11">
        <v>98634</v>
      </c>
      <c r="H274" s="41"/>
    </row>
    <row r="275" spans="1:8" s="7" customFormat="1" ht="15" customHeight="1" thickBot="1" x14ac:dyDescent="0.25">
      <c r="B275" s="10">
        <v>1344600931</v>
      </c>
      <c r="C275" s="10" t="s">
        <v>968</v>
      </c>
      <c r="D275" s="11">
        <v>16000</v>
      </c>
      <c r="E275" s="11">
        <v>16000</v>
      </c>
      <c r="F275" s="11"/>
      <c r="G275" s="11"/>
      <c r="H275" s="41"/>
    </row>
    <row r="276" spans="1:8" s="7" customFormat="1" ht="15" customHeight="1" thickBot="1" x14ac:dyDescent="0.3">
      <c r="A276" s="9"/>
      <c r="B276" s="19"/>
      <c r="C276" s="19" t="s">
        <v>689</v>
      </c>
      <c r="D276" s="20">
        <f t="shared" ref="D276:G276" si="21">SUM(D261:D275)</f>
        <v>2340000</v>
      </c>
      <c r="E276" s="20">
        <f t="shared" si="21"/>
        <v>1882000</v>
      </c>
      <c r="F276" s="20">
        <f t="shared" si="21"/>
        <v>2342000</v>
      </c>
      <c r="G276" s="20">
        <f t="shared" si="21"/>
        <v>1527176</v>
      </c>
      <c r="H276" s="41"/>
    </row>
    <row r="277" spans="1:8" s="9" customFormat="1" ht="15" customHeight="1" x14ac:dyDescent="0.25">
      <c r="A277" s="5"/>
      <c r="B277" s="5"/>
      <c r="C277" s="5"/>
      <c r="D277" s="6"/>
      <c r="E277" s="6"/>
      <c r="F277" s="6"/>
      <c r="G277" s="6"/>
      <c r="H277" s="41"/>
    </row>
    <row r="278" spans="1:8" ht="15" customHeight="1" thickBot="1" x14ac:dyDescent="0.3">
      <c r="C278" s="16" t="s">
        <v>906</v>
      </c>
    </row>
    <row r="279" spans="1:8" ht="15" customHeight="1" thickBot="1" x14ac:dyDescent="0.3">
      <c r="A279" s="50"/>
      <c r="B279" s="19" t="s">
        <v>0</v>
      </c>
      <c r="C279" s="19" t="s">
        <v>1</v>
      </c>
      <c r="D279" s="20" t="s">
        <v>972</v>
      </c>
      <c r="E279" s="20" t="s">
        <v>908</v>
      </c>
      <c r="F279" s="20" t="s">
        <v>846</v>
      </c>
      <c r="G279" s="20" t="s">
        <v>971</v>
      </c>
    </row>
    <row r="280" spans="1:8" s="7" customFormat="1" ht="15" customHeight="1" x14ac:dyDescent="0.2">
      <c r="B280" s="10">
        <v>1345100930</v>
      </c>
      <c r="C280" s="10" t="s">
        <v>991</v>
      </c>
      <c r="D280" s="11">
        <v>34000</v>
      </c>
      <c r="E280" s="11"/>
      <c r="F280" s="11"/>
      <c r="G280" s="11"/>
      <c r="H280" s="41"/>
    </row>
    <row r="281" spans="1:8" s="7" customFormat="1" ht="15" customHeight="1" x14ac:dyDescent="0.2">
      <c r="B281" s="10">
        <v>1345101930</v>
      </c>
      <c r="C281" s="10" t="s">
        <v>794</v>
      </c>
      <c r="D281" s="11">
        <v>2250000</v>
      </c>
      <c r="E281" s="11">
        <v>2025000</v>
      </c>
      <c r="F281" s="11">
        <v>2068000</v>
      </c>
      <c r="G281" s="11">
        <v>1995147</v>
      </c>
      <c r="H281" s="41"/>
    </row>
    <row r="282" spans="1:8" s="7" customFormat="1" ht="15" customHeight="1" x14ac:dyDescent="0.2">
      <c r="B282" s="10">
        <v>1345102930</v>
      </c>
      <c r="C282" s="10" t="s">
        <v>126</v>
      </c>
      <c r="D282" s="11">
        <v>11000</v>
      </c>
      <c r="E282" s="11">
        <v>15000</v>
      </c>
      <c r="F282" s="11">
        <v>33000</v>
      </c>
      <c r="G282" s="11">
        <v>3677</v>
      </c>
      <c r="H282" s="41"/>
    </row>
    <row r="283" spans="1:8" s="7" customFormat="1" ht="15" customHeight="1" x14ac:dyDescent="0.2">
      <c r="B283" s="10">
        <v>1345103930</v>
      </c>
      <c r="C283" s="10" t="s">
        <v>539</v>
      </c>
      <c r="D283" s="11">
        <v>15000</v>
      </c>
      <c r="E283" s="11">
        <v>17000</v>
      </c>
      <c r="F283" s="11">
        <v>19000</v>
      </c>
      <c r="G283" s="11">
        <v>12568</v>
      </c>
      <c r="H283" s="41"/>
    </row>
    <row r="284" spans="1:8" s="7" customFormat="1" ht="15" customHeight="1" x14ac:dyDescent="0.2">
      <c r="B284" s="10">
        <v>1345106930</v>
      </c>
      <c r="C284" s="10" t="s">
        <v>127</v>
      </c>
      <c r="D284" s="11">
        <v>41000</v>
      </c>
      <c r="E284" s="11">
        <v>34000</v>
      </c>
      <c r="F284" s="11">
        <v>71000</v>
      </c>
      <c r="G284" s="11">
        <v>12692</v>
      </c>
      <c r="H284" s="41"/>
    </row>
    <row r="285" spans="1:8" s="7" customFormat="1" ht="15" customHeight="1" x14ac:dyDescent="0.2">
      <c r="B285" s="10">
        <v>1345107930</v>
      </c>
      <c r="C285" s="10" t="s">
        <v>858</v>
      </c>
      <c r="D285" s="11">
        <v>1350000</v>
      </c>
      <c r="E285" s="11">
        <v>1725000</v>
      </c>
      <c r="F285" s="11">
        <v>1125000</v>
      </c>
      <c r="G285" s="11">
        <v>1753946</v>
      </c>
      <c r="H285" s="41"/>
    </row>
    <row r="286" spans="1:8" s="7" customFormat="1" ht="15" customHeight="1" x14ac:dyDescent="0.2">
      <c r="B286" s="10">
        <v>1345108930</v>
      </c>
      <c r="C286" s="10" t="s">
        <v>128</v>
      </c>
      <c r="D286" s="11">
        <v>4000</v>
      </c>
      <c r="E286" s="11">
        <v>4000</v>
      </c>
      <c r="F286" s="11">
        <v>4000</v>
      </c>
      <c r="G286" s="11"/>
      <c r="H286" s="41"/>
    </row>
    <row r="287" spans="1:8" s="7" customFormat="1" ht="15" customHeight="1" x14ac:dyDescent="0.2">
      <c r="B287" s="10">
        <v>1345202931</v>
      </c>
      <c r="C287" s="10" t="s">
        <v>129</v>
      </c>
      <c r="D287" s="11">
        <v>262000</v>
      </c>
      <c r="E287" s="11">
        <v>203000</v>
      </c>
      <c r="F287" s="11">
        <v>210000</v>
      </c>
      <c r="G287" s="11">
        <v>213719</v>
      </c>
      <c r="H287" s="41"/>
    </row>
    <row r="288" spans="1:8" s="7" customFormat="1" ht="15" customHeight="1" x14ac:dyDescent="0.2">
      <c r="B288" s="10">
        <v>1345203930</v>
      </c>
      <c r="C288" s="10" t="s">
        <v>130</v>
      </c>
      <c r="D288" s="11">
        <v>70000</v>
      </c>
      <c r="E288" s="11">
        <v>83000</v>
      </c>
      <c r="F288" s="11">
        <v>97000</v>
      </c>
      <c r="G288" s="11">
        <v>68774</v>
      </c>
      <c r="H288" s="41"/>
    </row>
    <row r="289" spans="1:13" s="7" customFormat="1" ht="15" customHeight="1" x14ac:dyDescent="0.2">
      <c r="B289" s="10">
        <v>1345301420</v>
      </c>
      <c r="C289" s="10" t="s">
        <v>131</v>
      </c>
      <c r="D289" s="11">
        <v>180000</v>
      </c>
      <c r="E289" s="11">
        <v>100000</v>
      </c>
      <c r="F289" s="11">
        <v>90000</v>
      </c>
      <c r="G289" s="11">
        <v>140160</v>
      </c>
      <c r="H289" s="41"/>
    </row>
    <row r="290" spans="1:13" s="7" customFormat="1" ht="15" customHeight="1" x14ac:dyDescent="0.2">
      <c r="B290" s="10">
        <v>1345302930</v>
      </c>
      <c r="C290" s="10" t="s">
        <v>795</v>
      </c>
      <c r="D290" s="11">
        <v>4000</v>
      </c>
      <c r="E290" s="11">
        <v>4000</v>
      </c>
      <c r="F290" s="11">
        <v>4000</v>
      </c>
      <c r="G290" s="11">
        <v>1776</v>
      </c>
      <c r="H290" s="41"/>
    </row>
    <row r="291" spans="1:13" s="7" customFormat="1" ht="15" customHeight="1" x14ac:dyDescent="0.2">
      <c r="B291" s="10">
        <v>1345303930</v>
      </c>
      <c r="C291" s="10" t="s">
        <v>132</v>
      </c>
      <c r="D291" s="11">
        <v>150000</v>
      </c>
      <c r="E291" s="11">
        <v>100000</v>
      </c>
      <c r="F291" s="11">
        <v>337000</v>
      </c>
      <c r="G291" s="11">
        <v>232833</v>
      </c>
      <c r="H291" s="41"/>
    </row>
    <row r="292" spans="1:13" s="7" customFormat="1" ht="15" customHeight="1" x14ac:dyDescent="0.2">
      <c r="B292" s="10">
        <v>1345304930</v>
      </c>
      <c r="C292" s="10" t="s">
        <v>859</v>
      </c>
      <c r="D292" s="11">
        <v>15000</v>
      </c>
      <c r="E292" s="11">
        <v>15000</v>
      </c>
      <c r="F292" s="11">
        <v>19000</v>
      </c>
      <c r="G292" s="11">
        <v>14382</v>
      </c>
      <c r="H292" s="41"/>
    </row>
    <row r="293" spans="1:13" s="7" customFormat="1" ht="15" customHeight="1" thickBot="1" x14ac:dyDescent="0.25">
      <c r="B293" s="10">
        <v>1345305930</v>
      </c>
      <c r="C293" s="10" t="s">
        <v>934</v>
      </c>
      <c r="D293" s="11">
        <v>45000</v>
      </c>
      <c r="E293" s="11">
        <v>90000</v>
      </c>
      <c r="F293" s="11"/>
      <c r="G293" s="11"/>
      <c r="H293" s="41"/>
    </row>
    <row r="294" spans="1:13" s="7" customFormat="1" ht="15" customHeight="1" thickBot="1" x14ac:dyDescent="0.3">
      <c r="A294" s="9"/>
      <c r="B294" s="19"/>
      <c r="C294" s="19" t="s">
        <v>907</v>
      </c>
      <c r="D294" s="20">
        <f t="shared" ref="D294:G294" si="22">SUM(D280:D293)</f>
        <v>4431000</v>
      </c>
      <c r="E294" s="20">
        <f t="shared" si="22"/>
        <v>4415000</v>
      </c>
      <c r="F294" s="20">
        <f t="shared" si="22"/>
        <v>4077000</v>
      </c>
      <c r="G294" s="20">
        <f t="shared" si="22"/>
        <v>4449674</v>
      </c>
      <c r="H294" s="41"/>
    </row>
    <row r="295" spans="1:13" s="9" customFormat="1" ht="15" customHeight="1" x14ac:dyDescent="0.25">
      <c r="A295" s="5"/>
      <c r="B295" s="5"/>
      <c r="C295" s="5"/>
      <c r="D295" s="6"/>
      <c r="E295" s="6"/>
      <c r="F295" s="6"/>
      <c r="G295" s="6"/>
      <c r="H295" s="41"/>
    </row>
    <row r="296" spans="1:13" ht="15" customHeight="1" thickBot="1" x14ac:dyDescent="0.3">
      <c r="C296" s="16" t="s">
        <v>696</v>
      </c>
    </row>
    <row r="297" spans="1:13" ht="15" customHeight="1" thickBot="1" x14ac:dyDescent="0.3">
      <c r="A297" s="50"/>
      <c r="B297" s="19" t="s">
        <v>0</v>
      </c>
      <c r="C297" s="19" t="s">
        <v>1</v>
      </c>
      <c r="D297" s="20" t="s">
        <v>972</v>
      </c>
      <c r="E297" s="20" t="s">
        <v>908</v>
      </c>
      <c r="F297" s="20" t="s">
        <v>846</v>
      </c>
      <c r="G297" s="20" t="s">
        <v>971</v>
      </c>
    </row>
    <row r="298" spans="1:13" s="2" customFormat="1" ht="15" customHeight="1" x14ac:dyDescent="0.25">
      <c r="A298" s="7"/>
      <c r="B298" s="10">
        <v>1346300930</v>
      </c>
      <c r="C298" s="10" t="s">
        <v>133</v>
      </c>
      <c r="D298" s="11">
        <v>12000</v>
      </c>
      <c r="E298" s="11">
        <v>15000</v>
      </c>
      <c r="F298" s="11">
        <v>7000</v>
      </c>
      <c r="G298" s="11">
        <v>8109</v>
      </c>
      <c r="H298" s="41"/>
      <c r="I298" s="50"/>
      <c r="J298" s="50"/>
      <c r="K298" s="50"/>
      <c r="L298" s="50"/>
    </row>
    <row r="299" spans="1:13" s="7" customFormat="1" ht="15" customHeight="1" x14ac:dyDescent="0.2">
      <c r="B299" s="10">
        <v>1346303930</v>
      </c>
      <c r="C299" s="10" t="s">
        <v>591</v>
      </c>
      <c r="D299" s="11">
        <v>2000</v>
      </c>
      <c r="E299" s="11">
        <v>4000</v>
      </c>
      <c r="F299" s="11">
        <v>4000</v>
      </c>
      <c r="G299" s="11"/>
      <c r="H299" s="41"/>
    </row>
    <row r="300" spans="1:13" s="7" customFormat="1" ht="15" customHeight="1" x14ac:dyDescent="0.2">
      <c r="B300" s="10">
        <v>1346500930</v>
      </c>
      <c r="C300" s="10" t="s">
        <v>134</v>
      </c>
      <c r="D300" s="11">
        <v>1755000</v>
      </c>
      <c r="E300" s="11">
        <v>1725000</v>
      </c>
      <c r="F300" s="11">
        <v>1762000</v>
      </c>
      <c r="G300" s="11">
        <v>1753067</v>
      </c>
      <c r="H300" s="41"/>
    </row>
    <row r="301" spans="1:13" s="7" customFormat="1" ht="15" customHeight="1" x14ac:dyDescent="0.2">
      <c r="B301" s="10">
        <v>1346600930</v>
      </c>
      <c r="C301" s="10" t="s">
        <v>135</v>
      </c>
      <c r="D301" s="11">
        <v>342000</v>
      </c>
      <c r="E301" s="11">
        <v>308000</v>
      </c>
      <c r="F301" s="11">
        <v>289000</v>
      </c>
      <c r="G301" s="11">
        <v>298700</v>
      </c>
      <c r="H301" s="41"/>
    </row>
    <row r="302" spans="1:13" s="7" customFormat="1" ht="15" customHeight="1" x14ac:dyDescent="0.2">
      <c r="B302" s="10">
        <v>1346603931</v>
      </c>
      <c r="C302" s="10" t="s">
        <v>777</v>
      </c>
      <c r="D302" s="11">
        <v>11000</v>
      </c>
      <c r="E302" s="11">
        <v>17000</v>
      </c>
      <c r="F302" s="11">
        <v>15000</v>
      </c>
      <c r="G302" s="11">
        <v>8859</v>
      </c>
      <c r="H302" s="41"/>
    </row>
    <row r="303" spans="1:13" s="7" customFormat="1" ht="15" customHeight="1" x14ac:dyDescent="0.2">
      <c r="B303" s="10">
        <v>1346700930</v>
      </c>
      <c r="C303" s="10" t="s">
        <v>136</v>
      </c>
      <c r="D303" s="11">
        <v>45000</v>
      </c>
      <c r="E303" s="11">
        <v>27000</v>
      </c>
      <c r="F303" s="11">
        <v>37000</v>
      </c>
      <c r="G303" s="11">
        <v>53013</v>
      </c>
      <c r="H303" s="41"/>
      <c r="K303" s="23"/>
      <c r="L303" s="23"/>
      <c r="M303" s="23"/>
    </row>
    <row r="304" spans="1:13" s="7" customFormat="1" ht="15" customHeight="1" x14ac:dyDescent="0.2">
      <c r="B304" s="10">
        <v>1346701930</v>
      </c>
      <c r="C304" s="10" t="s">
        <v>137</v>
      </c>
      <c r="D304" s="11">
        <v>225000</v>
      </c>
      <c r="E304" s="11">
        <v>210000</v>
      </c>
      <c r="F304" s="11">
        <v>142000</v>
      </c>
      <c r="G304" s="11">
        <v>171935</v>
      </c>
      <c r="H304" s="41"/>
      <c r="K304" s="23"/>
      <c r="L304" s="23"/>
      <c r="M304" s="23"/>
    </row>
    <row r="305" spans="1:13" s="7" customFormat="1" ht="15" customHeight="1" x14ac:dyDescent="0.2">
      <c r="B305" s="10">
        <v>1346703930</v>
      </c>
      <c r="C305" s="10" t="s">
        <v>138</v>
      </c>
      <c r="D305" s="11">
        <v>450000</v>
      </c>
      <c r="E305" s="11">
        <v>570000</v>
      </c>
      <c r="F305" s="11">
        <v>362000</v>
      </c>
      <c r="G305" s="11">
        <v>413600</v>
      </c>
      <c r="H305" s="41"/>
      <c r="K305" s="23"/>
      <c r="L305" s="23"/>
      <c r="M305" s="23"/>
    </row>
    <row r="306" spans="1:13" s="7" customFormat="1" ht="15" customHeight="1" x14ac:dyDescent="0.2">
      <c r="B306" s="10">
        <v>1346704930</v>
      </c>
      <c r="C306" s="10" t="s">
        <v>796</v>
      </c>
      <c r="D306" s="11">
        <v>53000</v>
      </c>
      <c r="E306" s="11">
        <v>47000</v>
      </c>
      <c r="F306" s="11">
        <v>45000</v>
      </c>
      <c r="G306" s="11">
        <v>53392</v>
      </c>
      <c r="H306" s="41"/>
    </row>
    <row r="307" spans="1:13" s="7" customFormat="1" ht="15" customHeight="1" x14ac:dyDescent="0.2">
      <c r="B307" s="10">
        <v>1346708930</v>
      </c>
      <c r="C307" s="10" t="s">
        <v>139</v>
      </c>
      <c r="D307" s="11">
        <v>19000</v>
      </c>
      <c r="E307" s="11">
        <v>29000</v>
      </c>
      <c r="F307" s="11">
        <v>22000</v>
      </c>
      <c r="G307" s="11">
        <v>28001</v>
      </c>
      <c r="H307" s="41"/>
    </row>
    <row r="308" spans="1:13" s="7" customFormat="1" ht="15" customHeight="1" x14ac:dyDescent="0.2">
      <c r="B308" s="10">
        <v>1346801930</v>
      </c>
      <c r="C308" s="10" t="s">
        <v>797</v>
      </c>
      <c r="D308" s="11">
        <v>5000</v>
      </c>
      <c r="E308" s="11">
        <v>8000</v>
      </c>
      <c r="F308" s="11">
        <v>7000</v>
      </c>
      <c r="G308" s="11">
        <v>68747</v>
      </c>
      <c r="H308" s="41"/>
    </row>
    <row r="309" spans="1:13" s="7" customFormat="1" ht="15" customHeight="1" x14ac:dyDescent="0.2">
      <c r="B309" s="10">
        <v>1346802930</v>
      </c>
      <c r="C309" s="10" t="s">
        <v>860</v>
      </c>
      <c r="D309" s="11">
        <v>19000</v>
      </c>
      <c r="E309" s="11">
        <v>109000</v>
      </c>
      <c r="F309" s="11">
        <v>105000</v>
      </c>
      <c r="G309" s="11">
        <v>28001</v>
      </c>
      <c r="H309" s="41"/>
    </row>
    <row r="310" spans="1:13" s="7" customFormat="1" ht="15" customHeight="1" thickBot="1" x14ac:dyDescent="0.25">
      <c r="B310" s="10">
        <v>1346803930</v>
      </c>
      <c r="C310" s="10" t="s">
        <v>997</v>
      </c>
      <c r="D310" s="11">
        <v>116000</v>
      </c>
      <c r="E310" s="11">
        <v>38000</v>
      </c>
      <c r="F310" s="11">
        <v>4000</v>
      </c>
      <c r="G310" s="11">
        <v>40802</v>
      </c>
      <c r="H310" s="41"/>
    </row>
    <row r="311" spans="1:13" s="9" customFormat="1" ht="15" customHeight="1" thickBot="1" x14ac:dyDescent="0.3">
      <c r="B311" s="19"/>
      <c r="C311" s="67" t="s">
        <v>690</v>
      </c>
      <c r="D311" s="68">
        <f>SUM(D298:D310)</f>
        <v>3054000</v>
      </c>
      <c r="E311" s="68">
        <f>SUM(E298:E310)</f>
        <v>3107000</v>
      </c>
      <c r="F311" s="68">
        <f>SUM(F298:F310)</f>
        <v>2801000</v>
      </c>
      <c r="G311" s="68">
        <f>SUM(G298:G310)</f>
        <v>2926226</v>
      </c>
      <c r="H311" s="41"/>
    </row>
    <row r="312" spans="1:13" s="9" customFormat="1" ht="15" customHeight="1" x14ac:dyDescent="0.25">
      <c r="A312" s="5"/>
      <c r="B312" s="5"/>
      <c r="C312" s="5"/>
      <c r="D312" s="6"/>
      <c r="E312" s="6"/>
      <c r="F312" s="6"/>
      <c r="G312" s="6"/>
      <c r="H312" s="41"/>
    </row>
    <row r="313" spans="1:13" ht="15" customHeight="1" thickBot="1" x14ac:dyDescent="0.3">
      <c r="C313" s="16" t="s">
        <v>697</v>
      </c>
    </row>
    <row r="314" spans="1:13" ht="15" customHeight="1" thickBot="1" x14ac:dyDescent="0.3">
      <c r="A314" s="50"/>
      <c r="B314" s="48" t="s">
        <v>0</v>
      </c>
      <c r="C314" s="48" t="s">
        <v>1</v>
      </c>
      <c r="D314" s="20" t="s">
        <v>972</v>
      </c>
      <c r="E314" s="20" t="s">
        <v>908</v>
      </c>
      <c r="F314" s="20" t="s">
        <v>846</v>
      </c>
      <c r="G314" s="20" t="s">
        <v>971</v>
      </c>
    </row>
    <row r="315" spans="1:13" s="2" customFormat="1" ht="15" customHeight="1" thickTop="1" x14ac:dyDescent="0.25">
      <c r="A315" s="7"/>
      <c r="B315" s="17">
        <v>1347100930</v>
      </c>
      <c r="C315" s="17" t="s">
        <v>140</v>
      </c>
      <c r="D315" s="29">
        <v>0</v>
      </c>
      <c r="E315" s="29">
        <v>0</v>
      </c>
      <c r="F315" s="29">
        <v>7000</v>
      </c>
      <c r="G315" s="29">
        <v>471</v>
      </c>
      <c r="H315" s="41"/>
      <c r="I315" s="50"/>
      <c r="J315" s="50"/>
      <c r="K315" s="50"/>
      <c r="L315" s="50"/>
    </row>
    <row r="316" spans="1:13" s="7" customFormat="1" ht="15" customHeight="1" x14ac:dyDescent="0.2">
      <c r="B316" s="10">
        <v>1347101930</v>
      </c>
      <c r="C316" s="10" t="s">
        <v>936</v>
      </c>
      <c r="D316" s="47">
        <v>60000</v>
      </c>
      <c r="E316" s="47">
        <v>206000</v>
      </c>
      <c r="F316" s="47">
        <v>15000</v>
      </c>
      <c r="G316" s="47">
        <v>58009</v>
      </c>
      <c r="H316" s="41"/>
    </row>
    <row r="317" spans="1:13" s="7" customFormat="1" ht="15" customHeight="1" x14ac:dyDescent="0.2">
      <c r="B317" s="10">
        <v>1347103930</v>
      </c>
      <c r="C317" s="10" t="s">
        <v>141</v>
      </c>
      <c r="D317" s="47">
        <v>0</v>
      </c>
      <c r="E317" s="47">
        <v>0</v>
      </c>
      <c r="F317" s="47">
        <v>7000</v>
      </c>
      <c r="G317" s="47">
        <v>46777</v>
      </c>
      <c r="H317" s="41"/>
    </row>
    <row r="318" spans="1:13" s="7" customFormat="1" ht="15" customHeight="1" x14ac:dyDescent="0.2">
      <c r="B318" s="10">
        <v>1347302930</v>
      </c>
      <c r="C318" s="10" t="s">
        <v>798</v>
      </c>
      <c r="D318" s="47">
        <v>34000</v>
      </c>
      <c r="E318" s="47">
        <v>30000</v>
      </c>
      <c r="F318" s="47">
        <v>26000</v>
      </c>
      <c r="G318" s="47">
        <v>31478</v>
      </c>
      <c r="H318" s="41"/>
    </row>
    <row r="319" spans="1:13" s="7" customFormat="1" ht="15" customHeight="1" x14ac:dyDescent="0.2">
      <c r="B319" s="10">
        <v>1347303930</v>
      </c>
      <c r="C319" s="10" t="s">
        <v>814</v>
      </c>
      <c r="D319" s="47">
        <v>0</v>
      </c>
      <c r="E319" s="47">
        <v>0</v>
      </c>
      <c r="F319" s="47">
        <v>4000</v>
      </c>
      <c r="G319" s="47">
        <v>0</v>
      </c>
      <c r="H319" s="41"/>
    </row>
    <row r="320" spans="1:13" s="7" customFormat="1" ht="15" customHeight="1" x14ac:dyDescent="0.2">
      <c r="B320" s="10">
        <v>1347401930</v>
      </c>
      <c r="C320" s="10" t="s">
        <v>142</v>
      </c>
      <c r="D320" s="47">
        <v>20000</v>
      </c>
      <c r="E320" s="47">
        <v>49000</v>
      </c>
      <c r="F320" s="47">
        <v>52000</v>
      </c>
      <c r="G320" s="47">
        <v>40818</v>
      </c>
      <c r="H320" s="41"/>
    </row>
    <row r="321" spans="1:12" s="7" customFormat="1" ht="15" customHeight="1" x14ac:dyDescent="0.2">
      <c r="B321" s="10">
        <v>1347402930</v>
      </c>
      <c r="C321" s="10" t="s">
        <v>849</v>
      </c>
      <c r="D321" s="47">
        <v>74000</v>
      </c>
      <c r="E321" s="47">
        <v>67000</v>
      </c>
      <c r="F321" s="47">
        <v>93000</v>
      </c>
      <c r="G321" s="47">
        <v>17722</v>
      </c>
      <c r="H321" s="41"/>
    </row>
    <row r="322" spans="1:12" s="7" customFormat="1" ht="15" customHeight="1" x14ac:dyDescent="0.2">
      <c r="B322" s="10">
        <v>1347403930</v>
      </c>
      <c r="C322" s="10" t="s">
        <v>590</v>
      </c>
      <c r="D322" s="47">
        <v>11000</v>
      </c>
      <c r="E322" s="47">
        <v>5000</v>
      </c>
      <c r="F322" s="47">
        <v>5000</v>
      </c>
      <c r="G322" s="47">
        <v>353</v>
      </c>
      <c r="H322" s="41"/>
    </row>
    <row r="323" spans="1:12" s="7" customFormat="1" ht="15" customHeight="1" x14ac:dyDescent="0.2">
      <c r="B323" s="10">
        <v>1347404930</v>
      </c>
      <c r="C323" s="10" t="s">
        <v>799</v>
      </c>
      <c r="D323" s="47">
        <v>4000</v>
      </c>
      <c r="E323" s="47">
        <v>4000</v>
      </c>
      <c r="F323" s="47">
        <v>4000</v>
      </c>
      <c r="G323" s="47">
        <v>0</v>
      </c>
      <c r="H323" s="41"/>
    </row>
    <row r="324" spans="1:12" s="7" customFormat="1" ht="15" customHeight="1" x14ac:dyDescent="0.2">
      <c r="B324" s="10">
        <v>1347404931</v>
      </c>
      <c r="C324" s="10" t="s">
        <v>992</v>
      </c>
      <c r="D324" s="47">
        <v>8000</v>
      </c>
      <c r="E324" s="47">
        <v>15000</v>
      </c>
      <c r="F324" s="47">
        <v>15000</v>
      </c>
      <c r="G324" s="47">
        <v>16586</v>
      </c>
      <c r="H324" s="41"/>
    </row>
    <row r="325" spans="1:12" s="7" customFormat="1" ht="15" customHeight="1" thickBot="1" x14ac:dyDescent="0.25">
      <c r="B325" s="10">
        <v>1347500930</v>
      </c>
      <c r="C325" s="10" t="s">
        <v>143</v>
      </c>
      <c r="D325" s="47">
        <v>0</v>
      </c>
      <c r="E325" s="47">
        <v>0</v>
      </c>
      <c r="F325" s="47">
        <v>154000</v>
      </c>
      <c r="G325" s="47">
        <v>4254</v>
      </c>
      <c r="H325" s="41"/>
    </row>
    <row r="326" spans="1:12" s="7" customFormat="1" ht="15" customHeight="1" thickBot="1" x14ac:dyDescent="0.3">
      <c r="A326" s="9"/>
      <c r="B326" s="19"/>
      <c r="C326" s="19" t="s">
        <v>691</v>
      </c>
      <c r="D326" s="20">
        <f t="shared" ref="D326:G326" si="23">SUM(D315:D325)</f>
        <v>211000</v>
      </c>
      <c r="E326" s="20">
        <f t="shared" si="23"/>
        <v>376000</v>
      </c>
      <c r="F326" s="20">
        <f t="shared" si="23"/>
        <v>382000</v>
      </c>
      <c r="G326" s="20">
        <f t="shared" si="23"/>
        <v>216468</v>
      </c>
      <c r="H326" s="41"/>
    </row>
    <row r="327" spans="1:12" s="9" customFormat="1" ht="15" customHeight="1" x14ac:dyDescent="0.25">
      <c r="A327" s="5"/>
      <c r="B327" s="5"/>
      <c r="C327" s="5"/>
      <c r="D327" s="6"/>
      <c r="E327" s="6"/>
      <c r="F327" s="6"/>
      <c r="G327" s="6"/>
      <c r="H327" s="41"/>
    </row>
    <row r="328" spans="1:12" ht="15" customHeight="1" thickBot="1" x14ac:dyDescent="0.3">
      <c r="C328" s="16" t="s">
        <v>144</v>
      </c>
    </row>
    <row r="329" spans="1:12" ht="15" customHeight="1" thickBot="1" x14ac:dyDescent="0.3">
      <c r="A329" s="50"/>
      <c r="B329" s="19" t="s">
        <v>0</v>
      </c>
      <c r="C329" s="19" t="s">
        <v>1</v>
      </c>
      <c r="D329" s="20" t="s">
        <v>972</v>
      </c>
      <c r="E329" s="20" t="s">
        <v>908</v>
      </c>
      <c r="F329" s="20" t="s">
        <v>846</v>
      </c>
      <c r="G329" s="20" t="s">
        <v>971</v>
      </c>
    </row>
    <row r="330" spans="1:12" s="2" customFormat="1" ht="15" customHeight="1" x14ac:dyDescent="0.25">
      <c r="A330" s="7"/>
      <c r="B330" s="10">
        <v>1348202930</v>
      </c>
      <c r="C330" s="10" t="s">
        <v>144</v>
      </c>
      <c r="D330" s="11">
        <v>10000</v>
      </c>
      <c r="E330" s="11">
        <v>9000</v>
      </c>
      <c r="F330" s="11">
        <v>7000</v>
      </c>
      <c r="G330" s="11">
        <v>0</v>
      </c>
      <c r="H330" s="41"/>
      <c r="I330" s="50"/>
      <c r="J330" s="50"/>
      <c r="K330" s="50"/>
      <c r="L330" s="50"/>
    </row>
    <row r="331" spans="1:12" s="7" customFormat="1" ht="15" customHeight="1" x14ac:dyDescent="0.2">
      <c r="B331" s="10">
        <v>1348202931</v>
      </c>
      <c r="C331" s="10" t="s">
        <v>801</v>
      </c>
      <c r="D331" s="11">
        <v>15000</v>
      </c>
      <c r="E331" s="11">
        <v>20000</v>
      </c>
      <c r="F331" s="11">
        <v>19000</v>
      </c>
      <c r="G331" s="11">
        <v>1500</v>
      </c>
      <c r="H331" s="41"/>
    </row>
    <row r="332" spans="1:12" s="7" customFormat="1" ht="15" customHeight="1" x14ac:dyDescent="0.2">
      <c r="B332" s="10">
        <v>1348300930</v>
      </c>
      <c r="C332" s="10" t="s">
        <v>721</v>
      </c>
      <c r="D332" s="11">
        <v>11000</v>
      </c>
      <c r="E332" s="11">
        <v>120000</v>
      </c>
      <c r="F332" s="11"/>
      <c r="G332" s="11">
        <v>5012</v>
      </c>
      <c r="H332" s="41"/>
    </row>
    <row r="333" spans="1:12" s="7" customFormat="1" ht="15" customHeight="1" x14ac:dyDescent="0.2">
      <c r="B333" s="10">
        <v>1348306930</v>
      </c>
      <c r="C333" s="10" t="s">
        <v>861</v>
      </c>
      <c r="D333" s="11">
        <v>23000</v>
      </c>
      <c r="E333" s="11">
        <v>0</v>
      </c>
      <c r="F333" s="11">
        <v>11000</v>
      </c>
      <c r="G333" s="11"/>
      <c r="H333" s="41"/>
    </row>
    <row r="334" spans="1:12" s="7" customFormat="1" ht="15" customHeight="1" x14ac:dyDescent="0.2">
      <c r="B334" s="10">
        <v>1348307930</v>
      </c>
      <c r="C334" s="10" t="s">
        <v>862</v>
      </c>
      <c r="D334" s="11">
        <v>30000</v>
      </c>
      <c r="E334" s="11">
        <v>30000</v>
      </c>
      <c r="F334" s="11">
        <v>30000</v>
      </c>
      <c r="G334" s="11">
        <v>19519</v>
      </c>
      <c r="H334" s="41"/>
    </row>
    <row r="335" spans="1:12" s="7" customFormat="1" ht="15" customHeight="1" thickBot="1" x14ac:dyDescent="0.25">
      <c r="A335" s="5"/>
      <c r="B335" s="10">
        <v>1348400930</v>
      </c>
      <c r="C335" s="10" t="s">
        <v>145</v>
      </c>
      <c r="D335" s="11">
        <v>8000</v>
      </c>
      <c r="E335" s="11">
        <v>8000</v>
      </c>
      <c r="F335" s="11">
        <v>7000</v>
      </c>
      <c r="G335" s="11">
        <v>1448</v>
      </c>
      <c r="H335" s="41"/>
    </row>
    <row r="336" spans="1:12" ht="15" customHeight="1" thickBot="1" x14ac:dyDescent="0.3">
      <c r="A336" s="9"/>
      <c r="B336" s="19"/>
      <c r="C336" s="19" t="s">
        <v>692</v>
      </c>
      <c r="D336" s="20">
        <f t="shared" ref="D336:G336" si="24">SUM(D330:D335)</f>
        <v>97000</v>
      </c>
      <c r="E336" s="20">
        <f t="shared" si="24"/>
        <v>187000</v>
      </c>
      <c r="F336" s="20">
        <f t="shared" si="24"/>
        <v>74000</v>
      </c>
      <c r="G336" s="20">
        <f t="shared" si="24"/>
        <v>27479</v>
      </c>
    </row>
    <row r="337" spans="1:12" s="12" customFormat="1" ht="15" customHeight="1" x14ac:dyDescent="0.25">
      <c r="A337" s="5"/>
      <c r="B337" s="5"/>
      <c r="C337" s="5"/>
      <c r="D337" s="6"/>
      <c r="E337" s="6"/>
      <c r="F337" s="6"/>
      <c r="G337" s="6"/>
      <c r="H337" s="41"/>
      <c r="I337" s="9"/>
      <c r="J337" s="9"/>
      <c r="K337" s="9"/>
      <c r="L337" s="9"/>
    </row>
    <row r="338" spans="1:12" ht="15" customHeight="1" thickBot="1" x14ac:dyDescent="0.3">
      <c r="C338" s="16" t="s">
        <v>698</v>
      </c>
    </row>
    <row r="339" spans="1:12" ht="15" customHeight="1" thickBot="1" x14ac:dyDescent="0.3">
      <c r="A339" s="50"/>
      <c r="B339" s="19" t="s">
        <v>0</v>
      </c>
      <c r="C339" s="19" t="s">
        <v>1</v>
      </c>
      <c r="D339" s="20" t="s">
        <v>972</v>
      </c>
      <c r="E339" s="20" t="s">
        <v>908</v>
      </c>
      <c r="F339" s="20" t="s">
        <v>846</v>
      </c>
      <c r="G339" s="20" t="s">
        <v>971</v>
      </c>
    </row>
    <row r="340" spans="1:12" ht="15" customHeight="1" x14ac:dyDescent="0.2">
      <c r="B340" s="10">
        <v>1349016930</v>
      </c>
      <c r="C340" s="10" t="s">
        <v>146</v>
      </c>
      <c r="D340" s="11"/>
      <c r="E340" s="11">
        <v>4000</v>
      </c>
      <c r="F340" s="11">
        <v>7000</v>
      </c>
      <c r="G340" s="11">
        <v>0</v>
      </c>
    </row>
    <row r="341" spans="1:12" ht="15" customHeight="1" x14ac:dyDescent="0.2">
      <c r="B341" s="10">
        <v>1349018930</v>
      </c>
      <c r="C341" s="10" t="s">
        <v>147</v>
      </c>
      <c r="D341" s="11">
        <v>35000</v>
      </c>
      <c r="E341" s="11">
        <v>8000</v>
      </c>
      <c r="F341" s="11">
        <v>45000</v>
      </c>
      <c r="G341" s="11">
        <v>0</v>
      </c>
    </row>
    <row r="342" spans="1:12" ht="15" customHeight="1" thickBot="1" x14ac:dyDescent="0.25">
      <c r="B342" s="10">
        <v>1349024930</v>
      </c>
      <c r="C342" s="10" t="s">
        <v>987</v>
      </c>
      <c r="D342" s="11">
        <v>15000</v>
      </c>
      <c r="E342" s="11"/>
      <c r="F342" s="11"/>
      <c r="G342" s="11">
        <v>0</v>
      </c>
    </row>
    <row r="343" spans="1:12" ht="15" customHeight="1" thickBot="1" x14ac:dyDescent="0.3">
      <c r="A343" s="9"/>
      <c r="B343" s="19"/>
      <c r="C343" s="19" t="s">
        <v>693</v>
      </c>
      <c r="D343" s="20">
        <f t="shared" ref="D343:G343" si="25">SUM(D340:D342)</f>
        <v>50000</v>
      </c>
      <c r="E343" s="20">
        <f t="shared" si="25"/>
        <v>12000</v>
      </c>
      <c r="F343" s="20">
        <f t="shared" si="25"/>
        <v>52000</v>
      </c>
      <c r="G343" s="20">
        <f t="shared" si="25"/>
        <v>0</v>
      </c>
    </row>
    <row r="344" spans="1:12" s="12" customFormat="1" ht="15" customHeight="1" x14ac:dyDescent="0.25">
      <c r="A344" s="5"/>
      <c r="B344" s="5"/>
      <c r="C344" s="5"/>
      <c r="D344" s="6"/>
      <c r="E344" s="6"/>
      <c r="F344" s="6"/>
      <c r="G344" s="6"/>
      <c r="H344" s="41"/>
      <c r="I344" s="9"/>
      <c r="J344" s="9"/>
      <c r="K344" s="9"/>
      <c r="L344" s="9"/>
    </row>
    <row r="345" spans="1:12" ht="15" customHeight="1" thickBot="1" x14ac:dyDescent="0.3">
      <c r="C345" s="15" t="s">
        <v>626</v>
      </c>
    </row>
    <row r="346" spans="1:12" ht="15" customHeight="1" thickBot="1" x14ac:dyDescent="0.3">
      <c r="A346" s="50"/>
      <c r="B346" s="19" t="s">
        <v>0</v>
      </c>
      <c r="C346" s="19" t="s">
        <v>1</v>
      </c>
      <c r="D346" s="20" t="s">
        <v>972</v>
      </c>
      <c r="E346" s="20" t="s">
        <v>908</v>
      </c>
      <c r="F346" s="20" t="s">
        <v>846</v>
      </c>
      <c r="G346" s="20" t="s">
        <v>971</v>
      </c>
    </row>
    <row r="347" spans="1:12" s="2" customFormat="1" ht="15" customHeight="1" x14ac:dyDescent="0.25">
      <c r="A347" s="5"/>
      <c r="B347" s="10">
        <v>1369000950</v>
      </c>
      <c r="C347" s="10" t="s">
        <v>828</v>
      </c>
      <c r="D347" s="47">
        <v>45000</v>
      </c>
      <c r="E347" s="47">
        <v>48000</v>
      </c>
      <c r="F347" s="47">
        <v>45000</v>
      </c>
      <c r="G347" s="47">
        <v>60319</v>
      </c>
      <c r="H347" s="41"/>
      <c r="I347" s="50"/>
      <c r="J347" s="50"/>
      <c r="K347" s="50"/>
      <c r="L347" s="50"/>
    </row>
    <row r="348" spans="1:12" ht="15" customHeight="1" x14ac:dyDescent="0.2">
      <c r="B348" s="10">
        <v>1369000951</v>
      </c>
      <c r="C348" s="10" t="s">
        <v>148</v>
      </c>
      <c r="D348" s="47">
        <v>210000</v>
      </c>
      <c r="E348" s="47">
        <v>225000</v>
      </c>
      <c r="F348" s="47">
        <v>113000</v>
      </c>
      <c r="G348" s="47">
        <v>164547</v>
      </c>
    </row>
    <row r="349" spans="1:12" ht="15" customHeight="1" x14ac:dyDescent="0.2">
      <c r="B349" s="10">
        <v>1369000952</v>
      </c>
      <c r="C349" s="10" t="s">
        <v>829</v>
      </c>
      <c r="D349" s="47">
        <v>27000</v>
      </c>
      <c r="E349" s="47">
        <v>30000</v>
      </c>
      <c r="F349" s="47">
        <v>30000</v>
      </c>
      <c r="G349" s="47">
        <v>40097</v>
      </c>
    </row>
    <row r="350" spans="1:12" ht="15" customHeight="1" x14ac:dyDescent="0.2">
      <c r="B350" s="10">
        <v>1369001950</v>
      </c>
      <c r="C350" s="10" t="s">
        <v>830</v>
      </c>
      <c r="D350" s="47">
        <v>300000</v>
      </c>
      <c r="E350" s="47">
        <v>300000</v>
      </c>
      <c r="F350" s="47">
        <v>300000</v>
      </c>
      <c r="G350" s="47">
        <v>240000</v>
      </c>
    </row>
    <row r="351" spans="1:12" ht="15" customHeight="1" x14ac:dyDescent="0.2">
      <c r="B351" s="10">
        <v>1369003940</v>
      </c>
      <c r="C351" s="10" t="s">
        <v>900</v>
      </c>
      <c r="D351" s="47">
        <v>94000</v>
      </c>
      <c r="E351" s="47">
        <v>94000</v>
      </c>
      <c r="F351" s="47">
        <v>94000</v>
      </c>
      <c r="G351" s="47"/>
    </row>
    <row r="352" spans="1:12" ht="15" customHeight="1" x14ac:dyDescent="0.2">
      <c r="B352" s="10">
        <v>1369003941</v>
      </c>
      <c r="C352" s="10" t="s">
        <v>556</v>
      </c>
      <c r="D352" s="47">
        <v>25000</v>
      </c>
      <c r="E352" s="47">
        <v>25000</v>
      </c>
      <c r="F352" s="47">
        <v>25000</v>
      </c>
      <c r="G352" s="47">
        <v>390</v>
      </c>
    </row>
    <row r="353" spans="1:12" ht="15" customHeight="1" thickBot="1" x14ac:dyDescent="0.25">
      <c r="B353" s="10">
        <v>1369004940</v>
      </c>
      <c r="C353" s="10" t="s">
        <v>938</v>
      </c>
      <c r="D353" s="47">
        <v>160000</v>
      </c>
      <c r="E353" s="47">
        <v>160000</v>
      </c>
      <c r="F353" s="47">
        <v>160000</v>
      </c>
      <c r="G353" s="47"/>
    </row>
    <row r="354" spans="1:12" ht="15" customHeight="1" thickBot="1" x14ac:dyDescent="0.3">
      <c r="A354" s="9"/>
      <c r="B354" s="19"/>
      <c r="C354" s="19" t="s">
        <v>627</v>
      </c>
      <c r="D354" s="20">
        <f t="shared" ref="D354:G354" si="26">SUM(D347:D353)</f>
        <v>861000</v>
      </c>
      <c r="E354" s="20">
        <f t="shared" si="26"/>
        <v>882000</v>
      </c>
      <c r="F354" s="20">
        <f t="shared" si="26"/>
        <v>767000</v>
      </c>
      <c r="G354" s="20">
        <f t="shared" si="26"/>
        <v>505353</v>
      </c>
    </row>
    <row r="355" spans="1:12" s="12" customFormat="1" ht="15" customHeight="1" x14ac:dyDescent="0.25">
      <c r="A355" s="5"/>
      <c r="B355" s="5"/>
      <c r="C355" s="5"/>
      <c r="D355" s="6"/>
      <c r="E355" s="6"/>
      <c r="F355" s="6"/>
      <c r="G355" s="6"/>
      <c r="H355" s="41"/>
      <c r="I355" s="9"/>
      <c r="J355" s="9"/>
      <c r="K355" s="9"/>
      <c r="L355" s="9"/>
    </row>
    <row r="356" spans="1:12" ht="15" customHeight="1" thickBot="1" x14ac:dyDescent="0.3">
      <c r="C356" s="16" t="s">
        <v>577</v>
      </c>
    </row>
    <row r="357" spans="1:12" ht="15" customHeight="1" thickBot="1" x14ac:dyDescent="0.3">
      <c r="A357" s="50"/>
      <c r="B357" s="19" t="s">
        <v>0</v>
      </c>
      <c r="C357" s="19" t="s">
        <v>1</v>
      </c>
      <c r="D357" s="20" t="s">
        <v>972</v>
      </c>
      <c r="E357" s="20" t="s">
        <v>908</v>
      </c>
      <c r="F357" s="20" t="s">
        <v>846</v>
      </c>
      <c r="G357" s="20" t="s">
        <v>971</v>
      </c>
    </row>
    <row r="358" spans="1:12" s="2" customFormat="1" ht="15" customHeight="1" x14ac:dyDescent="0.25">
      <c r="A358" s="5"/>
      <c r="B358" s="10">
        <v>1432000640</v>
      </c>
      <c r="C358" s="10" t="s">
        <v>722</v>
      </c>
      <c r="D358" s="11">
        <v>670000</v>
      </c>
      <c r="E358" s="11">
        <v>670000</v>
      </c>
      <c r="F358" s="11">
        <v>520000</v>
      </c>
      <c r="G358" s="11">
        <v>655709</v>
      </c>
      <c r="H358" s="41"/>
      <c r="I358" s="50"/>
      <c r="J358" s="50"/>
      <c r="K358" s="50"/>
      <c r="L358" s="50"/>
    </row>
    <row r="359" spans="1:12" ht="15" customHeight="1" x14ac:dyDescent="0.2">
      <c r="B359" s="10">
        <v>1433000640</v>
      </c>
      <c r="C359" s="10" t="s">
        <v>149</v>
      </c>
      <c r="D359" s="11">
        <v>494000</v>
      </c>
      <c r="E359" s="11">
        <v>494000</v>
      </c>
      <c r="F359" s="11">
        <v>474000</v>
      </c>
      <c r="G359" s="11">
        <v>480449</v>
      </c>
    </row>
    <row r="360" spans="1:12" ht="15" customHeight="1" x14ac:dyDescent="0.2">
      <c r="B360" s="10">
        <v>1435000640</v>
      </c>
      <c r="C360" s="10" t="s">
        <v>150</v>
      </c>
      <c r="D360" s="11">
        <v>690000</v>
      </c>
      <c r="E360" s="11">
        <v>710000</v>
      </c>
      <c r="F360" s="11">
        <v>714000</v>
      </c>
      <c r="G360" s="11">
        <v>731743</v>
      </c>
    </row>
    <row r="361" spans="1:12" ht="15" customHeight="1" thickBot="1" x14ac:dyDescent="0.25">
      <c r="B361" s="10">
        <v>1436000640</v>
      </c>
      <c r="C361" s="10" t="s">
        <v>723</v>
      </c>
      <c r="D361" s="11">
        <v>560000</v>
      </c>
      <c r="E361" s="11">
        <v>577000</v>
      </c>
      <c r="F361" s="11">
        <v>577000</v>
      </c>
      <c r="G361" s="11">
        <v>593756</v>
      </c>
    </row>
    <row r="362" spans="1:12" ht="15" customHeight="1" thickBot="1" x14ac:dyDescent="0.3">
      <c r="A362" s="9"/>
      <c r="B362" s="19"/>
      <c r="C362" s="19" t="s">
        <v>628</v>
      </c>
      <c r="D362" s="20">
        <f t="shared" ref="D362:G362" si="27">SUM(D358:D361)</f>
        <v>2414000</v>
      </c>
      <c r="E362" s="20">
        <f t="shared" si="27"/>
        <v>2451000</v>
      </c>
      <c r="F362" s="20">
        <f t="shared" si="27"/>
        <v>2285000</v>
      </c>
      <c r="G362" s="20">
        <f t="shared" si="27"/>
        <v>2461657</v>
      </c>
    </row>
    <row r="363" spans="1:12" s="12" customFormat="1" ht="15" customHeight="1" x14ac:dyDescent="0.25">
      <c r="A363" s="5"/>
      <c r="B363" s="5"/>
      <c r="C363" s="5"/>
      <c r="D363" s="6"/>
      <c r="E363" s="6"/>
      <c r="F363" s="6"/>
      <c r="G363" s="6"/>
      <c r="H363" s="41"/>
      <c r="I363" s="9"/>
      <c r="J363" s="9"/>
      <c r="K363" s="9"/>
      <c r="L363" s="9"/>
    </row>
    <row r="364" spans="1:12" ht="15" customHeight="1" thickBot="1" x14ac:dyDescent="0.3">
      <c r="C364" s="16" t="s">
        <v>630</v>
      </c>
    </row>
    <row r="365" spans="1:12" ht="15" customHeight="1" thickBot="1" x14ac:dyDescent="0.3">
      <c r="A365" s="50"/>
      <c r="B365" s="19" t="s">
        <v>0</v>
      </c>
      <c r="C365" s="19" t="s">
        <v>1</v>
      </c>
      <c r="D365" s="20" t="s">
        <v>972</v>
      </c>
      <c r="E365" s="20" t="s">
        <v>908</v>
      </c>
      <c r="F365" s="20" t="s">
        <v>846</v>
      </c>
      <c r="G365" s="20" t="s">
        <v>971</v>
      </c>
    </row>
    <row r="366" spans="1:12" s="2" customFormat="1" ht="15" customHeight="1" x14ac:dyDescent="0.25">
      <c r="A366" s="5"/>
      <c r="B366" s="10">
        <v>1511000661</v>
      </c>
      <c r="C366" s="10" t="s">
        <v>151</v>
      </c>
      <c r="D366" s="11">
        <v>10000</v>
      </c>
      <c r="E366" s="11">
        <v>10000</v>
      </c>
      <c r="F366" s="11">
        <v>10000</v>
      </c>
      <c r="G366" s="11">
        <v>2380</v>
      </c>
      <c r="H366" s="41"/>
      <c r="I366" s="50"/>
      <c r="J366" s="50"/>
      <c r="K366" s="50"/>
      <c r="L366" s="50"/>
    </row>
    <row r="367" spans="1:12" ht="15" customHeight="1" x14ac:dyDescent="0.2">
      <c r="B367" s="10">
        <v>1511000662</v>
      </c>
      <c r="C367" s="10" t="s">
        <v>758</v>
      </c>
      <c r="D367" s="11">
        <v>220000</v>
      </c>
      <c r="E367" s="11">
        <v>220000</v>
      </c>
      <c r="F367" s="11">
        <v>220000</v>
      </c>
      <c r="G367" s="11"/>
    </row>
    <row r="368" spans="1:12" ht="15" customHeight="1" x14ac:dyDescent="0.2">
      <c r="B368" s="10">
        <v>1511000690</v>
      </c>
      <c r="C368" s="10" t="s">
        <v>848</v>
      </c>
      <c r="D368" s="11">
        <v>100000</v>
      </c>
      <c r="E368" s="11">
        <v>100000</v>
      </c>
      <c r="F368" s="11">
        <v>100000</v>
      </c>
      <c r="G368" s="11">
        <v>163071</v>
      </c>
    </row>
    <row r="369" spans="1:13" ht="15" customHeight="1" x14ac:dyDescent="0.2">
      <c r="B369" s="10">
        <v>1511000691</v>
      </c>
      <c r="C369" s="10" t="s">
        <v>152</v>
      </c>
      <c r="D369" s="11">
        <v>162000</v>
      </c>
      <c r="E369" s="11">
        <v>160000</v>
      </c>
      <c r="F369" s="11">
        <v>155000</v>
      </c>
      <c r="G369" s="11">
        <v>161878</v>
      </c>
    </row>
    <row r="370" spans="1:13" ht="15" customHeight="1" x14ac:dyDescent="0.2">
      <c r="B370" s="10">
        <v>1511000692</v>
      </c>
      <c r="C370" s="10" t="s">
        <v>153</v>
      </c>
      <c r="D370" s="11">
        <v>367000</v>
      </c>
      <c r="E370" s="11">
        <v>279000</v>
      </c>
      <c r="F370" s="11">
        <v>279000</v>
      </c>
      <c r="G370" s="11">
        <v>122105</v>
      </c>
    </row>
    <row r="371" spans="1:13" ht="15" customHeight="1" x14ac:dyDescent="0.2">
      <c r="B371" s="10">
        <v>1511000693</v>
      </c>
      <c r="C371" s="10" t="s">
        <v>978</v>
      </c>
      <c r="D371" s="11">
        <v>300000</v>
      </c>
      <c r="E371" s="11"/>
      <c r="F371" s="11"/>
      <c r="G371" s="11">
        <v>37511</v>
      </c>
    </row>
    <row r="372" spans="1:13" ht="15" customHeight="1" thickBot="1" x14ac:dyDescent="0.25">
      <c r="B372" s="10">
        <v>1513000510</v>
      </c>
      <c r="C372" s="10" t="s">
        <v>154</v>
      </c>
      <c r="D372" s="11">
        <v>300000</v>
      </c>
      <c r="E372" s="11">
        <v>600000</v>
      </c>
      <c r="F372" s="11">
        <v>300000</v>
      </c>
      <c r="G372" s="11">
        <v>-33965</v>
      </c>
    </row>
    <row r="373" spans="1:13" ht="15" customHeight="1" thickBot="1" x14ac:dyDescent="0.3">
      <c r="A373" s="9"/>
      <c r="B373" s="19"/>
      <c r="C373" s="19" t="s">
        <v>629</v>
      </c>
      <c r="D373" s="20">
        <f t="shared" ref="D373:F373" si="28">SUM(D366:D372)</f>
        <v>1459000</v>
      </c>
      <c r="E373" s="20">
        <f t="shared" si="28"/>
        <v>1369000</v>
      </c>
      <c r="F373" s="20">
        <f t="shared" si="28"/>
        <v>1064000</v>
      </c>
      <c r="G373" s="20">
        <f>SUM(G366:G372)</f>
        <v>452980</v>
      </c>
    </row>
    <row r="374" spans="1:13" s="12" customFormat="1" ht="15" customHeight="1" thickBot="1" x14ac:dyDescent="0.3">
      <c r="A374" s="5"/>
      <c r="B374" s="5"/>
      <c r="C374" s="5"/>
      <c r="D374" s="6"/>
      <c r="E374" s="6"/>
      <c r="F374" s="6"/>
      <c r="G374" s="6"/>
      <c r="H374" s="41"/>
      <c r="I374" s="9"/>
      <c r="J374" s="9"/>
      <c r="K374" s="9"/>
      <c r="L374" s="9"/>
    </row>
    <row r="375" spans="1:13" ht="15" customHeight="1" thickTop="1" thickBot="1" x14ac:dyDescent="0.25">
      <c r="A375" s="53"/>
      <c r="B375" s="32"/>
      <c r="C375" s="33" t="s">
        <v>631</v>
      </c>
      <c r="D375" s="34">
        <f>SUM(D4:D373)/2</f>
        <v>190558000</v>
      </c>
      <c r="E375" s="34">
        <f>SUM(E4:E373)/2</f>
        <v>175442000</v>
      </c>
      <c r="F375" s="34">
        <f>SUM(F4:F373)/2</f>
        <v>164461000</v>
      </c>
      <c r="G375" s="34">
        <f>SUM(G4:G373)/2</f>
        <v>170451043.81999999</v>
      </c>
    </row>
    <row r="376" spans="1:13" s="31" customFormat="1" ht="15" customHeight="1" thickTop="1" x14ac:dyDescent="0.25">
      <c r="A376" s="5"/>
      <c r="B376" s="14"/>
      <c r="C376" s="14"/>
      <c r="D376" s="26"/>
      <c r="E376" s="26"/>
      <c r="F376" s="26"/>
      <c r="G376" s="26"/>
      <c r="H376" s="41"/>
      <c r="I376" s="53"/>
      <c r="J376" s="53"/>
      <c r="K376" s="53"/>
      <c r="L376" s="53"/>
    </row>
    <row r="377" spans="1:13" ht="35.1" customHeight="1" x14ac:dyDescent="0.4">
      <c r="C377" s="39" t="s">
        <v>713</v>
      </c>
      <c r="J377" s="60"/>
    </row>
    <row r="378" spans="1:13" ht="15" customHeight="1" thickBot="1" x14ac:dyDescent="0.3">
      <c r="C378" s="16" t="s">
        <v>633</v>
      </c>
      <c r="J378"/>
      <c r="K378"/>
      <c r="L378"/>
    </row>
    <row r="379" spans="1:13" ht="15" customHeight="1" thickBot="1" x14ac:dyDescent="0.3">
      <c r="A379" s="50"/>
      <c r="B379" s="19" t="s">
        <v>0</v>
      </c>
      <c r="C379" s="19" t="s">
        <v>1</v>
      </c>
      <c r="D379" s="20" t="s">
        <v>972</v>
      </c>
      <c r="E379" s="20" t="s">
        <v>908</v>
      </c>
      <c r="F379" s="20" t="s">
        <v>846</v>
      </c>
      <c r="G379" s="20" t="s">
        <v>971</v>
      </c>
      <c r="J379"/>
      <c r="K379"/>
      <c r="L379"/>
    </row>
    <row r="380" spans="1:13" s="2" customFormat="1" ht="15" customHeight="1" x14ac:dyDescent="0.25">
      <c r="A380" s="5"/>
      <c r="B380" s="10">
        <v>1611100110</v>
      </c>
      <c r="C380" s="10" t="s">
        <v>156</v>
      </c>
      <c r="D380" s="11">
        <v>2296000</v>
      </c>
      <c r="E380" s="11">
        <v>2600000</v>
      </c>
      <c r="F380" s="11">
        <v>1813000</v>
      </c>
      <c r="G380" s="11">
        <v>1833467</v>
      </c>
      <c r="H380" s="41"/>
      <c r="I380"/>
      <c r="J380" s="1"/>
      <c r="K380" s="1"/>
      <c r="L380" s="1"/>
    </row>
    <row r="381" spans="1:13" ht="15" customHeight="1" x14ac:dyDescent="0.2">
      <c r="B381" s="10">
        <v>1611100450</v>
      </c>
      <c r="C381" s="10" t="s">
        <v>157</v>
      </c>
      <c r="D381" s="11">
        <v>7000</v>
      </c>
      <c r="E381" s="11">
        <v>7000</v>
      </c>
      <c r="F381" s="11">
        <v>7000</v>
      </c>
      <c r="G381" s="11">
        <v>2315</v>
      </c>
      <c r="I381"/>
      <c r="J381" s="1"/>
      <c r="K381" s="1"/>
      <c r="L381" s="1"/>
    </row>
    <row r="382" spans="1:13" ht="15" customHeight="1" x14ac:dyDescent="0.2">
      <c r="B382" s="10">
        <v>1611100470</v>
      </c>
      <c r="C382" s="10" t="s">
        <v>158</v>
      </c>
      <c r="D382" s="11">
        <v>2000</v>
      </c>
      <c r="E382" s="11">
        <v>2000</v>
      </c>
      <c r="F382" s="11">
        <v>2000</v>
      </c>
      <c r="G382" s="11">
        <v>868</v>
      </c>
      <c r="I382"/>
      <c r="J382" s="1"/>
      <c r="K382" s="1"/>
      <c r="L382" s="1"/>
    </row>
    <row r="383" spans="1:13" ht="15" customHeight="1" x14ac:dyDescent="0.2">
      <c r="A383" s="7"/>
      <c r="B383" s="10">
        <v>1611100511</v>
      </c>
      <c r="C383" s="10" t="s">
        <v>159</v>
      </c>
      <c r="D383" s="11">
        <v>30000</v>
      </c>
      <c r="E383" s="11">
        <v>25000</v>
      </c>
      <c r="F383" s="11">
        <v>25000</v>
      </c>
      <c r="G383" s="11">
        <v>23527</v>
      </c>
      <c r="I383"/>
      <c r="J383" s="1"/>
      <c r="K383" s="1"/>
      <c r="L383" s="1"/>
    </row>
    <row r="384" spans="1:13" s="7" customFormat="1" ht="15" customHeight="1" x14ac:dyDescent="0.2">
      <c r="B384" s="10">
        <v>1611100512</v>
      </c>
      <c r="C384" s="10" t="s">
        <v>160</v>
      </c>
      <c r="D384" s="11">
        <v>4000</v>
      </c>
      <c r="E384" s="11">
        <v>4000</v>
      </c>
      <c r="F384" s="11">
        <v>4000</v>
      </c>
      <c r="G384" s="11">
        <v>1798</v>
      </c>
      <c r="H384" s="41"/>
      <c r="I384"/>
      <c r="J384" s="1"/>
      <c r="K384" s="1"/>
      <c r="L384" s="1"/>
      <c r="M384"/>
    </row>
    <row r="385" spans="1:13" s="7" customFormat="1" ht="15" customHeight="1" x14ac:dyDescent="0.2">
      <c r="B385" s="10">
        <v>1611100514</v>
      </c>
      <c r="C385" s="10" t="s">
        <v>161</v>
      </c>
      <c r="D385" s="11">
        <v>18000</v>
      </c>
      <c r="E385" s="11">
        <v>18000</v>
      </c>
      <c r="F385" s="11">
        <v>18000</v>
      </c>
      <c r="G385" s="11">
        <v>5590</v>
      </c>
      <c r="H385" s="41"/>
      <c r="I385"/>
      <c r="J385" s="1"/>
      <c r="K385" s="1"/>
      <c r="L385" s="1"/>
      <c r="M385"/>
    </row>
    <row r="386" spans="1:13" s="7" customFormat="1" ht="15" customHeight="1" x14ac:dyDescent="0.2">
      <c r="B386" s="10">
        <v>1611100521</v>
      </c>
      <c r="C386" s="10" t="s">
        <v>162</v>
      </c>
      <c r="D386" s="11">
        <v>5000</v>
      </c>
      <c r="E386" s="11">
        <v>3000</v>
      </c>
      <c r="F386" s="11">
        <v>3000</v>
      </c>
      <c r="G386" s="11"/>
      <c r="H386" s="41"/>
      <c r="I386"/>
      <c r="J386" s="1"/>
      <c r="K386" s="1"/>
      <c r="L386" s="1"/>
      <c r="M386"/>
    </row>
    <row r="387" spans="1:13" s="7" customFormat="1" ht="15" customHeight="1" x14ac:dyDescent="0.2">
      <c r="B387" s="10">
        <v>1611100522</v>
      </c>
      <c r="C387" s="10" t="s">
        <v>163</v>
      </c>
      <c r="D387" s="11">
        <v>5000</v>
      </c>
      <c r="E387" s="11">
        <v>5000</v>
      </c>
      <c r="F387" s="11">
        <v>5000</v>
      </c>
      <c r="G387" s="11"/>
      <c r="H387" s="41"/>
      <c r="I387"/>
      <c r="J387" s="1"/>
      <c r="K387" s="1"/>
      <c r="L387" s="1"/>
      <c r="M387"/>
    </row>
    <row r="388" spans="1:13" s="7" customFormat="1" ht="15" customHeight="1" x14ac:dyDescent="0.2">
      <c r="B388" s="10">
        <v>1611100523</v>
      </c>
      <c r="C388" s="10" t="s">
        <v>1014</v>
      </c>
      <c r="D388" s="75">
        <v>40000</v>
      </c>
      <c r="E388" s="11"/>
      <c r="F388" s="11"/>
      <c r="G388" s="11"/>
      <c r="H388" s="41"/>
      <c r="I388"/>
      <c r="J388" s="1"/>
      <c r="K388" s="1"/>
      <c r="L388" s="1"/>
      <c r="M388"/>
    </row>
    <row r="389" spans="1:13" s="7" customFormat="1" ht="15" customHeight="1" x14ac:dyDescent="0.2">
      <c r="B389" s="10">
        <v>1611100524</v>
      </c>
      <c r="C389" s="10" t="s">
        <v>1015</v>
      </c>
      <c r="D389" s="75">
        <v>40000</v>
      </c>
      <c r="E389" s="11"/>
      <c r="F389" s="11"/>
      <c r="G389" s="11"/>
      <c r="H389" s="41"/>
      <c r="I389"/>
      <c r="J389" s="1"/>
      <c r="K389" s="1"/>
      <c r="L389" s="1"/>
      <c r="M389"/>
    </row>
    <row r="390" spans="1:13" s="7" customFormat="1" ht="15" customHeight="1" x14ac:dyDescent="0.2">
      <c r="B390" s="10">
        <v>1611100531</v>
      </c>
      <c r="C390" s="10" t="s">
        <v>164</v>
      </c>
      <c r="D390" s="11">
        <v>90000</v>
      </c>
      <c r="E390" s="11">
        <v>60000</v>
      </c>
      <c r="F390" s="11">
        <v>60000</v>
      </c>
      <c r="G390" s="11">
        <f>89724+806</f>
        <v>90530</v>
      </c>
      <c r="H390" s="41"/>
      <c r="I390"/>
      <c r="J390" s="1"/>
      <c r="K390" s="1"/>
      <c r="L390" s="1"/>
      <c r="M390"/>
    </row>
    <row r="391" spans="1:13" s="7" customFormat="1" ht="15" customHeight="1" x14ac:dyDescent="0.2">
      <c r="B391" s="10">
        <v>1611100535</v>
      </c>
      <c r="C391" s="10" t="s">
        <v>165</v>
      </c>
      <c r="D391" s="11">
        <v>115000</v>
      </c>
      <c r="E391" s="11">
        <v>180000</v>
      </c>
      <c r="F391" s="11">
        <v>165000</v>
      </c>
      <c r="G391" s="11">
        <v>177356</v>
      </c>
      <c r="H391" s="41"/>
      <c r="I391"/>
      <c r="J391" s="1"/>
      <c r="K391" s="1"/>
      <c r="L391" s="1"/>
      <c r="M391"/>
    </row>
    <row r="392" spans="1:13" s="7" customFormat="1" ht="15" customHeight="1" x14ac:dyDescent="0.2">
      <c r="B392" s="10">
        <v>1611100541</v>
      </c>
      <c r="C392" s="10" t="s">
        <v>166</v>
      </c>
      <c r="D392" s="11">
        <v>4000</v>
      </c>
      <c r="E392" s="11">
        <v>4000</v>
      </c>
      <c r="F392" s="11">
        <v>4000</v>
      </c>
      <c r="G392" s="11">
        <v>1991</v>
      </c>
      <c r="H392" s="41"/>
      <c r="I392"/>
      <c r="J392" s="1"/>
      <c r="K392" s="1"/>
      <c r="L392" s="1"/>
      <c r="M392"/>
    </row>
    <row r="393" spans="1:13" s="7" customFormat="1" ht="15" customHeight="1" x14ac:dyDescent="0.2">
      <c r="B393" s="10">
        <v>1611100580</v>
      </c>
      <c r="C393" s="10" t="s">
        <v>167</v>
      </c>
      <c r="D393" s="11">
        <v>12000</v>
      </c>
      <c r="E393" s="11">
        <v>7000</v>
      </c>
      <c r="F393" s="11">
        <v>7000</v>
      </c>
      <c r="G393" s="11">
        <v>4922</v>
      </c>
      <c r="H393" s="41"/>
      <c r="I393"/>
      <c r="J393" s="1"/>
      <c r="K393" s="1"/>
      <c r="L393" s="1"/>
      <c r="M393"/>
    </row>
    <row r="394" spans="1:13" s="7" customFormat="1" ht="15" customHeight="1" thickBot="1" x14ac:dyDescent="0.25">
      <c r="B394" s="10">
        <v>1611200110</v>
      </c>
      <c r="C394" s="10" t="s">
        <v>168</v>
      </c>
      <c r="D394" s="75">
        <v>1428000</v>
      </c>
      <c r="E394" s="11">
        <v>904000</v>
      </c>
      <c r="F394" s="11">
        <v>906000</v>
      </c>
      <c r="G394" s="11">
        <v>780890</v>
      </c>
      <c r="H394" s="73"/>
      <c r="I394"/>
      <c r="J394" s="1"/>
      <c r="K394" s="1"/>
      <c r="L394" s="1"/>
      <c r="M394"/>
    </row>
    <row r="395" spans="1:13" s="7" customFormat="1" ht="15" customHeight="1" thickBot="1" x14ac:dyDescent="0.3">
      <c r="A395" s="9"/>
      <c r="B395" s="19"/>
      <c r="C395" s="19" t="s">
        <v>632</v>
      </c>
      <c r="D395" s="20">
        <f t="shared" ref="D395:G395" si="29">SUM(D380:D394)</f>
        <v>4096000</v>
      </c>
      <c r="E395" s="20">
        <f t="shared" si="29"/>
        <v>3819000</v>
      </c>
      <c r="F395" s="20">
        <f t="shared" si="29"/>
        <v>3019000</v>
      </c>
      <c r="G395" s="20">
        <f t="shared" si="29"/>
        <v>2923254</v>
      </c>
      <c r="H395" s="41"/>
      <c r="I395"/>
      <c r="J395" s="1"/>
      <c r="K395" s="1"/>
      <c r="L395" s="1"/>
      <c r="M395"/>
    </row>
    <row r="396" spans="1:13" s="9" customFormat="1" ht="15" customHeight="1" x14ac:dyDescent="0.25">
      <c r="A396" s="7"/>
      <c r="B396" s="5"/>
      <c r="C396" s="5"/>
      <c r="D396" s="6"/>
      <c r="E396" s="6"/>
      <c r="F396" s="6"/>
      <c r="G396" s="6"/>
      <c r="H396" s="41"/>
      <c r="I396"/>
      <c r="J396" s="1"/>
      <c r="K396" s="1"/>
      <c r="L396" s="1"/>
      <c r="M396"/>
    </row>
    <row r="397" spans="1:13" s="7" customFormat="1" ht="15" customHeight="1" thickBot="1" x14ac:dyDescent="0.3">
      <c r="A397" s="5"/>
      <c r="B397" s="5"/>
      <c r="C397" s="16" t="s">
        <v>170</v>
      </c>
      <c r="D397" s="6"/>
      <c r="E397" s="6"/>
      <c r="F397" s="6"/>
      <c r="G397" s="6"/>
      <c r="H397" s="41"/>
      <c r="I397"/>
      <c r="J397" s="1"/>
      <c r="K397" s="1"/>
      <c r="L397" s="1"/>
      <c r="M397"/>
    </row>
    <row r="398" spans="1:13" ht="15" customHeight="1" thickBot="1" x14ac:dyDescent="0.3">
      <c r="A398" s="50"/>
      <c r="B398" s="19" t="s">
        <v>0</v>
      </c>
      <c r="C398" s="19" t="s">
        <v>1</v>
      </c>
      <c r="D398" s="20" t="s">
        <v>972</v>
      </c>
      <c r="E398" s="20" t="s">
        <v>908</v>
      </c>
      <c r="F398" s="20" t="s">
        <v>846</v>
      </c>
      <c r="G398" s="20" t="s">
        <v>971</v>
      </c>
      <c r="I398"/>
      <c r="J398" s="1"/>
      <c r="K398" s="1"/>
      <c r="L398" s="1"/>
    </row>
    <row r="399" spans="1:13" s="2" customFormat="1" ht="15" customHeight="1" x14ac:dyDescent="0.25">
      <c r="A399" s="7"/>
      <c r="B399" s="10">
        <v>1612000110</v>
      </c>
      <c r="C399" s="10" t="s">
        <v>169</v>
      </c>
      <c r="D399" s="11">
        <v>564000</v>
      </c>
      <c r="E399" s="11">
        <v>540000</v>
      </c>
      <c r="F399" s="11">
        <v>510000</v>
      </c>
      <c r="G399" s="11">
        <v>561434</v>
      </c>
      <c r="H399" s="41"/>
      <c r="I399"/>
      <c r="J399" s="1"/>
      <c r="K399" s="1"/>
      <c r="L399" s="1"/>
      <c r="M399"/>
    </row>
    <row r="400" spans="1:13" s="7" customFormat="1" ht="15" customHeight="1" x14ac:dyDescent="0.2">
      <c r="B400" s="10">
        <v>1612000522</v>
      </c>
      <c r="C400" s="10" t="s">
        <v>171</v>
      </c>
      <c r="D400" s="11">
        <v>3000</v>
      </c>
      <c r="E400" s="11">
        <v>3000</v>
      </c>
      <c r="F400" s="11">
        <v>3000</v>
      </c>
      <c r="G400" s="11">
        <v>1480</v>
      </c>
      <c r="H400" s="41"/>
      <c r="I400"/>
      <c r="J400" s="1"/>
      <c r="K400" s="1"/>
      <c r="L400" s="1"/>
      <c r="M400"/>
    </row>
    <row r="401" spans="1:13" s="7" customFormat="1" ht="15" customHeight="1" x14ac:dyDescent="0.2">
      <c r="B401" s="10">
        <v>1612000531</v>
      </c>
      <c r="C401" s="10" t="s">
        <v>889</v>
      </c>
      <c r="D401" s="11">
        <v>20000</v>
      </c>
      <c r="E401" s="11">
        <v>20000</v>
      </c>
      <c r="F401" s="11">
        <v>20000</v>
      </c>
      <c r="G401" s="11">
        <v>15810</v>
      </c>
      <c r="H401" s="41"/>
      <c r="I401"/>
      <c r="J401" s="1"/>
      <c r="K401" s="1"/>
      <c r="L401" s="1"/>
      <c r="M401"/>
    </row>
    <row r="402" spans="1:13" s="7" customFormat="1" ht="15" customHeight="1" x14ac:dyDescent="0.2">
      <c r="B402" s="10">
        <v>1612000535</v>
      </c>
      <c r="C402" s="10" t="s">
        <v>890</v>
      </c>
      <c r="D402" s="11">
        <v>55000</v>
      </c>
      <c r="E402" s="11">
        <v>55000</v>
      </c>
      <c r="F402" s="11">
        <v>42000</v>
      </c>
      <c r="G402" s="11">
        <v>25583</v>
      </c>
      <c r="H402" s="41"/>
      <c r="I402"/>
      <c r="J402" s="1"/>
      <c r="K402" s="1"/>
      <c r="L402" s="1"/>
      <c r="M402"/>
    </row>
    <row r="403" spans="1:13" s="7" customFormat="1" ht="15" customHeight="1" x14ac:dyDescent="0.2">
      <c r="B403" s="10">
        <v>1612000580</v>
      </c>
      <c r="C403" s="10" t="s">
        <v>172</v>
      </c>
      <c r="D403" s="11">
        <v>1000</v>
      </c>
      <c r="E403" s="11">
        <v>2000</v>
      </c>
      <c r="F403" s="11">
        <v>2000</v>
      </c>
      <c r="G403" s="11">
        <v>731</v>
      </c>
      <c r="H403" s="41"/>
      <c r="I403"/>
      <c r="J403" s="1"/>
      <c r="K403" s="1"/>
      <c r="L403" s="1"/>
      <c r="M403"/>
    </row>
    <row r="404" spans="1:13" s="7" customFormat="1" ht="15" customHeight="1" thickBot="1" x14ac:dyDescent="0.25">
      <c r="B404" s="10">
        <v>1612000750</v>
      </c>
      <c r="C404" s="10" t="s">
        <v>173</v>
      </c>
      <c r="D404" s="11">
        <v>70000</v>
      </c>
      <c r="E404" s="11">
        <v>80000</v>
      </c>
      <c r="F404" s="11">
        <v>80000</v>
      </c>
      <c r="G404" s="11">
        <v>80000</v>
      </c>
      <c r="H404" s="73"/>
      <c r="I404"/>
      <c r="J404" s="1"/>
      <c r="K404" s="1"/>
      <c r="L404" s="1"/>
      <c r="M404"/>
    </row>
    <row r="405" spans="1:13" s="7" customFormat="1" ht="15" customHeight="1" thickBot="1" x14ac:dyDescent="0.3">
      <c r="A405" s="9"/>
      <c r="B405" s="19"/>
      <c r="C405" s="19" t="s">
        <v>636</v>
      </c>
      <c r="D405" s="20">
        <f>SUM(D399:D404)</f>
        <v>713000</v>
      </c>
      <c r="E405" s="20">
        <f>SUM(E399:E404)</f>
        <v>700000</v>
      </c>
      <c r="F405" s="20">
        <f>SUM(F399:F404)</f>
        <v>657000</v>
      </c>
      <c r="G405" s="20">
        <f t="shared" ref="G405" si="30">SUM(G399:G404)</f>
        <v>685038</v>
      </c>
      <c r="H405" s="41"/>
      <c r="I405"/>
      <c r="J405" s="1"/>
      <c r="K405" s="1"/>
      <c r="L405" s="1"/>
      <c r="M405"/>
    </row>
    <row r="406" spans="1:13" s="9" customFormat="1" ht="15" customHeight="1" x14ac:dyDescent="0.25">
      <c r="A406" s="7"/>
      <c r="B406" s="5"/>
      <c r="C406" s="5"/>
      <c r="D406" s="6"/>
      <c r="E406" s="6"/>
      <c r="F406" s="6"/>
      <c r="G406" s="6"/>
      <c r="H406" s="41"/>
      <c r="I406"/>
      <c r="J406" s="1"/>
      <c r="K406" s="1"/>
      <c r="L406" s="1"/>
      <c r="M406"/>
    </row>
    <row r="407" spans="1:13" s="7" customFormat="1" ht="15" customHeight="1" thickBot="1" x14ac:dyDescent="0.3">
      <c r="A407" s="5"/>
      <c r="B407" s="5"/>
      <c r="C407" s="16" t="s">
        <v>175</v>
      </c>
      <c r="D407" s="6"/>
      <c r="E407" s="6"/>
      <c r="F407" s="6"/>
      <c r="G407" s="6"/>
      <c r="H407" s="41"/>
      <c r="I407"/>
      <c r="J407" s="1"/>
      <c r="K407" s="1"/>
      <c r="L407" s="1"/>
      <c r="M407"/>
    </row>
    <row r="408" spans="1:13" ht="15" customHeight="1" thickBot="1" x14ac:dyDescent="0.3">
      <c r="A408" s="50"/>
      <c r="B408" s="19" t="s">
        <v>0</v>
      </c>
      <c r="C408" s="19" t="s">
        <v>1</v>
      </c>
      <c r="D408" s="20" t="s">
        <v>972</v>
      </c>
      <c r="E408" s="20" t="s">
        <v>908</v>
      </c>
      <c r="F408" s="20" t="s">
        <v>846</v>
      </c>
      <c r="G408" s="20" t="s">
        <v>971</v>
      </c>
      <c r="I408"/>
      <c r="J408" s="1"/>
      <c r="K408" s="1"/>
      <c r="L408" s="1"/>
    </row>
    <row r="409" spans="1:13" s="2" customFormat="1" ht="15" customHeight="1" x14ac:dyDescent="0.25">
      <c r="A409" s="7"/>
      <c r="B409" s="10">
        <v>1613000110</v>
      </c>
      <c r="C409" s="10" t="s">
        <v>174</v>
      </c>
      <c r="D409" s="11">
        <v>1146000</v>
      </c>
      <c r="E409" s="11">
        <v>1139000</v>
      </c>
      <c r="F409" s="11">
        <v>1070000</v>
      </c>
      <c r="G409" s="11">
        <v>1058368</v>
      </c>
      <c r="H409" s="41"/>
      <c r="I409"/>
      <c r="J409" s="1"/>
      <c r="K409" s="1"/>
      <c r="L409" s="1"/>
      <c r="M409"/>
    </row>
    <row r="410" spans="1:13" s="7" customFormat="1" ht="15" customHeight="1" x14ac:dyDescent="0.2">
      <c r="B410" s="10">
        <v>1613000431</v>
      </c>
      <c r="C410" s="10" t="s">
        <v>176</v>
      </c>
      <c r="D410" s="11">
        <v>190000</v>
      </c>
      <c r="E410" s="11">
        <v>175000</v>
      </c>
      <c r="F410" s="11">
        <v>175000</v>
      </c>
      <c r="G410" s="11">
        <v>213309</v>
      </c>
      <c r="H410" s="41"/>
      <c r="I410"/>
      <c r="J410" s="1"/>
      <c r="K410" s="1"/>
      <c r="L410" s="1"/>
      <c r="M410"/>
    </row>
    <row r="411" spans="1:13" s="7" customFormat="1" ht="15" customHeight="1" x14ac:dyDescent="0.2">
      <c r="B411" s="10">
        <v>1613000433</v>
      </c>
      <c r="C411" s="10" t="s">
        <v>177</v>
      </c>
      <c r="D411" s="11">
        <v>70000</v>
      </c>
      <c r="E411" s="11">
        <v>60000</v>
      </c>
      <c r="F411" s="11">
        <v>60000</v>
      </c>
      <c r="G411" s="11">
        <v>116882</v>
      </c>
      <c r="H411" s="41"/>
      <c r="I411"/>
      <c r="J411" s="1"/>
      <c r="K411" s="1"/>
      <c r="L411" s="1"/>
      <c r="M411"/>
    </row>
    <row r="412" spans="1:13" s="7" customFormat="1" ht="15" customHeight="1" x14ac:dyDescent="0.2">
      <c r="B412" s="10">
        <v>1613000434</v>
      </c>
      <c r="C412" s="10" t="s">
        <v>178</v>
      </c>
      <c r="D412" s="11">
        <v>518000</v>
      </c>
      <c r="E412" s="11">
        <v>518000</v>
      </c>
      <c r="F412" s="11">
        <v>518000</v>
      </c>
      <c r="G412" s="11">
        <v>517246</v>
      </c>
      <c r="H412" s="41"/>
      <c r="I412"/>
      <c r="J412" s="1"/>
      <c r="K412" s="1"/>
      <c r="L412" s="1"/>
      <c r="M412"/>
    </row>
    <row r="413" spans="1:13" s="7" customFormat="1" ht="15" customHeight="1" x14ac:dyDescent="0.2">
      <c r="B413" s="10">
        <v>1613000450</v>
      </c>
      <c r="C413" s="10" t="s">
        <v>179</v>
      </c>
      <c r="D413" s="11">
        <v>40000</v>
      </c>
      <c r="E413" s="11">
        <v>40000</v>
      </c>
      <c r="F413" s="11">
        <v>40000</v>
      </c>
      <c r="G413" s="11">
        <v>26228</v>
      </c>
      <c r="H413" s="41"/>
      <c r="I413"/>
      <c r="J413" s="1"/>
      <c r="K413" s="1"/>
      <c r="L413" s="1"/>
      <c r="M413"/>
    </row>
    <row r="414" spans="1:13" s="7" customFormat="1" ht="15" customHeight="1" x14ac:dyDescent="0.2">
      <c r="B414" s="10">
        <v>1613000470</v>
      </c>
      <c r="C414" s="10" t="s">
        <v>180</v>
      </c>
      <c r="D414" s="11">
        <v>55000</v>
      </c>
      <c r="E414" s="11">
        <v>55000</v>
      </c>
      <c r="F414" s="11">
        <v>55000</v>
      </c>
      <c r="G414" s="11">
        <v>56171</v>
      </c>
      <c r="H414" s="41"/>
      <c r="I414"/>
      <c r="J414" s="1"/>
      <c r="K414" s="1"/>
      <c r="L414" s="1"/>
      <c r="M414"/>
    </row>
    <row r="415" spans="1:13" s="7" customFormat="1" ht="15" customHeight="1" x14ac:dyDescent="0.2">
      <c r="B415" s="10">
        <v>1613000511</v>
      </c>
      <c r="C415" s="10" t="s">
        <v>181</v>
      </c>
      <c r="D415" s="11">
        <v>80000</v>
      </c>
      <c r="E415" s="11">
        <v>80000</v>
      </c>
      <c r="F415" s="11">
        <v>80000</v>
      </c>
      <c r="G415" s="11">
        <v>86283</v>
      </c>
      <c r="H415" s="41"/>
      <c r="I415"/>
      <c r="J415" s="1"/>
      <c r="K415" s="1"/>
      <c r="L415" s="1"/>
      <c r="M415"/>
    </row>
    <row r="416" spans="1:13" s="7" customFormat="1" ht="15" customHeight="1" x14ac:dyDescent="0.2">
      <c r="B416" s="10">
        <v>1613000512</v>
      </c>
      <c r="C416" s="10" t="s">
        <v>182</v>
      </c>
      <c r="D416" s="11">
        <v>1000</v>
      </c>
      <c r="E416" s="11">
        <v>1000</v>
      </c>
      <c r="F416" s="11">
        <v>1000</v>
      </c>
      <c r="G416" s="11">
        <v>86</v>
      </c>
      <c r="H416" s="41"/>
      <c r="I416"/>
      <c r="J416" s="1"/>
      <c r="K416" s="1"/>
      <c r="L416" s="1"/>
      <c r="M416"/>
    </row>
    <row r="417" spans="1:13" s="7" customFormat="1" ht="15" customHeight="1" x14ac:dyDescent="0.2">
      <c r="B417" s="10">
        <v>1613000522</v>
      </c>
      <c r="C417" s="10" t="s">
        <v>183</v>
      </c>
      <c r="D417" s="11">
        <v>2000</v>
      </c>
      <c r="E417" s="11">
        <v>2000</v>
      </c>
      <c r="F417" s="11">
        <v>2000</v>
      </c>
      <c r="G417" s="11"/>
      <c r="H417" s="41"/>
      <c r="I417"/>
      <c r="J417" s="1"/>
      <c r="K417" s="1"/>
      <c r="L417" s="1"/>
      <c r="M417"/>
    </row>
    <row r="418" spans="1:13" s="7" customFormat="1" ht="15" customHeight="1" x14ac:dyDescent="0.2">
      <c r="B418" s="10">
        <v>1613000531</v>
      </c>
      <c r="C418" s="10" t="s">
        <v>979</v>
      </c>
      <c r="D418" s="11">
        <v>30000</v>
      </c>
      <c r="E418" s="11"/>
      <c r="F418" s="11"/>
      <c r="G418" s="11"/>
      <c r="H418" s="41"/>
      <c r="I418"/>
      <c r="J418" s="1"/>
      <c r="K418" s="1"/>
      <c r="L418" s="1"/>
      <c r="M418"/>
    </row>
    <row r="419" spans="1:13" s="7" customFormat="1" ht="15" customHeight="1" x14ac:dyDescent="0.2">
      <c r="B419" s="10">
        <v>1613000535</v>
      </c>
      <c r="C419" s="10" t="s">
        <v>980</v>
      </c>
      <c r="D419" s="11">
        <v>62000</v>
      </c>
      <c r="E419" s="11"/>
      <c r="F419" s="11"/>
      <c r="G419" s="11"/>
      <c r="H419" s="41"/>
      <c r="I419"/>
      <c r="J419" s="1"/>
      <c r="K419" s="1"/>
      <c r="L419" s="1"/>
      <c r="M419"/>
    </row>
    <row r="420" spans="1:13" s="7" customFormat="1" ht="15" customHeight="1" x14ac:dyDescent="0.2">
      <c r="B420" s="10">
        <v>1613000541</v>
      </c>
      <c r="C420" s="10" t="s">
        <v>184</v>
      </c>
      <c r="D420" s="11">
        <v>70000</v>
      </c>
      <c r="E420" s="11">
        <v>90000</v>
      </c>
      <c r="F420" s="11">
        <v>90000</v>
      </c>
      <c r="G420" s="11">
        <v>160331</v>
      </c>
      <c r="H420" s="41"/>
      <c r="I420"/>
      <c r="J420" s="1"/>
      <c r="K420" s="1"/>
      <c r="L420" s="1"/>
      <c r="M420"/>
    </row>
    <row r="421" spans="1:13" s="7" customFormat="1" ht="15" customHeight="1" x14ac:dyDescent="0.2">
      <c r="B421" s="10">
        <v>1613000542</v>
      </c>
      <c r="C421" s="10" t="s">
        <v>185</v>
      </c>
      <c r="D421" s="11">
        <v>70000</v>
      </c>
      <c r="E421" s="11">
        <v>60000</v>
      </c>
      <c r="F421" s="11">
        <v>60000</v>
      </c>
      <c r="G421" s="11">
        <v>50023</v>
      </c>
      <c r="H421" s="41"/>
      <c r="I421"/>
      <c r="J421" s="1"/>
      <c r="K421" s="1"/>
      <c r="L421" s="1"/>
      <c r="M421"/>
    </row>
    <row r="422" spans="1:13" s="7" customFormat="1" ht="15" customHeight="1" x14ac:dyDescent="0.2">
      <c r="B422" s="10">
        <v>1613000580</v>
      </c>
      <c r="C422" s="10" t="s">
        <v>186</v>
      </c>
      <c r="D422" s="11">
        <v>5000</v>
      </c>
      <c r="E422" s="11">
        <v>2000</v>
      </c>
      <c r="F422" s="11">
        <v>2000</v>
      </c>
      <c r="G422" s="11">
        <v>4557</v>
      </c>
      <c r="H422" s="41"/>
      <c r="I422"/>
      <c r="J422" s="1"/>
      <c r="K422" s="1"/>
      <c r="L422" s="1"/>
      <c r="M422"/>
    </row>
    <row r="423" spans="1:13" s="7" customFormat="1" ht="15" customHeight="1" x14ac:dyDescent="0.2">
      <c r="B423" s="10">
        <v>1613000581</v>
      </c>
      <c r="C423" s="10" t="s">
        <v>187</v>
      </c>
      <c r="D423" s="11">
        <v>75000</v>
      </c>
      <c r="E423" s="11">
        <v>75000</v>
      </c>
      <c r="F423" s="11">
        <v>75000</v>
      </c>
      <c r="G423" s="11">
        <v>42600</v>
      </c>
      <c r="H423" s="41"/>
      <c r="I423"/>
      <c r="J423" s="1"/>
      <c r="K423" s="1"/>
      <c r="L423" s="1"/>
      <c r="M423"/>
    </row>
    <row r="424" spans="1:13" s="7" customFormat="1" ht="15" customHeight="1" x14ac:dyDescent="0.2">
      <c r="B424" s="10">
        <v>1613000582</v>
      </c>
      <c r="C424" s="10" t="s">
        <v>188</v>
      </c>
      <c r="D424" s="11">
        <v>84000</v>
      </c>
      <c r="E424" s="11">
        <v>84000</v>
      </c>
      <c r="F424" s="11">
        <v>84000</v>
      </c>
      <c r="G424" s="11">
        <v>81825</v>
      </c>
      <c r="H424" s="41"/>
      <c r="I424"/>
      <c r="J424" s="1"/>
      <c r="K424" s="1"/>
      <c r="L424" s="1"/>
      <c r="M424"/>
    </row>
    <row r="425" spans="1:13" s="7" customFormat="1" ht="15" customHeight="1" x14ac:dyDescent="0.2">
      <c r="B425" s="10">
        <v>1613000583</v>
      </c>
      <c r="C425" s="10" t="s">
        <v>189</v>
      </c>
      <c r="D425" s="11">
        <v>40000</v>
      </c>
      <c r="E425" s="11">
        <v>25000</v>
      </c>
      <c r="F425" s="11">
        <v>25000</v>
      </c>
      <c r="G425" s="11">
        <v>17568</v>
      </c>
      <c r="H425" s="41"/>
      <c r="I425"/>
      <c r="J425" s="1"/>
      <c r="K425" s="1"/>
      <c r="L425" s="1"/>
      <c r="M425"/>
    </row>
    <row r="426" spans="1:13" s="7" customFormat="1" ht="15" customHeight="1" thickBot="1" x14ac:dyDescent="0.25">
      <c r="B426" s="10">
        <v>1613000750</v>
      </c>
      <c r="C426" s="10" t="s">
        <v>751</v>
      </c>
      <c r="D426" s="11">
        <v>25000</v>
      </c>
      <c r="E426" s="11">
        <v>50000</v>
      </c>
      <c r="F426" s="11">
        <v>50000</v>
      </c>
      <c r="G426" s="11">
        <v>31838</v>
      </c>
      <c r="H426" s="41"/>
      <c r="I426"/>
      <c r="J426" s="1"/>
      <c r="K426" s="1"/>
      <c r="L426" s="1"/>
      <c r="M426"/>
    </row>
    <row r="427" spans="1:13" s="7" customFormat="1" ht="15" customHeight="1" thickBot="1" x14ac:dyDescent="0.3">
      <c r="A427" s="9"/>
      <c r="B427" s="19"/>
      <c r="C427" s="19" t="s">
        <v>637</v>
      </c>
      <c r="D427" s="20">
        <f>SUM(D409:D426)</f>
        <v>2563000</v>
      </c>
      <c r="E427" s="20">
        <f>SUM(E409:E426)</f>
        <v>2456000</v>
      </c>
      <c r="F427" s="20">
        <f>SUM(F409:F426)</f>
        <v>2387000</v>
      </c>
      <c r="G427" s="20">
        <f>SUM(G409:G426)</f>
        <v>2463315</v>
      </c>
      <c r="H427" s="41"/>
      <c r="I427"/>
      <c r="J427" s="1"/>
      <c r="K427" s="1"/>
      <c r="L427" s="1"/>
      <c r="M427"/>
    </row>
    <row r="428" spans="1:13" s="9" customFormat="1" ht="15" customHeight="1" x14ac:dyDescent="0.25">
      <c r="A428" s="7"/>
      <c r="B428" s="5"/>
      <c r="C428" s="5"/>
      <c r="D428" s="6"/>
      <c r="E428" s="6"/>
      <c r="F428" s="6"/>
      <c r="G428" s="6"/>
      <c r="H428" s="41"/>
      <c r="I428"/>
      <c r="J428" s="1"/>
      <c r="K428" s="1"/>
      <c r="L428" s="1"/>
      <c r="M428"/>
    </row>
    <row r="429" spans="1:13" s="7" customFormat="1" ht="15" customHeight="1" thickBot="1" x14ac:dyDescent="0.3">
      <c r="A429" s="5"/>
      <c r="B429" s="5"/>
      <c r="C429" s="16" t="s">
        <v>191</v>
      </c>
      <c r="D429" s="6"/>
      <c r="E429" s="6"/>
      <c r="F429" s="6"/>
      <c r="G429" s="6"/>
      <c r="H429" s="41"/>
      <c r="I429"/>
      <c r="J429" s="1"/>
      <c r="K429" s="1"/>
      <c r="L429" s="1"/>
      <c r="M429"/>
    </row>
    <row r="430" spans="1:13" ht="15" customHeight="1" thickBot="1" x14ac:dyDescent="0.3">
      <c r="A430" s="50"/>
      <c r="B430" s="19" t="s">
        <v>0</v>
      </c>
      <c r="C430" s="19" t="s">
        <v>1</v>
      </c>
      <c r="D430" s="20" t="s">
        <v>972</v>
      </c>
      <c r="E430" s="20" t="s">
        <v>908</v>
      </c>
      <c r="F430" s="20" t="s">
        <v>846</v>
      </c>
      <c r="G430" s="20" t="s">
        <v>971</v>
      </c>
      <c r="I430"/>
      <c r="J430" s="1"/>
      <c r="K430" s="1"/>
      <c r="L430" s="1"/>
    </row>
    <row r="431" spans="1:13" s="2" customFormat="1" ht="15" customHeight="1" x14ac:dyDescent="0.25">
      <c r="A431" s="7"/>
      <c r="B431" s="10">
        <v>1613020110</v>
      </c>
      <c r="C431" s="10" t="s">
        <v>190</v>
      </c>
      <c r="D431" s="11">
        <v>1000000</v>
      </c>
      <c r="E431" s="11">
        <v>1000000</v>
      </c>
      <c r="F431" s="11">
        <v>800000</v>
      </c>
      <c r="G431" s="11">
        <v>870232</v>
      </c>
      <c r="H431" s="41"/>
      <c r="I431"/>
      <c r="J431" s="1"/>
      <c r="K431" s="1"/>
      <c r="L431" s="1"/>
      <c r="M431"/>
    </row>
    <row r="432" spans="1:13" s="7" customFormat="1" ht="15" customHeight="1" x14ac:dyDescent="0.2">
      <c r="B432" s="10">
        <v>1613020540</v>
      </c>
      <c r="C432" s="10" t="s">
        <v>192</v>
      </c>
      <c r="D432" s="11">
        <v>80000</v>
      </c>
      <c r="E432" s="11">
        <v>80000</v>
      </c>
      <c r="F432" s="11">
        <v>90000</v>
      </c>
      <c r="G432" s="11">
        <v>74117</v>
      </c>
      <c r="H432" s="41"/>
      <c r="I432"/>
      <c r="J432" s="1"/>
      <c r="K432" s="1"/>
      <c r="L432" s="1"/>
      <c r="M432"/>
    </row>
    <row r="433" spans="1:13" s="7" customFormat="1" ht="15" customHeight="1" x14ac:dyDescent="0.2">
      <c r="B433" s="10">
        <v>1613020541</v>
      </c>
      <c r="C433" s="10" t="s">
        <v>193</v>
      </c>
      <c r="D433" s="11">
        <v>3000</v>
      </c>
      <c r="E433" s="11">
        <v>3000</v>
      </c>
      <c r="F433" s="11">
        <v>3000</v>
      </c>
      <c r="G433" s="11">
        <v>4282</v>
      </c>
      <c r="H433" s="41"/>
      <c r="I433"/>
      <c r="J433" s="1"/>
      <c r="K433" s="1"/>
      <c r="L433" s="1"/>
      <c r="M433"/>
    </row>
    <row r="434" spans="1:13" s="7" customFormat="1" ht="15" customHeight="1" x14ac:dyDescent="0.2">
      <c r="B434" s="10">
        <v>1613020570</v>
      </c>
      <c r="C434" s="10" t="s">
        <v>194</v>
      </c>
      <c r="D434" s="11">
        <v>200000</v>
      </c>
      <c r="E434" s="11">
        <v>200000</v>
      </c>
      <c r="F434" s="11">
        <v>300000</v>
      </c>
      <c r="G434" s="11">
        <v>299578</v>
      </c>
      <c r="H434" s="41"/>
      <c r="I434"/>
      <c r="J434" s="1"/>
      <c r="K434" s="1"/>
      <c r="L434" s="1"/>
      <c r="M434"/>
    </row>
    <row r="435" spans="1:13" s="7" customFormat="1" ht="15" customHeight="1" x14ac:dyDescent="0.2">
      <c r="B435" s="10">
        <v>1613020571</v>
      </c>
      <c r="C435" s="10" t="s">
        <v>724</v>
      </c>
      <c r="D435" s="11">
        <v>25000</v>
      </c>
      <c r="E435" s="11">
        <v>25000</v>
      </c>
      <c r="F435" s="11">
        <v>25000</v>
      </c>
      <c r="G435" s="11">
        <v>25388</v>
      </c>
      <c r="H435" s="41"/>
      <c r="I435"/>
      <c r="J435" s="1"/>
      <c r="K435" s="1"/>
      <c r="L435" s="1"/>
      <c r="M435"/>
    </row>
    <row r="436" spans="1:13" s="7" customFormat="1" ht="15" customHeight="1" x14ac:dyDescent="0.2">
      <c r="B436" s="10">
        <v>1613020745</v>
      </c>
      <c r="C436" s="10" t="s">
        <v>195</v>
      </c>
      <c r="D436" s="11">
        <v>300000</v>
      </c>
      <c r="E436" s="11">
        <v>300000</v>
      </c>
      <c r="F436" s="11">
        <v>225000</v>
      </c>
      <c r="G436" s="11">
        <v>224965</v>
      </c>
      <c r="H436" s="41"/>
      <c r="I436"/>
      <c r="J436" s="1"/>
      <c r="K436" s="1"/>
      <c r="L436" s="1"/>
      <c r="M436"/>
    </row>
    <row r="437" spans="1:13" s="7" customFormat="1" ht="15" customHeight="1" thickBot="1" x14ac:dyDescent="0.25">
      <c r="B437" s="10">
        <v>1613020750</v>
      </c>
      <c r="C437" s="10" t="s">
        <v>982</v>
      </c>
      <c r="D437" s="11">
        <v>20000</v>
      </c>
      <c r="E437" s="11"/>
      <c r="F437" s="11"/>
      <c r="G437" s="11"/>
      <c r="H437" s="41"/>
      <c r="I437"/>
      <c r="J437" s="1"/>
      <c r="K437" s="1"/>
      <c r="L437" s="1"/>
      <c r="M437"/>
    </row>
    <row r="438" spans="1:13" s="7" customFormat="1" ht="15" customHeight="1" thickBot="1" x14ac:dyDescent="0.3">
      <c r="A438" s="9"/>
      <c r="B438" s="19"/>
      <c r="C438" s="19" t="s">
        <v>638</v>
      </c>
      <c r="D438" s="20">
        <f>SUM(D431:D437)</f>
        <v>1628000</v>
      </c>
      <c r="E438" s="20">
        <f>SUM(E431:E437)</f>
        <v>1608000</v>
      </c>
      <c r="F438" s="20">
        <f>SUM(F431:F437)</f>
        <v>1443000</v>
      </c>
      <c r="G438" s="20">
        <f t="shared" ref="G438" si="31">SUM(G431:G437)</f>
        <v>1498562</v>
      </c>
      <c r="H438" s="41"/>
      <c r="I438"/>
      <c r="J438" s="1"/>
      <c r="K438" s="1"/>
      <c r="L438" s="1"/>
      <c r="M438"/>
    </row>
    <row r="439" spans="1:13" s="9" customFormat="1" ht="15" customHeight="1" x14ac:dyDescent="0.25">
      <c r="A439" s="7"/>
      <c r="B439" s="5"/>
      <c r="C439" s="5"/>
      <c r="D439" s="6"/>
      <c r="E439" s="6"/>
      <c r="F439" s="6"/>
      <c r="G439" s="6"/>
      <c r="H439" s="41"/>
      <c r="I439"/>
      <c r="J439" s="1"/>
      <c r="K439" s="1"/>
      <c r="L439" s="1"/>
      <c r="M439"/>
    </row>
    <row r="440" spans="1:13" s="7" customFormat="1" ht="15" customHeight="1" thickBot="1" x14ac:dyDescent="0.3">
      <c r="A440" s="5"/>
      <c r="B440" s="5"/>
      <c r="C440" s="16" t="s">
        <v>197</v>
      </c>
      <c r="D440" s="6"/>
      <c r="E440" s="6"/>
      <c r="F440" s="6"/>
      <c r="G440" s="6"/>
      <c r="H440" s="41"/>
      <c r="I440"/>
      <c r="J440" s="1"/>
      <c r="K440" s="1"/>
      <c r="L440" s="1"/>
      <c r="M440"/>
    </row>
    <row r="441" spans="1:13" ht="15" customHeight="1" thickBot="1" x14ac:dyDescent="0.3">
      <c r="A441" s="50"/>
      <c r="B441" s="19" t="s">
        <v>0</v>
      </c>
      <c r="C441" s="19" t="s">
        <v>1</v>
      </c>
      <c r="D441" s="20" t="s">
        <v>972</v>
      </c>
      <c r="E441" s="20" t="s">
        <v>908</v>
      </c>
      <c r="F441" s="20" t="s">
        <v>846</v>
      </c>
      <c r="G441" s="20" t="s">
        <v>971</v>
      </c>
      <c r="I441"/>
      <c r="J441" s="1"/>
      <c r="K441" s="1"/>
      <c r="L441" s="1"/>
    </row>
    <row r="442" spans="1:13" s="2" customFormat="1" ht="15" customHeight="1" x14ac:dyDescent="0.25">
      <c r="A442" s="50"/>
      <c r="B442" s="55">
        <v>1614000110</v>
      </c>
      <c r="C442" s="55" t="s">
        <v>850</v>
      </c>
      <c r="D442" s="28"/>
      <c r="E442" s="28">
        <v>280000</v>
      </c>
      <c r="F442" s="28">
        <v>236000</v>
      </c>
      <c r="G442" s="28">
        <v>285064</v>
      </c>
      <c r="H442" s="41"/>
      <c r="I442"/>
      <c r="J442" s="1"/>
      <c r="K442" s="1"/>
      <c r="L442" s="1"/>
      <c r="M442"/>
    </row>
    <row r="443" spans="1:13" s="7" customFormat="1" ht="15" customHeight="1" x14ac:dyDescent="0.25">
      <c r="A443" s="50"/>
      <c r="B443" s="56">
        <v>1614000531</v>
      </c>
      <c r="C443" s="56" t="s">
        <v>853</v>
      </c>
      <c r="D443" s="18"/>
      <c r="E443" s="18">
        <v>15000</v>
      </c>
      <c r="F443" s="18">
        <v>13000</v>
      </c>
      <c r="G443" s="18">
        <v>7605</v>
      </c>
      <c r="H443" s="41"/>
      <c r="I443"/>
      <c r="J443" s="1"/>
      <c r="K443" s="1"/>
      <c r="L443" s="1"/>
      <c r="M443"/>
    </row>
    <row r="444" spans="1:13" s="7" customFormat="1" ht="15" customHeight="1" x14ac:dyDescent="0.25">
      <c r="A444" s="50"/>
      <c r="B444" s="56">
        <v>1614000535</v>
      </c>
      <c r="C444" s="56" t="s">
        <v>851</v>
      </c>
      <c r="D444" s="18"/>
      <c r="E444" s="18">
        <v>38000</v>
      </c>
      <c r="F444" s="18">
        <v>35000</v>
      </c>
      <c r="G444" s="18">
        <v>17493</v>
      </c>
      <c r="H444" s="41"/>
      <c r="I444"/>
      <c r="J444" s="1"/>
      <c r="K444" s="1"/>
      <c r="L444" s="1"/>
      <c r="M444"/>
    </row>
    <row r="445" spans="1:13" s="7" customFormat="1" ht="15" customHeight="1" x14ac:dyDescent="0.2">
      <c r="B445" s="10">
        <v>1614000550</v>
      </c>
      <c r="C445" s="10" t="s">
        <v>196</v>
      </c>
      <c r="D445" s="11">
        <v>30000</v>
      </c>
      <c r="E445" s="11">
        <v>30000</v>
      </c>
      <c r="F445" s="11">
        <v>15000</v>
      </c>
      <c r="G445" s="11">
        <v>35777</v>
      </c>
      <c r="H445" s="41"/>
      <c r="I445"/>
      <c r="J445" s="1"/>
      <c r="K445" s="1"/>
      <c r="L445" s="1"/>
      <c r="M445"/>
    </row>
    <row r="446" spans="1:13" s="7" customFormat="1" ht="15" customHeight="1" x14ac:dyDescent="0.2">
      <c r="B446" s="10">
        <v>1614000551</v>
      </c>
      <c r="C446" s="10" t="s">
        <v>752</v>
      </c>
      <c r="D446" s="11">
        <v>50000</v>
      </c>
      <c r="E446" s="11">
        <v>50000</v>
      </c>
      <c r="F446" s="11">
        <v>50000</v>
      </c>
      <c r="G446" s="11">
        <v>68856</v>
      </c>
      <c r="H446" s="41"/>
      <c r="I446"/>
      <c r="J446" s="1"/>
      <c r="K446" s="1"/>
      <c r="L446" s="1"/>
      <c r="M446"/>
    </row>
    <row r="447" spans="1:13" s="7" customFormat="1" ht="15" customHeight="1" x14ac:dyDescent="0.2">
      <c r="B447" s="10">
        <v>1614000552</v>
      </c>
      <c r="C447" s="10" t="s">
        <v>198</v>
      </c>
      <c r="D447" s="11">
        <v>160000</v>
      </c>
      <c r="E447" s="11">
        <v>160000</v>
      </c>
      <c r="F447" s="11">
        <v>160000</v>
      </c>
      <c r="G447" s="11">
        <v>178921</v>
      </c>
      <c r="H447" s="41"/>
      <c r="I447"/>
      <c r="J447" s="1"/>
      <c r="K447" s="1"/>
      <c r="L447" s="1"/>
      <c r="M447"/>
    </row>
    <row r="448" spans="1:13" s="7" customFormat="1" ht="15" customHeight="1" x14ac:dyDescent="0.2">
      <c r="B448" s="10">
        <v>1614000553</v>
      </c>
      <c r="C448" s="10" t="s">
        <v>759</v>
      </c>
      <c r="D448" s="11">
        <v>10000</v>
      </c>
      <c r="E448" s="11">
        <v>10000</v>
      </c>
      <c r="F448" s="11">
        <v>10000</v>
      </c>
      <c r="G448" s="11">
        <v>5850</v>
      </c>
      <c r="H448" s="41"/>
      <c r="I448"/>
      <c r="J448" s="1"/>
      <c r="K448" s="1"/>
      <c r="L448" s="1"/>
      <c r="M448"/>
    </row>
    <row r="449" spans="1:13" s="7" customFormat="1" ht="15" customHeight="1" x14ac:dyDescent="0.2">
      <c r="B449" s="10">
        <v>1614000554</v>
      </c>
      <c r="C449" s="10" t="s">
        <v>760</v>
      </c>
      <c r="D449" s="11">
        <v>6000</v>
      </c>
      <c r="E449" s="11">
        <v>6000</v>
      </c>
      <c r="F449" s="11">
        <v>6000</v>
      </c>
      <c r="G449" s="11">
        <v>0</v>
      </c>
      <c r="H449" s="41"/>
      <c r="I449"/>
      <c r="J449" s="1"/>
      <c r="K449" s="1"/>
      <c r="L449" s="1"/>
      <c r="M449"/>
    </row>
    <row r="450" spans="1:13" s="7" customFormat="1" ht="15" customHeight="1" x14ac:dyDescent="0.2">
      <c r="B450" s="10">
        <v>1614000555</v>
      </c>
      <c r="C450" s="10" t="s">
        <v>761</v>
      </c>
      <c r="D450" s="11">
        <v>15000</v>
      </c>
      <c r="E450" s="11">
        <v>15000</v>
      </c>
      <c r="F450" s="11">
        <v>15000</v>
      </c>
      <c r="G450" s="11">
        <v>2635</v>
      </c>
      <c r="H450" s="41"/>
      <c r="I450"/>
      <c r="J450" s="1"/>
      <c r="K450" s="1"/>
      <c r="L450" s="1"/>
      <c r="M450"/>
    </row>
    <row r="451" spans="1:13" s="7" customFormat="1" ht="15" customHeight="1" x14ac:dyDescent="0.2">
      <c r="B451" s="10">
        <v>1614000556</v>
      </c>
      <c r="C451" s="10" t="s">
        <v>762</v>
      </c>
      <c r="D451" s="11">
        <v>15000</v>
      </c>
      <c r="E451" s="11">
        <v>15000</v>
      </c>
      <c r="F451" s="11">
        <v>15000</v>
      </c>
      <c r="G451" s="11">
        <v>1535</v>
      </c>
      <c r="H451" s="41"/>
      <c r="I451"/>
      <c r="J451" s="1"/>
      <c r="K451" s="1"/>
      <c r="L451" s="1"/>
      <c r="M451"/>
    </row>
    <row r="452" spans="1:13" s="7" customFormat="1" ht="15" customHeight="1" x14ac:dyDescent="0.2">
      <c r="B452" s="10">
        <v>1614000557</v>
      </c>
      <c r="C452" s="10" t="s">
        <v>763</v>
      </c>
      <c r="D452" s="11">
        <v>5000</v>
      </c>
      <c r="E452" s="11">
        <v>5000</v>
      </c>
      <c r="F452" s="11">
        <v>5000</v>
      </c>
      <c r="G452" s="11">
        <v>0</v>
      </c>
      <c r="H452" s="41"/>
      <c r="I452"/>
      <c r="J452" s="1"/>
      <c r="K452" s="1"/>
      <c r="L452" s="1"/>
      <c r="M452"/>
    </row>
    <row r="453" spans="1:13" s="7" customFormat="1" ht="15" customHeight="1" x14ac:dyDescent="0.2">
      <c r="B453" s="10">
        <v>1614000750</v>
      </c>
      <c r="C453" s="10" t="s">
        <v>199</v>
      </c>
      <c r="D453" s="11">
        <v>15000</v>
      </c>
      <c r="E453" s="11">
        <v>15000</v>
      </c>
      <c r="F453" s="11">
        <v>15000</v>
      </c>
      <c r="G453" s="11">
        <v>5792</v>
      </c>
      <c r="H453" s="41"/>
      <c r="I453"/>
      <c r="J453" s="1"/>
      <c r="K453" s="1"/>
      <c r="L453" s="1"/>
      <c r="M453"/>
    </row>
    <row r="454" spans="1:13" s="7" customFormat="1" ht="15" customHeight="1" x14ac:dyDescent="0.2">
      <c r="B454" s="10">
        <v>1614000751</v>
      </c>
      <c r="C454" s="10" t="s">
        <v>774</v>
      </c>
      <c r="D454" s="11">
        <v>150000</v>
      </c>
      <c r="E454" s="11">
        <v>150000</v>
      </c>
      <c r="F454" s="11">
        <v>30000</v>
      </c>
      <c r="G454" s="11">
        <v>4908</v>
      </c>
      <c r="H454" s="41"/>
      <c r="I454"/>
      <c r="J454" s="1"/>
      <c r="K454" s="1"/>
      <c r="L454" s="1"/>
      <c r="M454"/>
    </row>
    <row r="455" spans="1:13" s="7" customFormat="1" ht="15" customHeight="1" thickBot="1" x14ac:dyDescent="0.25">
      <c r="B455" s="10">
        <v>1614000752</v>
      </c>
      <c r="C455" s="10" t="s">
        <v>197</v>
      </c>
      <c r="D455" s="11">
        <v>450000</v>
      </c>
      <c r="E455" s="11"/>
      <c r="F455" s="11"/>
      <c r="G455" s="11"/>
      <c r="H455" s="21"/>
      <c r="I455"/>
      <c r="J455" s="1"/>
      <c r="K455" s="1"/>
      <c r="L455" s="1"/>
      <c r="M455"/>
    </row>
    <row r="456" spans="1:13" s="7" customFormat="1" ht="15" customHeight="1" thickBot="1" x14ac:dyDescent="0.3">
      <c r="A456" s="9"/>
      <c r="B456" s="19"/>
      <c r="C456" s="19" t="s">
        <v>639</v>
      </c>
      <c r="D456" s="20">
        <f t="shared" ref="D456:E456" si="32">SUM(D442:D455)</f>
        <v>906000</v>
      </c>
      <c r="E456" s="20">
        <f t="shared" si="32"/>
        <v>789000</v>
      </c>
      <c r="F456" s="20">
        <f t="shared" ref="F456" si="33">SUM(F442:F455)</f>
        <v>605000</v>
      </c>
      <c r="G456" s="20">
        <f>SUM(G442:G455)</f>
        <v>614436</v>
      </c>
      <c r="H456" s="41"/>
      <c r="I456"/>
      <c r="J456" s="1"/>
      <c r="K456" s="1"/>
      <c r="L456" s="1"/>
      <c r="M456"/>
    </row>
    <row r="457" spans="1:13" s="9" customFormat="1" ht="15" customHeight="1" x14ac:dyDescent="0.25">
      <c r="A457" s="7"/>
      <c r="B457" s="5"/>
      <c r="C457" s="5"/>
      <c r="D457" s="6"/>
      <c r="E457" s="6"/>
      <c r="F457" s="6"/>
      <c r="G457" s="6"/>
      <c r="H457" s="41"/>
      <c r="I457"/>
      <c r="J457" s="1"/>
      <c r="K457" s="1"/>
      <c r="L457" s="1"/>
      <c r="M457"/>
    </row>
    <row r="458" spans="1:13" s="7" customFormat="1" ht="15" customHeight="1" thickBot="1" x14ac:dyDescent="0.3">
      <c r="A458" s="5"/>
      <c r="B458" s="5"/>
      <c r="C458" s="16" t="s">
        <v>640</v>
      </c>
      <c r="D458" s="6"/>
      <c r="E458" s="6"/>
      <c r="F458" s="6"/>
      <c r="G458" s="6"/>
      <c r="H458" s="41"/>
      <c r="I458"/>
      <c r="J458" s="1"/>
      <c r="K458" s="1"/>
      <c r="L458" s="1"/>
      <c r="M458"/>
    </row>
    <row r="459" spans="1:13" ht="15" customHeight="1" thickBot="1" x14ac:dyDescent="0.3">
      <c r="A459" s="50"/>
      <c r="B459" s="19" t="s">
        <v>0</v>
      </c>
      <c r="C459" s="19" t="s">
        <v>1</v>
      </c>
      <c r="D459" s="20" t="s">
        <v>972</v>
      </c>
      <c r="E459" s="20" t="s">
        <v>908</v>
      </c>
      <c r="F459" s="20" t="s">
        <v>846</v>
      </c>
      <c r="G459" s="20" t="s">
        <v>971</v>
      </c>
      <c r="I459"/>
      <c r="J459" s="1"/>
      <c r="K459" s="1"/>
      <c r="L459" s="1"/>
    </row>
    <row r="460" spans="1:13" s="2" customFormat="1" ht="15" customHeight="1" x14ac:dyDescent="0.25">
      <c r="A460" s="7"/>
      <c r="B460" s="10">
        <v>1615000110</v>
      </c>
      <c r="C460" s="10" t="s">
        <v>200</v>
      </c>
      <c r="D460" s="11">
        <v>980000</v>
      </c>
      <c r="E460" s="11">
        <v>922000</v>
      </c>
      <c r="F460" s="11">
        <v>850000</v>
      </c>
      <c r="G460" s="11">
        <v>882627</v>
      </c>
      <c r="H460" s="21"/>
      <c r="I460"/>
      <c r="J460" s="1"/>
      <c r="K460" s="1"/>
      <c r="L460" s="1"/>
      <c r="M460"/>
    </row>
    <row r="461" spans="1:13" s="7" customFormat="1" ht="15" customHeight="1" x14ac:dyDescent="0.2">
      <c r="B461" s="10">
        <v>1616000521</v>
      </c>
      <c r="C461" s="10" t="s">
        <v>201</v>
      </c>
      <c r="D461" s="11">
        <v>180000</v>
      </c>
      <c r="E461" s="11">
        <v>180000</v>
      </c>
      <c r="F461" s="11">
        <v>100000</v>
      </c>
      <c r="G461" s="11">
        <v>147383</v>
      </c>
      <c r="H461" s="41"/>
      <c r="I461"/>
      <c r="J461" s="1"/>
      <c r="K461" s="1"/>
      <c r="L461" s="1"/>
      <c r="M461"/>
    </row>
    <row r="462" spans="1:13" s="7" customFormat="1" ht="15" customHeight="1" x14ac:dyDescent="0.2">
      <c r="B462" s="10">
        <v>1616000523</v>
      </c>
      <c r="C462" s="10" t="s">
        <v>202</v>
      </c>
      <c r="D462" s="11">
        <v>320000</v>
      </c>
      <c r="E462" s="11">
        <v>300000</v>
      </c>
      <c r="F462" s="11">
        <v>300000</v>
      </c>
      <c r="G462" s="11">
        <v>349570</v>
      </c>
      <c r="H462" s="41"/>
      <c r="I462"/>
      <c r="J462" s="1"/>
      <c r="K462" s="1"/>
      <c r="L462" s="1"/>
      <c r="M462"/>
    </row>
    <row r="463" spans="1:13" s="7" customFormat="1" ht="15" customHeight="1" x14ac:dyDescent="0.2">
      <c r="B463" s="10">
        <v>1616000531</v>
      </c>
      <c r="C463" s="10" t="s">
        <v>203</v>
      </c>
      <c r="D463" s="11">
        <v>20000</v>
      </c>
      <c r="E463" s="11">
        <v>16000</v>
      </c>
      <c r="F463" s="11">
        <v>16000</v>
      </c>
      <c r="G463" s="11">
        <v>17598</v>
      </c>
      <c r="H463" s="41"/>
      <c r="I463"/>
      <c r="J463" s="1"/>
      <c r="K463" s="1"/>
      <c r="L463" s="1"/>
      <c r="M463"/>
    </row>
    <row r="464" spans="1:13" s="7" customFormat="1" ht="15" customHeight="1" x14ac:dyDescent="0.2">
      <c r="B464" s="10">
        <v>1616000532</v>
      </c>
      <c r="C464" s="10" t="s">
        <v>204</v>
      </c>
      <c r="D464" s="11">
        <v>0</v>
      </c>
      <c r="E464" s="11">
        <v>0</v>
      </c>
      <c r="F464" s="11">
        <v>30000</v>
      </c>
      <c r="G464" s="11"/>
      <c r="H464" s="41"/>
      <c r="I464"/>
      <c r="J464" s="1"/>
      <c r="K464" s="1"/>
      <c r="L464" s="1"/>
      <c r="M464"/>
    </row>
    <row r="465" spans="1:13" s="7" customFormat="1" ht="15" customHeight="1" x14ac:dyDescent="0.2">
      <c r="B465" s="10">
        <v>1616000535</v>
      </c>
      <c r="C465" s="10" t="s">
        <v>205</v>
      </c>
      <c r="D465" s="11">
        <v>60000</v>
      </c>
      <c r="E465" s="11">
        <v>50000</v>
      </c>
      <c r="F465" s="11">
        <v>39000</v>
      </c>
      <c r="G465" s="11">
        <v>44458</v>
      </c>
      <c r="H465" s="41"/>
      <c r="I465"/>
      <c r="J465" s="1"/>
      <c r="K465" s="1"/>
      <c r="L465" s="1"/>
      <c r="M465"/>
    </row>
    <row r="466" spans="1:13" s="7" customFormat="1" ht="15" customHeight="1" x14ac:dyDescent="0.2">
      <c r="B466" s="10">
        <v>1616000580</v>
      </c>
      <c r="C466" s="10" t="s">
        <v>206</v>
      </c>
      <c r="D466" s="11">
        <v>15000</v>
      </c>
      <c r="E466" s="11">
        <v>15000</v>
      </c>
      <c r="F466" s="11">
        <v>15000</v>
      </c>
      <c r="G466" s="11">
        <v>14551</v>
      </c>
      <c r="H466" s="41"/>
      <c r="I466"/>
      <c r="J466" s="1"/>
      <c r="K466" s="1"/>
      <c r="L466" s="1"/>
      <c r="M466"/>
    </row>
    <row r="467" spans="1:13" s="7" customFormat="1" ht="15" customHeight="1" x14ac:dyDescent="0.2">
      <c r="B467" s="10">
        <v>1616000581</v>
      </c>
      <c r="C467" s="10" t="s">
        <v>207</v>
      </c>
      <c r="D467" s="11">
        <v>50000</v>
      </c>
      <c r="E467" s="11">
        <v>50000</v>
      </c>
      <c r="F467" s="11">
        <v>50000</v>
      </c>
      <c r="G467" s="11">
        <v>81054</v>
      </c>
      <c r="H467" s="41"/>
      <c r="I467"/>
      <c r="J467" s="1"/>
      <c r="K467" s="1"/>
      <c r="L467" s="1"/>
      <c r="M467"/>
    </row>
    <row r="468" spans="1:13" s="7" customFormat="1" ht="15" customHeight="1" x14ac:dyDescent="0.2">
      <c r="B468" s="10">
        <v>1616000582</v>
      </c>
      <c r="C468" s="10" t="s">
        <v>208</v>
      </c>
      <c r="D468" s="11">
        <v>200000</v>
      </c>
      <c r="E468" s="11">
        <v>200000</v>
      </c>
      <c r="F468" s="11">
        <v>200000</v>
      </c>
      <c r="G468" s="11">
        <v>295517</v>
      </c>
      <c r="H468" s="41"/>
      <c r="I468"/>
      <c r="J468" s="1"/>
      <c r="K468" s="1"/>
      <c r="L468" s="1"/>
      <c r="M468"/>
    </row>
    <row r="469" spans="1:13" s="7" customFormat="1" ht="15" customHeight="1" x14ac:dyDescent="0.2">
      <c r="B469" s="10">
        <v>1616000584</v>
      </c>
      <c r="C469" s="10" t="s">
        <v>209</v>
      </c>
      <c r="D469" s="11">
        <v>30000</v>
      </c>
      <c r="E469" s="11">
        <v>40000</v>
      </c>
      <c r="F469" s="11">
        <v>40000</v>
      </c>
      <c r="G469" s="11">
        <v>30738</v>
      </c>
      <c r="H469" s="41"/>
      <c r="I469"/>
      <c r="J469" s="1"/>
      <c r="K469" s="1"/>
      <c r="L469" s="1"/>
      <c r="M469"/>
    </row>
    <row r="470" spans="1:13" s="7" customFormat="1" ht="15" customHeight="1" thickBot="1" x14ac:dyDescent="0.25">
      <c r="B470" s="10">
        <v>1616000751</v>
      </c>
      <c r="C470" s="10" t="s">
        <v>981</v>
      </c>
      <c r="D470" s="11">
        <v>20000</v>
      </c>
      <c r="E470" s="11"/>
      <c r="F470" s="11"/>
      <c r="G470" s="11">
        <v>0</v>
      </c>
      <c r="H470" s="41"/>
      <c r="I470"/>
      <c r="J470" s="1"/>
      <c r="K470" s="1"/>
      <c r="L470" s="1"/>
      <c r="M470"/>
    </row>
    <row r="471" spans="1:13" s="7" customFormat="1" ht="15" customHeight="1" thickBot="1" x14ac:dyDescent="0.3">
      <c r="A471" s="9"/>
      <c r="B471" s="19"/>
      <c r="C471" s="19" t="s">
        <v>641</v>
      </c>
      <c r="D471" s="20">
        <f t="shared" ref="D471:G471" si="34">SUM(D460:D470)</f>
        <v>1875000</v>
      </c>
      <c r="E471" s="20">
        <f t="shared" si="34"/>
        <v>1773000</v>
      </c>
      <c r="F471" s="20">
        <f t="shared" si="34"/>
        <v>1640000</v>
      </c>
      <c r="G471" s="20">
        <f t="shared" si="34"/>
        <v>1863496</v>
      </c>
      <c r="H471" s="41"/>
      <c r="I471"/>
      <c r="J471" s="1"/>
      <c r="K471" s="1"/>
      <c r="L471" s="1"/>
      <c r="M471"/>
    </row>
    <row r="472" spans="1:13" s="7" customFormat="1" ht="15" customHeight="1" x14ac:dyDescent="0.2">
      <c r="B472" s="5"/>
      <c r="C472" s="5"/>
      <c r="D472" s="6"/>
      <c r="E472" s="6"/>
      <c r="F472" s="6"/>
      <c r="G472" s="6"/>
      <c r="H472" s="41"/>
      <c r="I472"/>
      <c r="J472" s="1"/>
      <c r="K472" s="1"/>
      <c r="L472" s="1"/>
      <c r="M472"/>
    </row>
    <row r="473" spans="1:13" s="9" customFormat="1" ht="15" customHeight="1" thickBot="1" x14ac:dyDescent="0.3">
      <c r="A473" s="5"/>
      <c r="B473" s="5"/>
      <c r="C473" s="16" t="s">
        <v>643</v>
      </c>
      <c r="D473" s="6"/>
      <c r="E473" s="6"/>
      <c r="F473" s="6"/>
      <c r="G473" s="6"/>
      <c r="H473" s="41"/>
      <c r="I473"/>
      <c r="J473" s="1"/>
      <c r="K473" s="1"/>
      <c r="L473" s="1"/>
      <c r="M473"/>
    </row>
    <row r="474" spans="1:13" s="7" customFormat="1" ht="15" customHeight="1" thickBot="1" x14ac:dyDescent="0.3">
      <c r="A474" s="50"/>
      <c r="B474" s="19" t="s">
        <v>0</v>
      </c>
      <c r="C474" s="19" t="s">
        <v>1</v>
      </c>
      <c r="D474" s="20" t="s">
        <v>972</v>
      </c>
      <c r="E474" s="20" t="s">
        <v>908</v>
      </c>
      <c r="F474" s="20" t="s">
        <v>846</v>
      </c>
      <c r="G474" s="20" t="s">
        <v>971</v>
      </c>
      <c r="H474" s="41"/>
      <c r="I474"/>
      <c r="J474" s="1"/>
      <c r="K474" s="1"/>
      <c r="L474" s="1"/>
      <c r="M474"/>
    </row>
    <row r="475" spans="1:13" ht="15" customHeight="1" x14ac:dyDescent="0.2">
      <c r="A475" s="7"/>
      <c r="B475" s="10">
        <v>1617000750</v>
      </c>
      <c r="C475" s="10" t="s">
        <v>211</v>
      </c>
      <c r="D475" s="11">
        <v>670000</v>
      </c>
      <c r="E475" s="11">
        <v>464000</v>
      </c>
      <c r="F475" s="11">
        <v>464000</v>
      </c>
      <c r="G475" s="11">
        <v>574038</v>
      </c>
      <c r="I475"/>
      <c r="J475" s="1"/>
      <c r="K475" s="1"/>
      <c r="L475" s="1"/>
    </row>
    <row r="476" spans="1:13" s="2" customFormat="1" ht="15" customHeight="1" x14ac:dyDescent="0.25">
      <c r="A476" s="7"/>
      <c r="B476" s="10">
        <v>1617000752</v>
      </c>
      <c r="C476" s="10" t="s">
        <v>212</v>
      </c>
      <c r="D476" s="11">
        <v>40000</v>
      </c>
      <c r="E476" s="11">
        <v>250000</v>
      </c>
      <c r="F476" s="11">
        <v>50000</v>
      </c>
      <c r="G476" s="11">
        <v>98280</v>
      </c>
      <c r="H476" s="41"/>
      <c r="I476"/>
      <c r="J476" s="1"/>
      <c r="K476" s="1"/>
      <c r="L476" s="1"/>
      <c r="M476"/>
    </row>
    <row r="477" spans="1:13" s="7" customFormat="1" ht="15" customHeight="1" x14ac:dyDescent="0.2">
      <c r="B477" s="10">
        <v>1617000753</v>
      </c>
      <c r="C477" s="10" t="s">
        <v>779</v>
      </c>
      <c r="D477" s="11">
        <v>150000</v>
      </c>
      <c r="E477" s="11">
        <v>150000</v>
      </c>
      <c r="F477" s="11">
        <v>150000</v>
      </c>
      <c r="G477" s="11">
        <v>986843</v>
      </c>
      <c r="H477" s="41"/>
      <c r="I477"/>
      <c r="J477" s="1"/>
      <c r="K477" s="1"/>
      <c r="L477" s="1"/>
      <c r="M477"/>
    </row>
    <row r="478" spans="1:13" s="7" customFormat="1" ht="15" customHeight="1" thickBot="1" x14ac:dyDescent="0.25">
      <c r="B478" s="10">
        <v>1617000754</v>
      </c>
      <c r="C478" s="10" t="s">
        <v>594</v>
      </c>
      <c r="D478" s="11">
        <v>127000</v>
      </c>
      <c r="E478" s="11">
        <v>90000</v>
      </c>
      <c r="F478" s="11">
        <v>90000</v>
      </c>
      <c r="G478" s="11">
        <v>7020</v>
      </c>
      <c r="H478" s="41"/>
      <c r="I478"/>
      <c r="J478" s="1"/>
      <c r="K478" s="1"/>
      <c r="L478" s="1"/>
      <c r="M478"/>
    </row>
    <row r="479" spans="1:13" s="7" customFormat="1" ht="15" customHeight="1" thickBot="1" x14ac:dyDescent="0.3">
      <c r="A479" s="9"/>
      <c r="B479" s="19"/>
      <c r="C479" s="19" t="s">
        <v>642</v>
      </c>
      <c r="D479" s="20">
        <f>SUM(D475:D478)</f>
        <v>987000</v>
      </c>
      <c r="E479" s="20">
        <f>SUM(E475:E478)</f>
        <v>954000</v>
      </c>
      <c r="F479" s="20">
        <f>SUM(F475:F478)</f>
        <v>754000</v>
      </c>
      <c r="G479" s="20">
        <f t="shared" ref="G479" si="35">SUM(G475:G478)</f>
        <v>1666181</v>
      </c>
      <c r="H479" s="41"/>
      <c r="I479" s="5"/>
      <c r="J479"/>
      <c r="K479"/>
      <c r="L479"/>
      <c r="M479"/>
    </row>
    <row r="480" spans="1:13" s="7" customFormat="1" ht="15" customHeight="1" x14ac:dyDescent="0.2">
      <c r="B480" s="5"/>
      <c r="C480" s="5"/>
      <c r="D480" s="6"/>
      <c r="E480" s="6"/>
      <c r="F480" s="6"/>
      <c r="G480" s="6"/>
      <c r="H480" s="41"/>
      <c r="I480" s="5"/>
      <c r="J480"/>
      <c r="K480"/>
      <c r="L480"/>
      <c r="M480"/>
    </row>
    <row r="481" spans="1:13" s="9" customFormat="1" ht="15" customHeight="1" thickBot="1" x14ac:dyDescent="0.3">
      <c r="A481" s="5"/>
      <c r="B481" s="5"/>
      <c r="C481" s="16" t="s">
        <v>644</v>
      </c>
      <c r="D481" s="6"/>
      <c r="E481" s="6"/>
      <c r="F481" s="6"/>
      <c r="G481" s="6"/>
      <c r="H481" s="41"/>
      <c r="I481" s="5"/>
      <c r="J481"/>
      <c r="K481"/>
      <c r="L481"/>
      <c r="M481"/>
    </row>
    <row r="482" spans="1:13" s="7" customFormat="1" ht="15" customHeight="1" thickBot="1" x14ac:dyDescent="0.3">
      <c r="A482" s="50"/>
      <c r="B482" s="19" t="s">
        <v>0</v>
      </c>
      <c r="C482" s="19" t="s">
        <v>1</v>
      </c>
      <c r="D482" s="20" t="s">
        <v>972</v>
      </c>
      <c r="E482" s="20" t="s">
        <v>908</v>
      </c>
      <c r="F482" s="20" t="s">
        <v>846</v>
      </c>
      <c r="G482" s="20" t="s">
        <v>971</v>
      </c>
      <c r="H482" s="41"/>
      <c r="I482" s="5"/>
      <c r="J482"/>
      <c r="K482"/>
      <c r="L482"/>
      <c r="M482"/>
    </row>
    <row r="483" spans="1:13" ht="15" customHeight="1" thickBot="1" x14ac:dyDescent="0.25">
      <c r="A483" s="7"/>
      <c r="B483" s="24">
        <v>1619000750</v>
      </c>
      <c r="C483" s="24" t="s">
        <v>213</v>
      </c>
      <c r="D483" s="25"/>
      <c r="E483" s="25">
        <v>500000</v>
      </c>
      <c r="F483" s="25">
        <v>200000</v>
      </c>
      <c r="G483" s="25">
        <v>43335</v>
      </c>
      <c r="J483"/>
      <c r="K483"/>
      <c r="L483"/>
    </row>
    <row r="484" spans="1:13" s="2" customFormat="1" ht="15" customHeight="1" thickBot="1" x14ac:dyDescent="0.3">
      <c r="A484" s="9"/>
      <c r="B484" s="19"/>
      <c r="C484" s="19" t="s">
        <v>608</v>
      </c>
      <c r="D484" s="20">
        <f>D483</f>
        <v>0</v>
      </c>
      <c r="E484" s="20">
        <f>E483</f>
        <v>500000</v>
      </c>
      <c r="F484" s="20">
        <f>F483</f>
        <v>200000</v>
      </c>
      <c r="G484" s="20">
        <f t="shared" ref="G484" si="36">G483</f>
        <v>43335</v>
      </c>
      <c r="H484" s="41"/>
      <c r="I484" s="5"/>
      <c r="J484"/>
      <c r="K484"/>
      <c r="L484"/>
      <c r="M484"/>
    </row>
    <row r="485" spans="1:13" s="7" customFormat="1" ht="15" customHeight="1" x14ac:dyDescent="0.2">
      <c r="B485" s="5"/>
      <c r="C485" s="5"/>
      <c r="D485" s="6"/>
      <c r="E485" s="6"/>
      <c r="F485" s="6"/>
      <c r="G485" s="6"/>
      <c r="H485" s="41"/>
      <c r="I485" s="5"/>
      <c r="J485"/>
      <c r="K485"/>
      <c r="L485"/>
      <c r="M485"/>
    </row>
    <row r="486" spans="1:13" s="9" customFormat="1" ht="15" customHeight="1" thickBot="1" x14ac:dyDescent="0.3">
      <c r="A486" s="5"/>
      <c r="B486" s="5"/>
      <c r="C486" s="16" t="s">
        <v>634</v>
      </c>
      <c r="D486" s="6"/>
      <c r="E486" s="6"/>
      <c r="F486" s="6"/>
      <c r="G486" s="6"/>
      <c r="H486" s="41"/>
      <c r="I486" s="5"/>
      <c r="J486"/>
      <c r="K486"/>
      <c r="L486"/>
      <c r="M486"/>
    </row>
    <row r="487" spans="1:13" s="7" customFormat="1" ht="15" customHeight="1" thickBot="1" x14ac:dyDescent="0.3">
      <c r="A487" s="50"/>
      <c r="B487" s="19" t="s">
        <v>0</v>
      </c>
      <c r="C487" s="19" t="s">
        <v>1</v>
      </c>
      <c r="D487" s="20" t="s">
        <v>972</v>
      </c>
      <c r="E487" s="20" t="s">
        <v>908</v>
      </c>
      <c r="F487" s="20" t="s">
        <v>846</v>
      </c>
      <c r="G487" s="20" t="s">
        <v>971</v>
      </c>
      <c r="H487" s="41"/>
      <c r="I487" s="5"/>
      <c r="J487"/>
      <c r="K487"/>
      <c r="L487"/>
      <c r="M487"/>
    </row>
    <row r="488" spans="1:13" ht="15" customHeight="1" x14ac:dyDescent="0.2">
      <c r="A488" s="7"/>
      <c r="B488" s="10">
        <v>1621000110</v>
      </c>
      <c r="C488" s="10" t="s">
        <v>214</v>
      </c>
      <c r="D488" s="28">
        <v>1560000</v>
      </c>
      <c r="E488" s="28">
        <v>1430000</v>
      </c>
      <c r="F488" s="28">
        <v>1100000</v>
      </c>
      <c r="G488" s="11">
        <v>1416502</v>
      </c>
      <c r="J488"/>
      <c r="K488"/>
      <c r="L488"/>
    </row>
    <row r="489" spans="1:13" ht="15" customHeight="1" x14ac:dyDescent="0.2">
      <c r="A489" s="7"/>
      <c r="B489" s="10">
        <v>1621000111</v>
      </c>
      <c r="C489" s="10" t="s">
        <v>1022</v>
      </c>
      <c r="D489" s="18">
        <v>140000</v>
      </c>
      <c r="E489" s="18"/>
      <c r="F489" s="18"/>
      <c r="G489" s="11"/>
      <c r="J489"/>
      <c r="K489"/>
      <c r="L489"/>
    </row>
    <row r="490" spans="1:13" s="2" customFormat="1" ht="15" customHeight="1" x14ac:dyDescent="0.25">
      <c r="A490" s="7"/>
      <c r="B490" s="10">
        <v>1621000512</v>
      </c>
      <c r="C490" s="10" t="s">
        <v>215</v>
      </c>
      <c r="D490" s="11">
        <v>1000</v>
      </c>
      <c r="E490" s="11">
        <v>1000</v>
      </c>
      <c r="F490" s="11">
        <v>1000</v>
      </c>
      <c r="G490" s="11">
        <v>485</v>
      </c>
      <c r="H490" s="41"/>
      <c r="I490" s="5"/>
      <c r="J490"/>
      <c r="K490"/>
      <c r="L490"/>
      <c r="M490"/>
    </row>
    <row r="491" spans="1:13" s="7" customFormat="1" ht="15" customHeight="1" x14ac:dyDescent="0.2">
      <c r="B491" s="10">
        <v>1621000522</v>
      </c>
      <c r="C491" s="10" t="s">
        <v>216</v>
      </c>
      <c r="D491" s="11">
        <v>3000</v>
      </c>
      <c r="E491" s="11">
        <v>3000</v>
      </c>
      <c r="F491" s="11">
        <v>3000</v>
      </c>
      <c r="G491" s="11">
        <v>1840</v>
      </c>
      <c r="H491" s="41"/>
      <c r="I491" s="5"/>
      <c r="J491"/>
      <c r="K491"/>
      <c r="L491"/>
      <c r="M491"/>
    </row>
    <row r="492" spans="1:13" s="7" customFormat="1" ht="15" customHeight="1" x14ac:dyDescent="0.2">
      <c r="B492" s="10">
        <v>1621000531</v>
      </c>
      <c r="C492" s="10" t="s">
        <v>217</v>
      </c>
      <c r="D492" s="11">
        <v>65000</v>
      </c>
      <c r="E492" s="11">
        <v>50000</v>
      </c>
      <c r="F492" s="11">
        <v>50000</v>
      </c>
      <c r="G492" s="11">
        <v>55743</v>
      </c>
      <c r="H492" s="41"/>
      <c r="I492" s="5"/>
      <c r="J492"/>
      <c r="K492"/>
      <c r="L492"/>
      <c r="M492"/>
    </row>
    <row r="493" spans="1:13" s="7" customFormat="1" ht="15" customHeight="1" x14ac:dyDescent="0.2">
      <c r="B493" s="10">
        <v>1621000535</v>
      </c>
      <c r="C493" s="10" t="s">
        <v>218</v>
      </c>
      <c r="D493" s="11">
        <v>130000</v>
      </c>
      <c r="E493" s="11">
        <v>130000</v>
      </c>
      <c r="F493" s="11">
        <v>100000</v>
      </c>
      <c r="G493" s="11">
        <v>108114</v>
      </c>
      <c r="H493" s="41"/>
      <c r="I493" s="5"/>
      <c r="J493"/>
      <c r="K493"/>
      <c r="L493"/>
      <c r="M493"/>
    </row>
    <row r="494" spans="1:13" s="7" customFormat="1" ht="15" customHeight="1" x14ac:dyDescent="0.2">
      <c r="B494" s="10">
        <v>1621000541</v>
      </c>
      <c r="C494" s="10" t="s">
        <v>219</v>
      </c>
      <c r="D494" s="11">
        <v>4000</v>
      </c>
      <c r="E494" s="11">
        <v>4000</v>
      </c>
      <c r="F494" s="11">
        <v>4000</v>
      </c>
      <c r="G494" s="11">
        <v>964</v>
      </c>
      <c r="H494" s="41"/>
      <c r="I494" s="5"/>
      <c r="J494"/>
      <c r="K494"/>
      <c r="L494"/>
      <c r="M494"/>
    </row>
    <row r="495" spans="1:13" s="7" customFormat="1" ht="15" customHeight="1" x14ac:dyDescent="0.2">
      <c r="B495" s="10">
        <v>1621000542</v>
      </c>
      <c r="C495" s="10" t="s">
        <v>220</v>
      </c>
      <c r="D495" s="11">
        <v>2000</v>
      </c>
      <c r="E495" s="11">
        <v>2000</v>
      </c>
      <c r="F495" s="11">
        <v>2000</v>
      </c>
      <c r="G495" s="11">
        <v>1843</v>
      </c>
      <c r="H495" s="41"/>
      <c r="I495" s="5"/>
      <c r="J495"/>
      <c r="K495"/>
      <c r="L495"/>
      <c r="M495"/>
    </row>
    <row r="496" spans="1:13" s="7" customFormat="1" ht="15" customHeight="1" x14ac:dyDescent="0.2">
      <c r="B496" s="10">
        <v>1621000571</v>
      </c>
      <c r="C496" s="10" t="s">
        <v>221</v>
      </c>
      <c r="D496" s="11">
        <v>520000</v>
      </c>
      <c r="E496" s="11">
        <v>500000</v>
      </c>
      <c r="F496" s="11">
        <v>450000</v>
      </c>
      <c r="G496" s="11">
        <v>494251</v>
      </c>
      <c r="H496" s="41"/>
      <c r="I496" s="5"/>
      <c r="J496"/>
      <c r="K496"/>
      <c r="L496"/>
      <c r="M496"/>
    </row>
    <row r="497" spans="1:13" s="7" customFormat="1" ht="15" customHeight="1" x14ac:dyDescent="0.2">
      <c r="B497" s="10">
        <v>1621000580</v>
      </c>
      <c r="C497" s="10" t="s">
        <v>222</v>
      </c>
      <c r="D497" s="11">
        <v>6000</v>
      </c>
      <c r="E497" s="11">
        <v>5000</v>
      </c>
      <c r="F497" s="11">
        <v>5000</v>
      </c>
      <c r="G497" s="11">
        <v>5146</v>
      </c>
      <c r="H497" s="41"/>
      <c r="I497" s="5"/>
      <c r="J497"/>
      <c r="K497"/>
      <c r="L497"/>
      <c r="M497"/>
    </row>
    <row r="498" spans="1:13" s="7" customFormat="1" ht="15" customHeight="1" x14ac:dyDescent="0.2">
      <c r="B498" s="10">
        <v>1621000755</v>
      </c>
      <c r="C498" s="10" t="s">
        <v>223</v>
      </c>
      <c r="D498" s="11">
        <v>240000</v>
      </c>
      <c r="E498" s="11">
        <v>280000</v>
      </c>
      <c r="F498" s="11">
        <v>195000</v>
      </c>
      <c r="G498" s="11">
        <v>265286</v>
      </c>
      <c r="H498" s="41"/>
      <c r="I498" s="5"/>
      <c r="J498"/>
      <c r="K498"/>
      <c r="L498"/>
      <c r="M498"/>
    </row>
    <row r="499" spans="1:13" s="7" customFormat="1" ht="15" customHeight="1" x14ac:dyDescent="0.2">
      <c r="B499" s="10">
        <v>1621000756</v>
      </c>
      <c r="C499" s="10" t="s">
        <v>224</v>
      </c>
      <c r="D499" s="11">
        <v>20000</v>
      </c>
      <c r="E499" s="11">
        <v>30000</v>
      </c>
      <c r="F499" s="11">
        <v>2000</v>
      </c>
      <c r="G499" s="11">
        <v>38756</v>
      </c>
      <c r="H499" s="41"/>
      <c r="I499" s="5"/>
      <c r="J499"/>
      <c r="K499"/>
      <c r="L499"/>
      <c r="M499"/>
    </row>
    <row r="500" spans="1:13" s="7" customFormat="1" ht="15" customHeight="1" x14ac:dyDescent="0.2">
      <c r="B500" s="10">
        <v>1621300110</v>
      </c>
      <c r="C500" s="10" t="s">
        <v>225</v>
      </c>
      <c r="D500" s="11">
        <v>600000</v>
      </c>
      <c r="E500" s="11">
        <v>500000</v>
      </c>
      <c r="F500" s="11">
        <v>770000</v>
      </c>
      <c r="G500" s="11">
        <v>543640</v>
      </c>
      <c r="H500" s="41"/>
      <c r="I500" s="5"/>
      <c r="J500"/>
      <c r="K500"/>
      <c r="L500"/>
      <c r="M500"/>
    </row>
    <row r="501" spans="1:13" s="7" customFormat="1" ht="15" customHeight="1" x14ac:dyDescent="0.2">
      <c r="B501" s="10">
        <v>1621500110</v>
      </c>
      <c r="C501" s="10" t="s">
        <v>226</v>
      </c>
      <c r="D501" s="11">
        <v>187000</v>
      </c>
      <c r="E501" s="11">
        <v>185000</v>
      </c>
      <c r="F501" s="11">
        <v>155000</v>
      </c>
      <c r="G501" s="11">
        <v>50118</v>
      </c>
      <c r="H501" s="41"/>
      <c r="I501" s="5"/>
      <c r="J501"/>
      <c r="K501"/>
      <c r="L501"/>
      <c r="M501"/>
    </row>
    <row r="502" spans="1:13" s="7" customFormat="1" ht="15" customHeight="1" x14ac:dyDescent="0.2">
      <c r="B502" s="10">
        <v>1623000540</v>
      </c>
      <c r="C502" s="10" t="s">
        <v>227</v>
      </c>
      <c r="D502" s="11">
        <v>67000</v>
      </c>
      <c r="E502" s="11">
        <v>67000</v>
      </c>
      <c r="F502" s="11">
        <v>67000</v>
      </c>
      <c r="G502" s="11">
        <v>91353</v>
      </c>
      <c r="H502" s="41"/>
      <c r="I502" s="5"/>
      <c r="J502"/>
      <c r="K502"/>
      <c r="L502"/>
      <c r="M502"/>
    </row>
    <row r="503" spans="1:13" s="7" customFormat="1" ht="15" customHeight="1" x14ac:dyDescent="0.2">
      <c r="B503" s="10">
        <v>1623000750</v>
      </c>
      <c r="C503" s="10" t="s">
        <v>228</v>
      </c>
      <c r="D503" s="11">
        <v>1800000</v>
      </c>
      <c r="E503" s="11">
        <v>1800000</v>
      </c>
      <c r="F503" s="11">
        <v>1400000</v>
      </c>
      <c r="G503" s="11">
        <v>1935061</v>
      </c>
      <c r="H503" s="41"/>
      <c r="I503" s="5"/>
      <c r="J503"/>
      <c r="K503"/>
      <c r="L503"/>
      <c r="M503"/>
    </row>
    <row r="504" spans="1:13" s="7" customFormat="1" ht="15" customHeight="1" thickBot="1" x14ac:dyDescent="0.25">
      <c r="B504" s="10">
        <v>1623000751</v>
      </c>
      <c r="C504" s="10" t="s">
        <v>229</v>
      </c>
      <c r="D504" s="11">
        <v>40000</v>
      </c>
      <c r="E504" s="11">
        <v>25000</v>
      </c>
      <c r="F504" s="11">
        <v>25000</v>
      </c>
      <c r="G504" s="11">
        <v>210</v>
      </c>
      <c r="H504" s="41"/>
      <c r="I504" s="5"/>
      <c r="J504"/>
      <c r="K504"/>
      <c r="L504"/>
      <c r="M504"/>
    </row>
    <row r="505" spans="1:13" s="7" customFormat="1" ht="15" customHeight="1" thickBot="1" x14ac:dyDescent="0.3">
      <c r="A505" s="9"/>
      <c r="B505" s="19"/>
      <c r="C505" s="19" t="s">
        <v>635</v>
      </c>
      <c r="D505" s="20">
        <f>SUM(D488:D504)</f>
        <v>5385000</v>
      </c>
      <c r="E505" s="20">
        <f>SUM(E488:E504)</f>
        <v>5012000</v>
      </c>
      <c r="F505" s="20">
        <f>SUM(F488:F504)</f>
        <v>4329000</v>
      </c>
      <c r="G505" s="20">
        <f t="shared" ref="G505" si="37">SUM(G488:G504)</f>
        <v>5009312</v>
      </c>
      <c r="H505" s="41"/>
      <c r="I505" s="5"/>
      <c r="J505"/>
      <c r="K505"/>
      <c r="L505"/>
      <c r="M505"/>
    </row>
    <row r="506" spans="1:13" s="7" customFormat="1" ht="15" customHeight="1" x14ac:dyDescent="0.2">
      <c r="B506" s="5"/>
      <c r="C506" s="5"/>
      <c r="D506" s="6"/>
      <c r="E506" s="6"/>
      <c r="F506" s="6"/>
      <c r="G506" s="6"/>
      <c r="H506" s="41"/>
      <c r="I506" s="5"/>
      <c r="J506"/>
      <c r="K506"/>
      <c r="L506"/>
      <c r="M506"/>
    </row>
    <row r="507" spans="1:13" s="9" customFormat="1" ht="15" customHeight="1" thickBot="1" x14ac:dyDescent="0.3">
      <c r="A507" s="5"/>
      <c r="B507" s="5"/>
      <c r="C507" s="16" t="s">
        <v>645</v>
      </c>
      <c r="D507" s="6"/>
      <c r="E507" s="6"/>
      <c r="F507" s="6"/>
      <c r="G507" s="6"/>
      <c r="H507" s="41"/>
      <c r="I507" s="5"/>
      <c r="J507"/>
      <c r="K507"/>
      <c r="L507"/>
      <c r="M507"/>
    </row>
    <row r="508" spans="1:13" s="7" customFormat="1" ht="15" customHeight="1" thickBot="1" x14ac:dyDescent="0.3">
      <c r="A508" s="50"/>
      <c r="B508" s="19" t="s">
        <v>0</v>
      </c>
      <c r="C508" s="19" t="s">
        <v>1</v>
      </c>
      <c r="D508" s="20" t="s">
        <v>972</v>
      </c>
      <c r="E508" s="20" t="s">
        <v>908</v>
      </c>
      <c r="F508" s="20" t="s">
        <v>846</v>
      </c>
      <c r="G508" s="20" t="s">
        <v>971</v>
      </c>
      <c r="H508" s="41"/>
      <c r="I508" s="5"/>
      <c r="J508"/>
      <c r="K508"/>
      <c r="L508"/>
      <c r="M508"/>
    </row>
    <row r="509" spans="1:13" ht="15" customHeight="1" x14ac:dyDescent="0.2">
      <c r="A509" s="7"/>
      <c r="B509" s="10">
        <v>1631000610</v>
      </c>
      <c r="C509" s="10" t="s">
        <v>230</v>
      </c>
      <c r="D509" s="11">
        <v>85000</v>
      </c>
      <c r="E509" s="11">
        <v>100000</v>
      </c>
      <c r="F509" s="11">
        <v>100000</v>
      </c>
      <c r="G509" s="11">
        <v>81183</v>
      </c>
      <c r="J509"/>
      <c r="K509"/>
      <c r="L509"/>
    </row>
    <row r="510" spans="1:13" s="2" customFormat="1" ht="15" customHeight="1" x14ac:dyDescent="0.25">
      <c r="A510" s="7"/>
      <c r="B510" s="10">
        <v>1631020610</v>
      </c>
      <c r="C510" s="10" t="s">
        <v>231</v>
      </c>
      <c r="D510" s="11">
        <v>80000</v>
      </c>
      <c r="E510" s="11">
        <v>70000</v>
      </c>
      <c r="F510" s="11">
        <v>70000</v>
      </c>
      <c r="G510" s="11">
        <v>86791</v>
      </c>
      <c r="H510" s="41"/>
      <c r="I510" s="5"/>
      <c r="J510"/>
      <c r="K510"/>
      <c r="L510"/>
      <c r="M510"/>
    </row>
    <row r="511" spans="1:13" s="7" customFormat="1" ht="15" customHeight="1" x14ac:dyDescent="0.2">
      <c r="B511" s="10">
        <v>1631020611</v>
      </c>
      <c r="C511" s="10" t="s">
        <v>232</v>
      </c>
      <c r="D511" s="11">
        <v>140000</v>
      </c>
      <c r="E511" s="11">
        <v>130000</v>
      </c>
      <c r="F511" s="11">
        <v>130000</v>
      </c>
      <c r="G511" s="11">
        <v>146475</v>
      </c>
      <c r="H511" s="41"/>
      <c r="I511" s="5"/>
      <c r="J511"/>
      <c r="K511"/>
      <c r="L511"/>
      <c r="M511"/>
    </row>
    <row r="512" spans="1:13" s="7" customFormat="1" ht="15" customHeight="1" thickBot="1" x14ac:dyDescent="0.25">
      <c r="B512" s="10">
        <v>1632000620</v>
      </c>
      <c r="C512" s="10" t="s">
        <v>233</v>
      </c>
      <c r="D512" s="11">
        <v>1000</v>
      </c>
      <c r="E512" s="11">
        <v>1000</v>
      </c>
      <c r="F512" s="11">
        <v>1000</v>
      </c>
      <c r="G512" s="11">
        <v>-8</v>
      </c>
      <c r="H512" s="41"/>
      <c r="I512" s="5"/>
      <c r="J512"/>
      <c r="K512"/>
      <c r="L512"/>
      <c r="M512"/>
    </row>
    <row r="513" spans="1:13" s="7" customFormat="1" ht="15" customHeight="1" thickBot="1" x14ac:dyDescent="0.3">
      <c r="A513" s="9"/>
      <c r="B513" s="19"/>
      <c r="C513" s="19" t="s">
        <v>646</v>
      </c>
      <c r="D513" s="20">
        <f>SUM(D509:D512)</f>
        <v>306000</v>
      </c>
      <c r="E513" s="20">
        <f>SUM(E509:E512)</f>
        <v>301000</v>
      </c>
      <c r="F513" s="20">
        <f>SUM(F509:F512)</f>
        <v>301000</v>
      </c>
      <c r="G513" s="20">
        <f t="shared" ref="G513" si="38">SUM(G509:G512)</f>
        <v>314441</v>
      </c>
      <c r="H513" s="41"/>
      <c r="I513" s="5"/>
      <c r="J513"/>
      <c r="K513"/>
      <c r="L513"/>
      <c r="M513"/>
    </row>
    <row r="514" spans="1:13" s="7" customFormat="1" ht="15" customHeight="1" x14ac:dyDescent="0.2">
      <c r="B514" s="5"/>
      <c r="C514" s="5"/>
      <c r="D514" s="6"/>
      <c r="E514" s="6"/>
      <c r="F514" s="6"/>
      <c r="G514" s="6"/>
      <c r="H514" s="41"/>
      <c r="I514" s="5"/>
      <c r="J514"/>
      <c r="K514"/>
      <c r="L514"/>
      <c r="M514"/>
    </row>
    <row r="515" spans="1:13" s="9" customFormat="1" ht="15" customHeight="1" thickBot="1" x14ac:dyDescent="0.3">
      <c r="A515" s="5"/>
      <c r="B515" s="5"/>
      <c r="C515" s="16" t="s">
        <v>647</v>
      </c>
      <c r="D515" s="6"/>
      <c r="E515" s="6"/>
      <c r="F515" s="6"/>
      <c r="G515" s="6"/>
      <c r="H515" s="41"/>
      <c r="I515" s="5"/>
      <c r="J515"/>
      <c r="K515"/>
      <c r="L515"/>
      <c r="M515"/>
    </row>
    <row r="516" spans="1:13" s="7" customFormat="1" ht="15" customHeight="1" thickBot="1" x14ac:dyDescent="0.3">
      <c r="A516" s="50"/>
      <c r="B516" s="19" t="s">
        <v>0</v>
      </c>
      <c r="C516" s="19" t="s">
        <v>1</v>
      </c>
      <c r="D516" s="20" t="s">
        <v>972</v>
      </c>
      <c r="E516" s="20" t="s">
        <v>908</v>
      </c>
      <c r="F516" s="20" t="s">
        <v>846</v>
      </c>
      <c r="G516" s="20" t="s">
        <v>971</v>
      </c>
      <c r="H516" s="41"/>
      <c r="I516" s="5"/>
      <c r="J516"/>
      <c r="K516"/>
      <c r="L516"/>
      <c r="M516"/>
    </row>
    <row r="517" spans="1:13" ht="15" customHeight="1" x14ac:dyDescent="0.2">
      <c r="A517" s="7"/>
      <c r="B517" s="10">
        <v>1649100691</v>
      </c>
      <c r="C517" s="10" t="s">
        <v>234</v>
      </c>
      <c r="D517" s="11">
        <v>2475000</v>
      </c>
      <c r="E517" s="11">
        <v>2139000</v>
      </c>
      <c r="F517" s="11">
        <v>2240000</v>
      </c>
      <c r="G517" s="11">
        <v>2096221</v>
      </c>
      <c r="J517"/>
      <c r="K517"/>
      <c r="L517"/>
    </row>
    <row r="518" spans="1:13" s="2" customFormat="1" ht="15" customHeight="1" x14ac:dyDescent="0.25">
      <c r="A518" s="7"/>
      <c r="B518" s="10">
        <v>1649100692</v>
      </c>
      <c r="C518" s="10" t="s">
        <v>235</v>
      </c>
      <c r="D518" s="11">
        <v>1016000</v>
      </c>
      <c r="E518" s="11">
        <v>516000</v>
      </c>
      <c r="F518" s="11">
        <v>290000</v>
      </c>
      <c r="G518" s="11">
        <v>582301</v>
      </c>
      <c r="H518" s="41"/>
      <c r="I518" s="5"/>
      <c r="J518"/>
      <c r="K518"/>
      <c r="L518"/>
      <c r="M518"/>
    </row>
    <row r="519" spans="1:13" s="7" customFormat="1" ht="15" customHeight="1" thickBot="1" x14ac:dyDescent="0.25">
      <c r="B519" s="10">
        <v>1649100693</v>
      </c>
      <c r="C519" s="10" t="s">
        <v>236</v>
      </c>
      <c r="D519" s="11">
        <v>85000</v>
      </c>
      <c r="E519" s="11">
        <v>68000</v>
      </c>
      <c r="F519" s="11">
        <v>62000</v>
      </c>
      <c r="G519" s="11">
        <v>211894</v>
      </c>
      <c r="H519" s="41"/>
      <c r="I519" s="5"/>
      <c r="J519"/>
      <c r="K519"/>
      <c r="L519"/>
      <c r="M519"/>
    </row>
    <row r="520" spans="1:13" s="7" customFormat="1" ht="15" customHeight="1" thickBot="1" x14ac:dyDescent="0.3">
      <c r="A520" s="9"/>
      <c r="B520" s="19"/>
      <c r="C520" s="19" t="s">
        <v>648</v>
      </c>
      <c r="D520" s="20">
        <f t="shared" ref="D520:G520" si="39">SUM(D517:D519)</f>
        <v>3576000</v>
      </c>
      <c r="E520" s="20">
        <f t="shared" si="39"/>
        <v>2723000</v>
      </c>
      <c r="F520" s="20">
        <f t="shared" si="39"/>
        <v>2592000</v>
      </c>
      <c r="G520" s="20">
        <f t="shared" si="39"/>
        <v>2890416</v>
      </c>
      <c r="H520" s="41"/>
      <c r="I520" s="5"/>
      <c r="J520"/>
      <c r="K520"/>
      <c r="L520"/>
      <c r="M520"/>
    </row>
    <row r="521" spans="1:13" s="7" customFormat="1" ht="15" customHeight="1" x14ac:dyDescent="0.2">
      <c r="B521" s="5"/>
      <c r="C521" s="5"/>
      <c r="D521" s="6"/>
      <c r="E521" s="6"/>
      <c r="F521" s="6"/>
      <c r="G521" s="6"/>
      <c r="H521" s="41"/>
      <c r="I521" s="5"/>
      <c r="J521"/>
      <c r="K521"/>
      <c r="L521"/>
      <c r="M521"/>
    </row>
    <row r="522" spans="1:13" s="9" customFormat="1" ht="15" customHeight="1" thickBot="1" x14ac:dyDescent="0.3">
      <c r="A522" s="5"/>
      <c r="B522" s="5"/>
      <c r="C522" s="16" t="s">
        <v>238</v>
      </c>
      <c r="D522" s="6"/>
      <c r="E522" s="6"/>
      <c r="F522" s="6"/>
      <c r="G522" s="6"/>
      <c r="H522" s="41"/>
      <c r="I522" s="5"/>
      <c r="J522"/>
      <c r="K522"/>
      <c r="L522"/>
      <c r="M522"/>
    </row>
    <row r="523" spans="1:13" s="7" customFormat="1" ht="15" customHeight="1" thickBot="1" x14ac:dyDescent="0.3">
      <c r="A523" s="50"/>
      <c r="B523" s="19" t="s">
        <v>0</v>
      </c>
      <c r="C523" s="19" t="s">
        <v>1</v>
      </c>
      <c r="D523" s="20" t="s">
        <v>972</v>
      </c>
      <c r="E523" s="20" t="s">
        <v>908</v>
      </c>
      <c r="F523" s="20" t="s">
        <v>846</v>
      </c>
      <c r="G523" s="20" t="s">
        <v>971</v>
      </c>
      <c r="H523" s="41"/>
      <c r="I523" s="5"/>
      <c r="J523"/>
      <c r="K523"/>
      <c r="L523"/>
      <c r="M523"/>
    </row>
    <row r="524" spans="1:13" ht="15" customHeight="1" x14ac:dyDescent="0.2">
      <c r="A524" s="7"/>
      <c r="B524" s="10">
        <v>1712200110</v>
      </c>
      <c r="C524" s="10" t="s">
        <v>237</v>
      </c>
      <c r="D524" s="11">
        <v>574000</v>
      </c>
      <c r="E524" s="11">
        <v>520000</v>
      </c>
      <c r="F524" s="11">
        <v>490000</v>
      </c>
      <c r="G524" s="11">
        <v>552551</v>
      </c>
      <c r="J524"/>
      <c r="K524"/>
      <c r="L524"/>
    </row>
    <row r="525" spans="1:13" s="2" customFormat="1" ht="15" customHeight="1" x14ac:dyDescent="0.25">
      <c r="A525" s="7"/>
      <c r="B525" s="10">
        <v>1712200531</v>
      </c>
      <c r="C525" s="10" t="s">
        <v>913</v>
      </c>
      <c r="D525" s="11">
        <v>70000</v>
      </c>
      <c r="E525" s="11">
        <v>70000</v>
      </c>
      <c r="F525" s="11">
        <v>70000</v>
      </c>
      <c r="G525" s="11">
        <v>67574</v>
      </c>
      <c r="H525" s="41"/>
      <c r="I525" s="5"/>
      <c r="J525"/>
      <c r="K525"/>
      <c r="L525"/>
      <c r="M525"/>
    </row>
    <row r="526" spans="1:13" s="7" customFormat="1" ht="15" customHeight="1" x14ac:dyDescent="0.2">
      <c r="B526" s="10">
        <v>1712200532</v>
      </c>
      <c r="C526" s="10" t="s">
        <v>914</v>
      </c>
      <c r="D526" s="11">
        <v>50000</v>
      </c>
      <c r="E526" s="11">
        <v>50000</v>
      </c>
      <c r="F526" s="11">
        <v>60000</v>
      </c>
      <c r="G526" s="11">
        <v>51615</v>
      </c>
      <c r="H526" s="41"/>
      <c r="I526" s="5"/>
      <c r="J526"/>
      <c r="K526"/>
      <c r="L526"/>
      <c r="M526"/>
    </row>
    <row r="527" spans="1:13" s="7" customFormat="1" ht="15" customHeight="1" x14ac:dyDescent="0.2">
      <c r="B527" s="10">
        <v>1712200533</v>
      </c>
      <c r="C527" s="10" t="s">
        <v>915</v>
      </c>
      <c r="D527" s="11">
        <v>15000</v>
      </c>
      <c r="E527" s="11">
        <v>15000</v>
      </c>
      <c r="F527" s="11">
        <v>10000</v>
      </c>
      <c r="G527" s="11">
        <v>4229</v>
      </c>
      <c r="H527" s="41"/>
      <c r="I527" s="5"/>
      <c r="J527"/>
      <c r="K527"/>
      <c r="L527"/>
      <c r="M527"/>
    </row>
    <row r="528" spans="1:13" s="7" customFormat="1" ht="15" customHeight="1" x14ac:dyDescent="0.2">
      <c r="B528" s="10">
        <v>1712200750</v>
      </c>
      <c r="C528" s="10" t="s">
        <v>725</v>
      </c>
      <c r="D528" s="11">
        <v>3460000</v>
      </c>
      <c r="E528" s="11">
        <v>2700000</v>
      </c>
      <c r="F528" s="11">
        <v>1900000</v>
      </c>
      <c r="G528" s="11">
        <v>1752637</v>
      </c>
      <c r="H528" s="41"/>
      <c r="I528" s="5"/>
      <c r="J528"/>
      <c r="K528"/>
      <c r="L528"/>
      <c r="M528"/>
    </row>
    <row r="529" spans="1:13" s="7" customFormat="1" ht="15" customHeight="1" x14ac:dyDescent="0.2">
      <c r="B529" s="10">
        <v>1712300750</v>
      </c>
      <c r="C529" s="10" t="s">
        <v>239</v>
      </c>
      <c r="D529" s="11">
        <v>3440000</v>
      </c>
      <c r="E529" s="11">
        <v>3400000</v>
      </c>
      <c r="F529" s="11">
        <v>3100000</v>
      </c>
      <c r="G529" s="11">
        <v>3326303</v>
      </c>
      <c r="H529" s="41"/>
      <c r="I529" s="5"/>
      <c r="J529"/>
      <c r="K529"/>
      <c r="L529"/>
      <c r="M529"/>
    </row>
    <row r="530" spans="1:13" s="7" customFormat="1" ht="15" customHeight="1" x14ac:dyDescent="0.2">
      <c r="B530" s="10">
        <v>1712300751</v>
      </c>
      <c r="C530" s="10" t="s">
        <v>240</v>
      </c>
      <c r="D530" s="11">
        <v>650000</v>
      </c>
      <c r="E530" s="11">
        <v>700000</v>
      </c>
      <c r="F530" s="11">
        <v>800000</v>
      </c>
      <c r="G530" s="11">
        <v>645311</v>
      </c>
      <c r="H530" s="41"/>
      <c r="I530" s="5"/>
      <c r="J530"/>
      <c r="K530"/>
      <c r="L530"/>
      <c r="M530"/>
    </row>
    <row r="531" spans="1:13" s="7" customFormat="1" ht="15" customHeight="1" x14ac:dyDescent="0.2">
      <c r="B531" s="10">
        <v>1712300752</v>
      </c>
      <c r="C531" s="10" t="s">
        <v>241</v>
      </c>
      <c r="D531" s="11">
        <v>2200000</v>
      </c>
      <c r="E531" s="11">
        <v>2200000</v>
      </c>
      <c r="F531" s="11">
        <v>2000000</v>
      </c>
      <c r="G531" s="11">
        <v>2081412</v>
      </c>
      <c r="H531" s="41"/>
      <c r="I531" s="5"/>
      <c r="J531"/>
      <c r="K531"/>
      <c r="L531"/>
      <c r="M531"/>
    </row>
    <row r="532" spans="1:13" s="7" customFormat="1" ht="15" customHeight="1" x14ac:dyDescent="0.2">
      <c r="B532" s="10">
        <v>1712300753</v>
      </c>
      <c r="C532" s="10" t="s">
        <v>242</v>
      </c>
      <c r="D532" s="11">
        <v>700000</v>
      </c>
      <c r="E532" s="11">
        <v>750000</v>
      </c>
      <c r="F532" s="11">
        <v>700000</v>
      </c>
      <c r="G532" s="11">
        <v>767940</v>
      </c>
      <c r="H532" s="41"/>
      <c r="I532" s="5"/>
      <c r="J532"/>
      <c r="K532"/>
      <c r="L532"/>
      <c r="M532"/>
    </row>
    <row r="533" spans="1:13" s="7" customFormat="1" ht="15" customHeight="1" x14ac:dyDescent="0.2">
      <c r="B533" s="10">
        <v>1712400560</v>
      </c>
      <c r="C533" s="10" t="s">
        <v>243</v>
      </c>
      <c r="D533" s="11"/>
      <c r="E533" s="11">
        <v>15000</v>
      </c>
      <c r="F533" s="11">
        <v>15000</v>
      </c>
      <c r="G533" s="11"/>
      <c r="H533" s="41"/>
      <c r="I533" s="5"/>
      <c r="J533"/>
      <c r="K533"/>
      <c r="L533"/>
      <c r="M533"/>
    </row>
    <row r="534" spans="1:13" s="7" customFormat="1" ht="15" customHeight="1" x14ac:dyDescent="0.2">
      <c r="B534" s="10">
        <v>1712400751</v>
      </c>
      <c r="C534" s="10" t="s">
        <v>244</v>
      </c>
      <c r="D534" s="11">
        <v>250000</v>
      </c>
      <c r="E534" s="11">
        <v>150000</v>
      </c>
      <c r="F534" s="11">
        <v>190000</v>
      </c>
      <c r="G534" s="11">
        <v>192751</v>
      </c>
      <c r="H534" s="41"/>
      <c r="I534" s="5"/>
      <c r="J534"/>
      <c r="K534"/>
      <c r="L534"/>
      <c r="M534"/>
    </row>
    <row r="535" spans="1:13" s="7" customFormat="1" ht="15" customHeight="1" x14ac:dyDescent="0.2">
      <c r="B535" s="10">
        <v>1712400752</v>
      </c>
      <c r="C535" s="10" t="s">
        <v>245</v>
      </c>
      <c r="D535" s="11">
        <v>315000</v>
      </c>
      <c r="E535" s="11">
        <v>200000</v>
      </c>
      <c r="F535" s="11">
        <v>190000</v>
      </c>
      <c r="G535" s="11">
        <v>227553</v>
      </c>
      <c r="H535" s="41"/>
      <c r="I535" s="5"/>
      <c r="J535"/>
      <c r="K535"/>
      <c r="L535"/>
      <c r="M535"/>
    </row>
    <row r="536" spans="1:13" s="7" customFormat="1" ht="15" customHeight="1" thickBot="1" x14ac:dyDescent="0.25">
      <c r="B536" s="10">
        <v>1712400753</v>
      </c>
      <c r="C536" s="10" t="s">
        <v>246</v>
      </c>
      <c r="D536" s="11">
        <v>50000</v>
      </c>
      <c r="E536" s="11">
        <v>50000</v>
      </c>
      <c r="F536" s="11">
        <v>50000</v>
      </c>
      <c r="G536" s="11">
        <v>49918</v>
      </c>
      <c r="H536" s="41"/>
      <c r="I536" s="5"/>
      <c r="J536"/>
      <c r="K536"/>
      <c r="L536"/>
      <c r="M536"/>
    </row>
    <row r="537" spans="1:13" s="7" customFormat="1" ht="15" customHeight="1" thickBot="1" x14ac:dyDescent="0.3">
      <c r="A537" s="9"/>
      <c r="B537" s="19"/>
      <c r="C537" s="19" t="s">
        <v>649</v>
      </c>
      <c r="D537" s="20">
        <f t="shared" ref="D537:G537" si="40">SUM(D524:D536)</f>
        <v>11774000</v>
      </c>
      <c r="E537" s="20">
        <f t="shared" si="40"/>
        <v>10820000</v>
      </c>
      <c r="F537" s="20">
        <f t="shared" si="40"/>
        <v>9575000</v>
      </c>
      <c r="G537" s="20">
        <f t="shared" si="40"/>
        <v>9719794</v>
      </c>
      <c r="H537" s="41"/>
      <c r="I537" s="5"/>
      <c r="J537"/>
      <c r="K537"/>
      <c r="L537"/>
      <c r="M537"/>
    </row>
    <row r="538" spans="1:13" s="7" customFormat="1" ht="15" customHeight="1" x14ac:dyDescent="0.2">
      <c r="B538" s="5"/>
      <c r="C538" s="5"/>
      <c r="D538" s="6"/>
      <c r="E538" s="6"/>
      <c r="F538" s="6"/>
      <c r="G538" s="6"/>
      <c r="H538" s="41"/>
      <c r="I538" s="5"/>
      <c r="J538"/>
      <c r="K538"/>
      <c r="L538"/>
      <c r="M538"/>
    </row>
    <row r="539" spans="1:13" s="9" customFormat="1" ht="15" customHeight="1" thickBot="1" x14ac:dyDescent="0.3">
      <c r="A539" s="5"/>
      <c r="B539" s="5"/>
      <c r="C539" s="16" t="s">
        <v>585</v>
      </c>
      <c r="D539" s="6"/>
      <c r="E539" s="6"/>
      <c r="F539" s="6"/>
      <c r="G539" s="6"/>
      <c r="H539" s="41"/>
      <c r="I539" s="5"/>
      <c r="J539"/>
      <c r="K539"/>
      <c r="L539"/>
      <c r="M539"/>
    </row>
    <row r="540" spans="1:13" s="7" customFormat="1" ht="15" customHeight="1" thickBot="1" x14ac:dyDescent="0.3">
      <c r="A540" s="50"/>
      <c r="B540" s="19" t="s">
        <v>0</v>
      </c>
      <c r="C540" s="19" t="s">
        <v>1</v>
      </c>
      <c r="D540" s="20" t="s">
        <v>972</v>
      </c>
      <c r="E540" s="20" t="s">
        <v>908</v>
      </c>
      <c r="F540" s="20" t="s">
        <v>846</v>
      </c>
      <c r="G540" s="20" t="s">
        <v>971</v>
      </c>
      <c r="H540" s="41"/>
      <c r="I540" s="5"/>
      <c r="J540"/>
      <c r="K540"/>
      <c r="L540"/>
      <c r="M540"/>
    </row>
    <row r="541" spans="1:13" ht="15" customHeight="1" x14ac:dyDescent="0.2">
      <c r="A541" s="7"/>
      <c r="B541" s="10">
        <v>1714100110</v>
      </c>
      <c r="C541" s="10" t="s">
        <v>247</v>
      </c>
      <c r="D541" s="11">
        <v>510000</v>
      </c>
      <c r="E541" s="11">
        <v>505000</v>
      </c>
      <c r="F541" s="11">
        <v>500000</v>
      </c>
      <c r="G541" s="11">
        <v>473461</v>
      </c>
      <c r="J541"/>
      <c r="K541"/>
      <c r="L541"/>
    </row>
    <row r="542" spans="1:13" s="2" customFormat="1" ht="15" customHeight="1" x14ac:dyDescent="0.25">
      <c r="A542" s="7"/>
      <c r="B542" s="10">
        <v>1714100433</v>
      </c>
      <c r="C542" s="10" t="s">
        <v>248</v>
      </c>
      <c r="D542" s="11">
        <v>10000</v>
      </c>
      <c r="E542" s="11">
        <v>5000</v>
      </c>
      <c r="F542" s="11">
        <v>5000</v>
      </c>
      <c r="G542" s="11">
        <v>8920</v>
      </c>
      <c r="H542" s="41"/>
      <c r="I542" s="5"/>
      <c r="J542"/>
      <c r="K542"/>
      <c r="L542"/>
      <c r="M542"/>
    </row>
    <row r="543" spans="1:13" s="7" customFormat="1" ht="15" customHeight="1" x14ac:dyDescent="0.2">
      <c r="B543" s="10">
        <v>1714100531</v>
      </c>
      <c r="C543" s="10" t="s">
        <v>249</v>
      </c>
      <c r="D543" s="11"/>
      <c r="E543" s="11"/>
      <c r="F543" s="11">
        <v>15000</v>
      </c>
      <c r="G543" s="11">
        <v>7381</v>
      </c>
      <c r="H543" s="41"/>
      <c r="I543" s="5"/>
      <c r="J543"/>
      <c r="K543"/>
      <c r="L543"/>
      <c r="M543"/>
    </row>
    <row r="544" spans="1:13" s="7" customFormat="1" ht="15" customHeight="1" x14ac:dyDescent="0.2">
      <c r="B544" s="10">
        <v>1714100532</v>
      </c>
      <c r="C544" s="10" t="s">
        <v>250</v>
      </c>
      <c r="D544" s="11"/>
      <c r="E544" s="11"/>
      <c r="F544" s="11">
        <v>15000</v>
      </c>
      <c r="G544" s="11">
        <v>8867</v>
      </c>
      <c r="H544" s="41"/>
      <c r="I544" s="5"/>
      <c r="J544"/>
      <c r="K544"/>
      <c r="L544"/>
      <c r="M544"/>
    </row>
    <row r="545" spans="1:13" s="7" customFormat="1" ht="15" customHeight="1" x14ac:dyDescent="0.2">
      <c r="B545" s="10">
        <v>1714100533</v>
      </c>
      <c r="C545" s="10" t="s">
        <v>251</v>
      </c>
      <c r="D545" s="11"/>
      <c r="E545" s="11"/>
      <c r="F545" s="11">
        <v>8000</v>
      </c>
      <c r="G545" s="11">
        <v>6210</v>
      </c>
      <c r="H545" s="41"/>
      <c r="I545" s="5"/>
      <c r="J545"/>
      <c r="K545"/>
      <c r="L545"/>
      <c r="M545"/>
    </row>
    <row r="546" spans="1:13" s="7" customFormat="1" ht="15" customHeight="1" x14ac:dyDescent="0.2">
      <c r="B546" s="10">
        <v>1714100720</v>
      </c>
      <c r="C546" s="10" t="s">
        <v>252</v>
      </c>
      <c r="D546" s="11">
        <v>40000</v>
      </c>
      <c r="E546" s="11">
        <v>40000</v>
      </c>
      <c r="F546" s="11">
        <v>40000</v>
      </c>
      <c r="G546" s="11">
        <v>41570</v>
      </c>
      <c r="H546" s="41"/>
      <c r="I546" s="5"/>
      <c r="J546"/>
      <c r="K546"/>
      <c r="L546"/>
      <c r="M546"/>
    </row>
    <row r="547" spans="1:13" s="7" customFormat="1" ht="15" customHeight="1" x14ac:dyDescent="0.2">
      <c r="B547" s="10">
        <v>1714100740</v>
      </c>
      <c r="C547" s="10" t="s">
        <v>253</v>
      </c>
      <c r="D547" s="11">
        <v>20000</v>
      </c>
      <c r="E547" s="11">
        <v>20000</v>
      </c>
      <c r="F547" s="11">
        <v>20000</v>
      </c>
      <c r="G547" s="11">
        <v>21337</v>
      </c>
      <c r="H547" s="41"/>
      <c r="I547" s="5"/>
      <c r="J547"/>
      <c r="K547"/>
      <c r="L547"/>
      <c r="M547"/>
    </row>
    <row r="548" spans="1:13" s="7" customFormat="1" ht="15" customHeight="1" x14ac:dyDescent="0.2">
      <c r="B548" s="10">
        <v>1714100750</v>
      </c>
      <c r="C548" s="10" t="s">
        <v>254</v>
      </c>
      <c r="D548" s="11">
        <v>3000</v>
      </c>
      <c r="E548" s="11">
        <v>3000</v>
      </c>
      <c r="F548" s="11">
        <v>3000</v>
      </c>
      <c r="G548" s="11">
        <v>2466</v>
      </c>
      <c r="H548" s="41"/>
      <c r="I548" s="5"/>
      <c r="J548"/>
      <c r="K548"/>
      <c r="L548"/>
      <c r="M548"/>
    </row>
    <row r="549" spans="1:13" s="7" customFormat="1" ht="15" customHeight="1" x14ac:dyDescent="0.2">
      <c r="B549" s="10">
        <v>1714101531</v>
      </c>
      <c r="C549" s="10" t="s">
        <v>255</v>
      </c>
      <c r="D549" s="11"/>
      <c r="E549" s="11"/>
      <c r="F549" s="11">
        <v>2000</v>
      </c>
      <c r="G549" s="11">
        <v>986</v>
      </c>
      <c r="H549" s="41"/>
      <c r="I549" s="5"/>
      <c r="J549"/>
      <c r="K549"/>
      <c r="L549"/>
      <c r="M549"/>
    </row>
    <row r="550" spans="1:13" s="7" customFormat="1" ht="15" customHeight="1" x14ac:dyDescent="0.2">
      <c r="B550" s="10">
        <v>1714101532</v>
      </c>
      <c r="C550" s="10" t="s">
        <v>256</v>
      </c>
      <c r="D550" s="11"/>
      <c r="E550" s="11"/>
      <c r="F550" s="11">
        <v>4000</v>
      </c>
      <c r="G550" s="11">
        <v>478</v>
      </c>
      <c r="H550" s="41"/>
      <c r="I550" s="5"/>
      <c r="J550"/>
      <c r="K550"/>
      <c r="L550"/>
      <c r="M550"/>
    </row>
    <row r="551" spans="1:13" s="7" customFormat="1" ht="15" customHeight="1" x14ac:dyDescent="0.2">
      <c r="B551" s="10">
        <v>1714101533</v>
      </c>
      <c r="C551" s="10" t="s">
        <v>257</v>
      </c>
      <c r="D551" s="11"/>
      <c r="E551" s="11"/>
      <c r="F551" s="11">
        <v>6000</v>
      </c>
      <c r="G551" s="11">
        <v>7020</v>
      </c>
      <c r="H551" s="41"/>
      <c r="I551" s="5"/>
      <c r="J551"/>
      <c r="K551"/>
      <c r="L551"/>
      <c r="M551"/>
    </row>
    <row r="552" spans="1:13" s="7" customFormat="1" ht="15" customHeight="1" thickBot="1" x14ac:dyDescent="0.25">
      <c r="B552" s="10">
        <v>1714200110</v>
      </c>
      <c r="C552" s="10" t="s">
        <v>258</v>
      </c>
      <c r="D552" s="11">
        <v>170000</v>
      </c>
      <c r="E552" s="11">
        <v>155000</v>
      </c>
      <c r="F552" s="11">
        <v>152000</v>
      </c>
      <c r="G552" s="11">
        <v>164625</v>
      </c>
      <c r="H552" s="41"/>
      <c r="I552" s="5"/>
      <c r="J552"/>
      <c r="K552"/>
      <c r="L552"/>
      <c r="M552"/>
    </row>
    <row r="553" spans="1:13" s="7" customFormat="1" ht="15" customHeight="1" thickBot="1" x14ac:dyDescent="0.3">
      <c r="A553" s="9"/>
      <c r="B553" s="19"/>
      <c r="C553" s="19" t="s">
        <v>650</v>
      </c>
      <c r="D553" s="20">
        <f>SUM(D541:D552)</f>
        <v>753000</v>
      </c>
      <c r="E553" s="20">
        <f>SUM(E541:E552)</f>
        <v>728000</v>
      </c>
      <c r="F553" s="20">
        <f>SUM(F541:F552)</f>
        <v>770000</v>
      </c>
      <c r="G553" s="20">
        <f t="shared" ref="G553" si="41">SUM(G541:G552)</f>
        <v>743321</v>
      </c>
      <c r="H553" s="41"/>
      <c r="I553" s="5"/>
      <c r="J553"/>
      <c r="K553"/>
      <c r="L553"/>
      <c r="M553"/>
    </row>
    <row r="554" spans="1:13" s="7" customFormat="1" ht="15" customHeight="1" x14ac:dyDescent="0.2">
      <c r="B554" s="5"/>
      <c r="C554" s="5"/>
      <c r="D554" s="6"/>
      <c r="E554" s="6"/>
      <c r="F554" s="6"/>
      <c r="G554" s="6"/>
      <c r="H554" s="41"/>
      <c r="I554" s="5"/>
      <c r="J554"/>
      <c r="K554"/>
      <c r="L554"/>
      <c r="M554"/>
    </row>
    <row r="555" spans="1:13" s="9" customFormat="1" ht="15" customHeight="1" thickBot="1" x14ac:dyDescent="0.3">
      <c r="A555" s="5"/>
      <c r="B555" s="5"/>
      <c r="C555" s="16" t="s">
        <v>609</v>
      </c>
      <c r="D555" s="6"/>
      <c r="E555" s="6"/>
      <c r="F555" s="6"/>
      <c r="G555" s="6"/>
      <c r="H555" s="41"/>
      <c r="I555" s="5"/>
      <c r="J555"/>
      <c r="K555"/>
      <c r="L555"/>
      <c r="M555"/>
    </row>
    <row r="556" spans="1:13" s="7" customFormat="1" ht="15" customHeight="1" thickBot="1" x14ac:dyDescent="0.3">
      <c r="A556" s="50"/>
      <c r="B556" s="19" t="s">
        <v>0</v>
      </c>
      <c r="C556" s="19" t="s">
        <v>1</v>
      </c>
      <c r="D556" s="20" t="s">
        <v>972</v>
      </c>
      <c r="E556" s="20" t="s">
        <v>908</v>
      </c>
      <c r="F556" s="20" t="s">
        <v>846</v>
      </c>
      <c r="G556" s="20" t="s">
        <v>971</v>
      </c>
      <c r="H556" s="41"/>
      <c r="I556" s="5"/>
      <c r="J556"/>
      <c r="K556"/>
      <c r="L556"/>
      <c r="M556"/>
    </row>
    <row r="557" spans="1:13" ht="15" customHeight="1" x14ac:dyDescent="0.2">
      <c r="A557" s="7"/>
      <c r="B557" s="10">
        <v>1721000110</v>
      </c>
      <c r="C557" s="10" t="s">
        <v>259</v>
      </c>
      <c r="D557" s="11">
        <v>530000</v>
      </c>
      <c r="E557" s="11">
        <v>514000</v>
      </c>
      <c r="F557" s="11">
        <v>520000</v>
      </c>
      <c r="G557" s="29">
        <v>420774.02</v>
      </c>
      <c r="J557"/>
      <c r="K557"/>
      <c r="L557"/>
    </row>
    <row r="558" spans="1:13" s="2" customFormat="1" ht="15" customHeight="1" x14ac:dyDescent="0.25">
      <c r="A558" s="7"/>
      <c r="B558" s="10">
        <v>1721000433</v>
      </c>
      <c r="C558" s="10" t="s">
        <v>260</v>
      </c>
      <c r="D558" s="11">
        <v>15000</v>
      </c>
      <c r="E558" s="11">
        <v>15000</v>
      </c>
      <c r="F558" s="11">
        <v>15000</v>
      </c>
      <c r="G558" s="47">
        <v>17885.400000000001</v>
      </c>
      <c r="H558" s="41"/>
      <c r="I558" s="5"/>
      <c r="J558"/>
      <c r="K558"/>
      <c r="L558"/>
      <c r="M558"/>
    </row>
    <row r="559" spans="1:13" s="7" customFormat="1" ht="15" customHeight="1" x14ac:dyDescent="0.2">
      <c r="B559" s="10">
        <v>1721000531</v>
      </c>
      <c r="C559" s="10" t="s">
        <v>922</v>
      </c>
      <c r="D559" s="11">
        <v>30000</v>
      </c>
      <c r="E559" s="11">
        <v>30000</v>
      </c>
      <c r="F559" s="11"/>
      <c r="G559" s="11"/>
      <c r="H559" s="41"/>
      <c r="I559" s="5"/>
      <c r="J559"/>
      <c r="K559"/>
      <c r="L559"/>
      <c r="M559"/>
    </row>
    <row r="560" spans="1:13" s="7" customFormat="1" ht="15" customHeight="1" x14ac:dyDescent="0.2">
      <c r="B560" s="10">
        <v>1721000532</v>
      </c>
      <c r="C560" s="10" t="s">
        <v>923</v>
      </c>
      <c r="D560" s="11">
        <v>15000</v>
      </c>
      <c r="E560" s="11">
        <v>15000</v>
      </c>
      <c r="F560" s="11"/>
      <c r="G560" s="11"/>
      <c r="H560" s="41"/>
      <c r="I560" s="5"/>
      <c r="J560"/>
      <c r="K560"/>
      <c r="L560"/>
      <c r="M560"/>
    </row>
    <row r="561" spans="2:13" s="7" customFormat="1" ht="15" customHeight="1" x14ac:dyDescent="0.2">
      <c r="B561" s="10">
        <v>1721000533</v>
      </c>
      <c r="C561" s="10" t="s">
        <v>924</v>
      </c>
      <c r="D561" s="11">
        <v>15000</v>
      </c>
      <c r="E561" s="11">
        <v>15000</v>
      </c>
      <c r="F561" s="11"/>
      <c r="G561" s="11"/>
      <c r="H561" s="41"/>
      <c r="I561" s="5"/>
      <c r="J561"/>
      <c r="K561"/>
      <c r="L561"/>
      <c r="M561"/>
    </row>
    <row r="562" spans="2:13" s="7" customFormat="1" ht="15" customHeight="1" x14ac:dyDescent="0.2">
      <c r="B562" s="10">
        <v>1721000535</v>
      </c>
      <c r="C562" s="10" t="s">
        <v>261</v>
      </c>
      <c r="D562" s="11"/>
      <c r="E562" s="11"/>
      <c r="F562" s="11">
        <v>36000</v>
      </c>
      <c r="G562" s="11"/>
      <c r="H562" s="41"/>
      <c r="I562" s="5"/>
      <c r="J562"/>
      <c r="K562"/>
      <c r="L562"/>
      <c r="M562"/>
    </row>
    <row r="563" spans="2:13" s="7" customFormat="1" ht="15" customHeight="1" x14ac:dyDescent="0.2">
      <c r="B563" s="10">
        <v>1721000541</v>
      </c>
      <c r="C563" s="10" t="s">
        <v>262</v>
      </c>
      <c r="D563" s="11">
        <v>9000</v>
      </c>
      <c r="E563" s="11">
        <v>9000</v>
      </c>
      <c r="F563" s="11">
        <v>9000</v>
      </c>
      <c r="G563" s="47">
        <v>5229.99</v>
      </c>
      <c r="H563" s="41"/>
      <c r="I563" s="5"/>
      <c r="J563"/>
      <c r="K563"/>
      <c r="L563"/>
      <c r="M563"/>
    </row>
    <row r="564" spans="2:13" s="7" customFormat="1" ht="15" customHeight="1" x14ac:dyDescent="0.2">
      <c r="B564" s="10">
        <v>1721000580</v>
      </c>
      <c r="C564" s="10" t="s">
        <v>263</v>
      </c>
      <c r="D564" s="11">
        <v>8000</v>
      </c>
      <c r="E564" s="11">
        <v>8000</v>
      </c>
      <c r="F564" s="11">
        <v>8000</v>
      </c>
      <c r="G564" s="47">
        <v>11200.98</v>
      </c>
      <c r="H564" s="41"/>
      <c r="I564" s="5"/>
      <c r="J564"/>
      <c r="K564"/>
      <c r="L564"/>
      <c r="M564"/>
    </row>
    <row r="565" spans="2:13" s="7" customFormat="1" ht="15" customHeight="1" x14ac:dyDescent="0.2">
      <c r="B565" s="10">
        <v>1721000581</v>
      </c>
      <c r="C565" s="10" t="s">
        <v>264</v>
      </c>
      <c r="D565" s="11">
        <v>4000</v>
      </c>
      <c r="E565" s="11">
        <v>4000</v>
      </c>
      <c r="F565" s="11">
        <v>4000</v>
      </c>
      <c r="G565" s="47">
        <v>6097.65</v>
      </c>
      <c r="H565" s="41"/>
      <c r="I565" s="5"/>
      <c r="J565"/>
      <c r="K565"/>
      <c r="L565"/>
      <c r="M565"/>
    </row>
    <row r="566" spans="2:13" s="7" customFormat="1" ht="15" customHeight="1" x14ac:dyDescent="0.2">
      <c r="B566" s="10">
        <v>1721000582</v>
      </c>
      <c r="C566" s="10" t="s">
        <v>265</v>
      </c>
      <c r="D566" s="11">
        <v>12000</v>
      </c>
      <c r="E566" s="11">
        <v>12000</v>
      </c>
      <c r="F566" s="11">
        <v>11000</v>
      </c>
      <c r="G566" s="47">
        <v>10878</v>
      </c>
      <c r="H566" s="41"/>
      <c r="I566" s="5"/>
      <c r="J566"/>
      <c r="K566"/>
      <c r="L566"/>
      <c r="M566"/>
    </row>
    <row r="567" spans="2:13" s="7" customFormat="1" ht="15" customHeight="1" x14ac:dyDescent="0.2">
      <c r="B567" s="10">
        <v>1721000583</v>
      </c>
      <c r="C567" s="10" t="s">
        <v>266</v>
      </c>
      <c r="D567" s="11">
        <v>3000</v>
      </c>
      <c r="E567" s="11">
        <v>3000</v>
      </c>
      <c r="F567" s="11">
        <v>3000</v>
      </c>
      <c r="G567" s="47">
        <v>2326.6799999999998</v>
      </c>
      <c r="H567" s="41"/>
      <c r="I567" s="5"/>
      <c r="J567"/>
      <c r="K567"/>
      <c r="L567"/>
      <c r="M567"/>
    </row>
    <row r="568" spans="2:13" s="7" customFormat="1" ht="15" customHeight="1" x14ac:dyDescent="0.2">
      <c r="B568" s="10">
        <v>1721000740</v>
      </c>
      <c r="C568" s="10" t="s">
        <v>267</v>
      </c>
      <c r="D568" s="11">
        <v>4000</v>
      </c>
      <c r="E568" s="11">
        <v>4000</v>
      </c>
      <c r="F568" s="11">
        <v>4000</v>
      </c>
      <c r="G568" s="47">
        <v>4000.45</v>
      </c>
      <c r="H568" s="41"/>
      <c r="I568" s="5"/>
      <c r="J568"/>
      <c r="K568"/>
      <c r="L568"/>
      <c r="M568"/>
    </row>
    <row r="569" spans="2:13" s="7" customFormat="1" ht="15" customHeight="1" x14ac:dyDescent="0.2">
      <c r="B569" s="10">
        <v>1721000750</v>
      </c>
      <c r="C569" s="10" t="s">
        <v>268</v>
      </c>
      <c r="D569" s="11">
        <v>10000</v>
      </c>
      <c r="E569" s="11">
        <v>30000</v>
      </c>
      <c r="F569" s="11">
        <v>10000</v>
      </c>
      <c r="G569" s="47">
        <v>9155.1</v>
      </c>
      <c r="H569" s="41"/>
      <c r="I569" s="5"/>
      <c r="J569"/>
      <c r="K569"/>
      <c r="L569"/>
      <c r="M569"/>
    </row>
    <row r="570" spans="2:13" s="7" customFormat="1" ht="15" customHeight="1" x14ac:dyDescent="0.2">
      <c r="B570" s="10">
        <v>1721000754</v>
      </c>
      <c r="C570" s="5" t="s">
        <v>973</v>
      </c>
      <c r="D570" s="11">
        <v>15000</v>
      </c>
      <c r="E570" s="11"/>
      <c r="F570" s="11"/>
      <c r="G570" s="47">
        <v>294524.71000000002</v>
      </c>
      <c r="H570" s="41"/>
      <c r="I570" s="5"/>
      <c r="J570"/>
      <c r="K570"/>
      <c r="L570"/>
      <c r="M570"/>
    </row>
    <row r="571" spans="2:13" s="7" customFormat="1" ht="15" customHeight="1" x14ac:dyDescent="0.2">
      <c r="B571" s="10">
        <v>1721001532</v>
      </c>
      <c r="C571" s="10" t="s">
        <v>269</v>
      </c>
      <c r="D571" s="11"/>
      <c r="E571" s="11">
        <v>10000</v>
      </c>
      <c r="F571" s="11">
        <v>5000</v>
      </c>
      <c r="G571" s="47">
        <v>9447</v>
      </c>
      <c r="H571" s="41"/>
      <c r="I571" s="5"/>
      <c r="J571"/>
      <c r="K571"/>
      <c r="L571"/>
      <c r="M571"/>
    </row>
    <row r="572" spans="2:13" s="7" customFormat="1" ht="15" customHeight="1" x14ac:dyDescent="0.2">
      <c r="B572" s="10">
        <v>1721001533</v>
      </c>
      <c r="C572" s="10" t="s">
        <v>270</v>
      </c>
      <c r="D572" s="11"/>
      <c r="E572" s="11">
        <v>20000</v>
      </c>
      <c r="F572" s="11">
        <v>20000</v>
      </c>
      <c r="G572" s="47">
        <f>19602+69</f>
        <v>19671</v>
      </c>
      <c r="H572" s="41"/>
      <c r="I572" s="5"/>
      <c r="J572"/>
      <c r="K572"/>
      <c r="L572"/>
      <c r="M572"/>
    </row>
    <row r="573" spans="2:13" s="7" customFormat="1" ht="15" customHeight="1" x14ac:dyDescent="0.2">
      <c r="B573" s="10">
        <v>1722000110</v>
      </c>
      <c r="C573" s="10" t="s">
        <v>899</v>
      </c>
      <c r="D573" s="11">
        <v>220000</v>
      </c>
      <c r="E573" s="11">
        <v>200000</v>
      </c>
      <c r="F573" s="11">
        <v>150000</v>
      </c>
      <c r="G573" s="47">
        <v>179272.68</v>
      </c>
      <c r="H573" s="41"/>
      <c r="I573" s="5"/>
      <c r="J573"/>
      <c r="K573"/>
      <c r="L573"/>
      <c r="M573"/>
    </row>
    <row r="574" spans="2:13" s="7" customFormat="1" ht="15" customHeight="1" x14ac:dyDescent="0.2">
      <c r="B574" s="10">
        <v>1722000531</v>
      </c>
      <c r="C574" s="10" t="s">
        <v>925</v>
      </c>
      <c r="D574" s="11">
        <v>30000</v>
      </c>
      <c r="E574" s="11">
        <v>30000</v>
      </c>
      <c r="F574" s="11">
        <v>30000</v>
      </c>
      <c r="G574" s="69"/>
      <c r="H574" s="41"/>
      <c r="I574" s="5"/>
      <c r="J574"/>
      <c r="K574"/>
      <c r="L574"/>
      <c r="M574"/>
    </row>
    <row r="575" spans="2:13" s="7" customFormat="1" ht="15" customHeight="1" x14ac:dyDescent="0.2">
      <c r="B575" s="10">
        <v>1722000532</v>
      </c>
      <c r="C575" s="10" t="s">
        <v>926</v>
      </c>
      <c r="D575" s="11">
        <v>10000</v>
      </c>
      <c r="E575" s="11">
        <v>10000</v>
      </c>
      <c r="F575" s="11"/>
      <c r="G575" s="69"/>
      <c r="H575" s="41"/>
      <c r="I575" s="5"/>
      <c r="J575"/>
      <c r="K575"/>
      <c r="L575"/>
      <c r="M575"/>
    </row>
    <row r="576" spans="2:13" s="7" customFormat="1" ht="15" customHeight="1" x14ac:dyDescent="0.2">
      <c r="B576" s="10">
        <v>1722000533</v>
      </c>
      <c r="C576" s="10" t="s">
        <v>927</v>
      </c>
      <c r="D576" s="11">
        <v>15000</v>
      </c>
      <c r="E576" s="11">
        <v>15000</v>
      </c>
      <c r="F576" s="11"/>
      <c r="G576" s="69"/>
      <c r="H576" s="41"/>
      <c r="I576" s="5"/>
      <c r="J576"/>
      <c r="K576"/>
      <c r="L576"/>
      <c r="M576"/>
    </row>
    <row r="577" spans="1:13" s="7" customFormat="1" ht="15" customHeight="1" x14ac:dyDescent="0.2">
      <c r="B577" s="10">
        <v>1722000535</v>
      </c>
      <c r="C577" s="10" t="s">
        <v>839</v>
      </c>
      <c r="D577" s="11"/>
      <c r="E577" s="11"/>
      <c r="F577" s="11">
        <v>20000</v>
      </c>
      <c r="G577" s="69">
        <v>1200</v>
      </c>
      <c r="H577" s="41"/>
      <c r="I577" s="5"/>
      <c r="J577"/>
      <c r="K577"/>
      <c r="L577"/>
      <c r="M577"/>
    </row>
    <row r="578" spans="1:13" s="7" customFormat="1" ht="15" customHeight="1" x14ac:dyDescent="0.2">
      <c r="B578" s="10">
        <v>1722000750</v>
      </c>
      <c r="C578" s="10" t="s">
        <v>271</v>
      </c>
      <c r="D578" s="11">
        <v>200000</v>
      </c>
      <c r="E578" s="11">
        <v>250000</v>
      </c>
      <c r="F578" s="11">
        <v>125000</v>
      </c>
      <c r="G578" s="47">
        <v>165876.39000000001</v>
      </c>
      <c r="H578" s="41"/>
      <c r="I578" s="5"/>
      <c r="J578"/>
      <c r="K578"/>
      <c r="L578"/>
      <c r="M578"/>
    </row>
    <row r="579" spans="1:13" s="7" customFormat="1" ht="15" customHeight="1" x14ac:dyDescent="0.2">
      <c r="B579" s="10">
        <v>1722000751</v>
      </c>
      <c r="C579" s="10" t="s">
        <v>272</v>
      </c>
      <c r="D579" s="11">
        <v>6500000</v>
      </c>
      <c r="E579" s="11">
        <v>6300000</v>
      </c>
      <c r="F579" s="11">
        <v>5300000</v>
      </c>
      <c r="G579" s="47">
        <v>6530519.5599999996</v>
      </c>
      <c r="H579" s="41"/>
      <c r="I579" s="5"/>
      <c r="J579"/>
      <c r="K579"/>
      <c r="L579"/>
      <c r="M579"/>
    </row>
    <row r="580" spans="1:13" s="7" customFormat="1" ht="15" customHeight="1" x14ac:dyDescent="0.2">
      <c r="B580" s="10">
        <v>1722000752</v>
      </c>
      <c r="C580" s="10" t="s">
        <v>273</v>
      </c>
      <c r="D580" s="11">
        <v>120000</v>
      </c>
      <c r="E580" s="11">
        <v>120000</v>
      </c>
      <c r="F580" s="11">
        <v>120000</v>
      </c>
      <c r="G580" s="47">
        <v>77513.009999999995</v>
      </c>
      <c r="H580" s="41"/>
      <c r="I580" s="5"/>
      <c r="J580"/>
      <c r="K580"/>
      <c r="L580"/>
      <c r="M580"/>
    </row>
    <row r="581" spans="1:13" s="7" customFormat="1" ht="15" customHeight="1" x14ac:dyDescent="0.2">
      <c r="B581" s="10">
        <v>1722000753</v>
      </c>
      <c r="C581" s="10" t="s">
        <v>14</v>
      </c>
      <c r="D581" s="11">
        <v>4400000</v>
      </c>
      <c r="E581" s="11">
        <v>3800000</v>
      </c>
      <c r="F581" s="11">
        <v>2900000</v>
      </c>
      <c r="G581" s="47">
        <v>4105744.61</v>
      </c>
      <c r="H581" s="41"/>
      <c r="I581" s="5"/>
      <c r="J581"/>
      <c r="K581"/>
      <c r="L581"/>
      <c r="M581"/>
    </row>
    <row r="582" spans="1:13" s="7" customFormat="1" ht="15" customHeight="1" x14ac:dyDescent="0.2">
      <c r="B582" s="10">
        <v>1722000754</v>
      </c>
      <c r="C582" s="10" t="s">
        <v>869</v>
      </c>
      <c r="D582" s="11">
        <v>40000</v>
      </c>
      <c r="E582" s="11">
        <v>100000</v>
      </c>
      <c r="F582" s="11">
        <v>100000</v>
      </c>
      <c r="G582" s="47">
        <v>53352.05</v>
      </c>
      <c r="H582" s="41"/>
      <c r="I582" s="5"/>
      <c r="J582"/>
      <c r="K582"/>
      <c r="L582"/>
      <c r="M582"/>
    </row>
    <row r="583" spans="1:13" s="7" customFormat="1" ht="15" customHeight="1" x14ac:dyDescent="0.2">
      <c r="B583" s="10">
        <v>1722000755</v>
      </c>
      <c r="C583" s="10" t="s">
        <v>903</v>
      </c>
      <c r="D583" s="11">
        <v>700000</v>
      </c>
      <c r="E583" s="11">
        <v>800000</v>
      </c>
      <c r="F583" s="11">
        <v>1030000</v>
      </c>
      <c r="G583" s="47">
        <v>0</v>
      </c>
      <c r="H583" s="41"/>
      <c r="I583" s="5"/>
      <c r="J583"/>
      <c r="K583" s="3"/>
      <c r="L583" s="3"/>
      <c r="M583"/>
    </row>
    <row r="584" spans="1:13" s="7" customFormat="1" ht="15" customHeight="1" x14ac:dyDescent="0.2">
      <c r="B584" s="10">
        <v>1722001110</v>
      </c>
      <c r="C584" s="10" t="s">
        <v>274</v>
      </c>
      <c r="D584" s="11">
        <v>400000</v>
      </c>
      <c r="E584" s="11">
        <v>370000</v>
      </c>
      <c r="F584" s="11">
        <v>335000</v>
      </c>
      <c r="G584" s="47">
        <v>344947.21</v>
      </c>
      <c r="H584" s="41"/>
      <c r="I584" s="5"/>
      <c r="J584"/>
      <c r="K584"/>
      <c r="L584"/>
      <c r="M584"/>
    </row>
    <row r="585" spans="1:13" s="7" customFormat="1" ht="15" customHeight="1" x14ac:dyDescent="0.2">
      <c r="B585" s="10">
        <v>1722002110</v>
      </c>
      <c r="C585" s="10" t="s">
        <v>843</v>
      </c>
      <c r="D585" s="11">
        <v>180000</v>
      </c>
      <c r="E585" s="11">
        <v>350000</v>
      </c>
      <c r="F585" s="11">
        <v>150000</v>
      </c>
      <c r="G585" s="47">
        <v>337743.59</v>
      </c>
      <c r="H585" s="41"/>
      <c r="I585" s="5"/>
      <c r="J585"/>
      <c r="K585"/>
      <c r="L585"/>
      <c r="M585"/>
    </row>
    <row r="586" spans="1:13" s="7" customFormat="1" ht="15" customHeight="1" x14ac:dyDescent="0.2">
      <c r="B586" s="10">
        <v>1722002531</v>
      </c>
      <c r="C586" s="10" t="s">
        <v>928</v>
      </c>
      <c r="D586" s="11">
        <v>40000</v>
      </c>
      <c r="E586" s="11">
        <v>30000</v>
      </c>
      <c r="F586" s="11"/>
      <c r="G586" s="11">
        <v>7426</v>
      </c>
      <c r="H586" s="41"/>
      <c r="I586" s="5"/>
      <c r="J586"/>
      <c r="K586"/>
      <c r="L586"/>
      <c r="M586"/>
    </row>
    <row r="587" spans="1:13" s="7" customFormat="1" ht="15" customHeight="1" x14ac:dyDescent="0.2">
      <c r="B587" s="10">
        <v>1722002532</v>
      </c>
      <c r="C587" s="10" t="s">
        <v>930</v>
      </c>
      <c r="D587" s="11">
        <v>15000</v>
      </c>
      <c r="E587" s="11">
        <v>15000</v>
      </c>
      <c r="F587" s="11"/>
      <c r="G587" s="11"/>
      <c r="H587" s="41"/>
      <c r="I587" s="5"/>
      <c r="J587"/>
      <c r="K587"/>
      <c r="L587"/>
      <c r="M587"/>
    </row>
    <row r="588" spans="1:13" s="7" customFormat="1" ht="15" customHeight="1" x14ac:dyDescent="0.2">
      <c r="B588" s="10">
        <v>1722002533</v>
      </c>
      <c r="C588" s="10" t="s">
        <v>929</v>
      </c>
      <c r="D588" s="11">
        <v>15000</v>
      </c>
      <c r="E588" s="11">
        <v>15000</v>
      </c>
      <c r="F588" s="11"/>
      <c r="G588" s="11"/>
      <c r="H588" s="41"/>
      <c r="I588" s="5"/>
      <c r="J588"/>
      <c r="K588"/>
      <c r="L588"/>
      <c r="M588"/>
    </row>
    <row r="589" spans="1:13" s="7" customFormat="1" ht="15" customHeight="1" x14ac:dyDescent="0.2">
      <c r="B589" s="10">
        <v>1722002535</v>
      </c>
      <c r="C589" s="10" t="s">
        <v>1024</v>
      </c>
      <c r="D589" s="11">
        <v>54000</v>
      </c>
      <c r="E589" s="11"/>
      <c r="F589" s="11"/>
      <c r="G589" s="11"/>
      <c r="H589" s="41"/>
      <c r="I589" s="5"/>
      <c r="J589"/>
      <c r="K589"/>
      <c r="L589"/>
      <c r="M589"/>
    </row>
    <row r="590" spans="1:13" s="7" customFormat="1" ht="15" customHeight="1" thickBot="1" x14ac:dyDescent="0.25">
      <c r="B590" s="10">
        <v>1722002580</v>
      </c>
      <c r="C590" s="10" t="s">
        <v>844</v>
      </c>
      <c r="D590" s="11">
        <v>219000</v>
      </c>
      <c r="E590" s="11">
        <v>760000</v>
      </c>
      <c r="F590" s="11">
        <f>275000-150000</f>
        <v>125000</v>
      </c>
      <c r="G590" s="11"/>
      <c r="H590" s="41"/>
      <c r="I590" s="5"/>
      <c r="J590"/>
      <c r="K590"/>
      <c r="L590"/>
      <c r="M590"/>
    </row>
    <row r="591" spans="1:13" s="7" customFormat="1" ht="15" customHeight="1" thickBot="1" x14ac:dyDescent="0.3">
      <c r="A591" s="9"/>
      <c r="B591" s="19"/>
      <c r="C591" s="19" t="s">
        <v>651</v>
      </c>
      <c r="D591" s="20">
        <f t="shared" ref="D591:G591" si="42">SUM(D557:D590)</f>
        <v>13828000</v>
      </c>
      <c r="E591" s="20">
        <f t="shared" si="42"/>
        <v>13854000</v>
      </c>
      <c r="F591" s="20">
        <f t="shared" si="42"/>
        <v>11030000</v>
      </c>
      <c r="G591" s="20">
        <f t="shared" si="42"/>
        <v>12614786.08</v>
      </c>
      <c r="H591" s="41"/>
      <c r="I591" s="5"/>
      <c r="J591" s="3"/>
      <c r="K591"/>
      <c r="L591"/>
      <c r="M591"/>
    </row>
    <row r="592" spans="1:13" s="9" customFormat="1" ht="15" customHeight="1" x14ac:dyDescent="0.25">
      <c r="A592" s="7"/>
      <c r="B592" s="5"/>
      <c r="C592" s="5"/>
      <c r="D592" s="6"/>
      <c r="E592" s="6"/>
      <c r="F592" s="6"/>
      <c r="G592" s="6"/>
      <c r="H592" s="41"/>
      <c r="I592" s="5"/>
      <c r="J592"/>
      <c r="K592"/>
      <c r="L592"/>
      <c r="M592"/>
    </row>
    <row r="593" spans="1:13" s="7" customFormat="1" ht="15" customHeight="1" thickBot="1" x14ac:dyDescent="0.3">
      <c r="A593" s="5"/>
      <c r="B593" s="5"/>
      <c r="C593" s="16" t="s">
        <v>652</v>
      </c>
      <c r="D593" s="6"/>
      <c r="E593" s="6"/>
      <c r="F593" s="6"/>
      <c r="G593" s="6"/>
      <c r="H593" s="41"/>
      <c r="I593" s="5"/>
      <c r="J593"/>
      <c r="K593" s="3"/>
      <c r="L593"/>
      <c r="M593"/>
    </row>
    <row r="594" spans="1:13" ht="15" customHeight="1" thickBot="1" x14ac:dyDescent="0.3">
      <c r="A594" s="50"/>
      <c r="B594" s="19" t="s">
        <v>0</v>
      </c>
      <c r="C594" s="19" t="s">
        <v>1</v>
      </c>
      <c r="D594" s="20" t="s">
        <v>972</v>
      </c>
      <c r="E594" s="20" t="s">
        <v>908</v>
      </c>
      <c r="F594" s="20" t="s">
        <v>846</v>
      </c>
      <c r="G594" s="20" t="s">
        <v>971</v>
      </c>
      <c r="J594" s="3"/>
      <c r="K594"/>
      <c r="L594"/>
    </row>
    <row r="595" spans="1:13" s="2" customFormat="1" ht="15" customHeight="1" x14ac:dyDescent="0.25">
      <c r="A595" s="7"/>
      <c r="B595" s="10">
        <v>1722100431</v>
      </c>
      <c r="C595" s="10" t="s">
        <v>275</v>
      </c>
      <c r="D595" s="11">
        <v>7000</v>
      </c>
      <c r="E595" s="11">
        <v>6000</v>
      </c>
      <c r="F595" s="11">
        <v>6000</v>
      </c>
      <c r="G595" s="69">
        <v>7633</v>
      </c>
      <c r="H595" s="41"/>
      <c r="I595" s="5"/>
      <c r="J595"/>
      <c r="K595"/>
      <c r="L595"/>
      <c r="M595"/>
    </row>
    <row r="596" spans="1:13" s="7" customFormat="1" ht="15" customHeight="1" x14ac:dyDescent="0.2">
      <c r="B596" s="10">
        <v>1722100580</v>
      </c>
      <c r="C596" s="10" t="s">
        <v>276</v>
      </c>
      <c r="D596" s="11">
        <v>12000</v>
      </c>
      <c r="E596" s="11">
        <v>12000</v>
      </c>
      <c r="F596" s="11">
        <v>12000</v>
      </c>
      <c r="G596" s="69">
        <v>11383</v>
      </c>
      <c r="H596" s="41"/>
      <c r="I596" s="5"/>
      <c r="J596"/>
      <c r="K596"/>
      <c r="L596"/>
      <c r="M596"/>
    </row>
    <row r="597" spans="1:13" s="7" customFormat="1" ht="15" customHeight="1" thickBot="1" x14ac:dyDescent="0.25">
      <c r="B597" s="10">
        <v>1722200754</v>
      </c>
      <c r="C597" s="10" t="s">
        <v>833</v>
      </c>
      <c r="D597" s="11">
        <v>91000</v>
      </c>
      <c r="E597" s="11">
        <v>20000</v>
      </c>
      <c r="F597" s="11">
        <v>20000</v>
      </c>
      <c r="G597" s="69">
        <v>31830</v>
      </c>
      <c r="H597" s="41"/>
      <c r="I597" s="5"/>
      <c r="J597"/>
      <c r="K597"/>
      <c r="L597"/>
      <c r="M597"/>
    </row>
    <row r="598" spans="1:13" s="7" customFormat="1" ht="15" customHeight="1" thickBot="1" x14ac:dyDescent="0.3">
      <c r="A598" s="9"/>
      <c r="B598" s="19"/>
      <c r="C598" s="19" t="s">
        <v>653</v>
      </c>
      <c r="D598" s="20">
        <f>SUM(D595:D597)</f>
        <v>110000</v>
      </c>
      <c r="E598" s="20">
        <f>SUM(E595:E597)</f>
        <v>38000</v>
      </c>
      <c r="F598" s="20">
        <f>SUM(F595:F597)</f>
        <v>38000</v>
      </c>
      <c r="G598" s="20">
        <f t="shared" ref="G598" si="43">SUM(G595:G597)</f>
        <v>50846</v>
      </c>
      <c r="H598" s="41"/>
      <c r="I598" s="5"/>
      <c r="J598"/>
      <c r="K598"/>
      <c r="L598"/>
      <c r="M598"/>
    </row>
    <row r="599" spans="1:13" s="9" customFormat="1" ht="15" customHeight="1" x14ac:dyDescent="0.25">
      <c r="A599" s="7"/>
      <c r="B599" s="5"/>
      <c r="C599" s="5"/>
      <c r="D599" s="6"/>
      <c r="E599" s="6"/>
      <c r="F599" s="6"/>
      <c r="G599" s="6"/>
      <c r="H599" s="41"/>
      <c r="I599" s="5"/>
      <c r="J599"/>
      <c r="K599"/>
      <c r="L599"/>
      <c r="M599"/>
    </row>
    <row r="600" spans="1:13" s="7" customFormat="1" ht="15" customHeight="1" thickBot="1" x14ac:dyDescent="0.3">
      <c r="A600" s="5"/>
      <c r="B600" s="5"/>
      <c r="C600" s="16" t="s">
        <v>747</v>
      </c>
      <c r="D600" s="6"/>
      <c r="E600" s="6"/>
      <c r="F600" s="6"/>
      <c r="G600" s="6"/>
      <c r="H600" s="41"/>
      <c r="I600" s="5"/>
      <c r="J600"/>
      <c r="K600"/>
      <c r="L600"/>
      <c r="M600"/>
    </row>
    <row r="601" spans="1:13" ht="15" customHeight="1" thickBot="1" x14ac:dyDescent="0.3">
      <c r="A601" s="50"/>
      <c r="B601" s="19" t="s">
        <v>0</v>
      </c>
      <c r="C601" s="19" t="s">
        <v>1</v>
      </c>
      <c r="D601" s="20" t="s">
        <v>972</v>
      </c>
      <c r="E601" s="20" t="s">
        <v>908</v>
      </c>
      <c r="F601" s="20" t="s">
        <v>846</v>
      </c>
      <c r="G601" s="20" t="s">
        <v>971</v>
      </c>
      <c r="J601"/>
      <c r="K601"/>
      <c r="L601"/>
    </row>
    <row r="602" spans="1:13" s="2" customFormat="1" ht="15" customHeight="1" x14ac:dyDescent="0.25">
      <c r="A602" s="7"/>
      <c r="B602" s="10">
        <v>1723000110</v>
      </c>
      <c r="C602" s="10" t="s">
        <v>277</v>
      </c>
      <c r="D602" s="11">
        <v>180000</v>
      </c>
      <c r="E602" s="11">
        <v>150000</v>
      </c>
      <c r="F602" s="11">
        <v>200000</v>
      </c>
      <c r="G602" s="69">
        <v>144799</v>
      </c>
      <c r="H602" s="41"/>
      <c r="I602" s="5"/>
      <c r="J602"/>
      <c r="K602"/>
      <c r="L602"/>
      <c r="M602"/>
    </row>
    <row r="603" spans="1:13" s="7" customFormat="1" ht="15" customHeight="1" x14ac:dyDescent="0.2">
      <c r="B603" s="10">
        <v>1723000421</v>
      </c>
      <c r="C603" s="10" t="s">
        <v>278</v>
      </c>
      <c r="D603" s="11">
        <v>160000</v>
      </c>
      <c r="E603" s="11">
        <v>160000</v>
      </c>
      <c r="F603" s="11">
        <v>108000</v>
      </c>
      <c r="G603" s="69">
        <v>107998</v>
      </c>
      <c r="H603" s="41"/>
      <c r="I603" s="5"/>
      <c r="J603"/>
      <c r="K603"/>
      <c r="L603"/>
      <c r="M603"/>
    </row>
    <row r="604" spans="1:13" s="7" customFormat="1" ht="15" customHeight="1" x14ac:dyDescent="0.2">
      <c r="B604" s="10">
        <v>1723000431</v>
      </c>
      <c r="C604" s="46" t="s">
        <v>905</v>
      </c>
      <c r="D604" s="11">
        <v>345000</v>
      </c>
      <c r="E604" s="11">
        <v>345000</v>
      </c>
      <c r="F604" s="11">
        <v>326000</v>
      </c>
      <c r="G604" s="69">
        <v>311571</v>
      </c>
      <c r="H604" s="41"/>
      <c r="I604" s="5"/>
      <c r="J604"/>
      <c r="K604"/>
      <c r="L604"/>
      <c r="M604"/>
    </row>
    <row r="605" spans="1:13" s="7" customFormat="1" ht="15" customHeight="1" x14ac:dyDescent="0.2">
      <c r="B605" s="10">
        <v>1723000433</v>
      </c>
      <c r="C605" s="10" t="s">
        <v>726</v>
      </c>
      <c r="D605" s="11">
        <v>10000</v>
      </c>
      <c r="E605" s="11">
        <v>10000</v>
      </c>
      <c r="F605" s="11">
        <v>10000</v>
      </c>
      <c r="G605" s="69">
        <v>10000</v>
      </c>
      <c r="H605" s="41"/>
      <c r="I605" s="5"/>
      <c r="J605"/>
      <c r="K605"/>
      <c r="L605"/>
      <c r="M605"/>
    </row>
    <row r="606" spans="1:13" s="7" customFormat="1" ht="15" customHeight="1" x14ac:dyDescent="0.2">
      <c r="B606" s="10">
        <v>1723000532</v>
      </c>
      <c r="C606" s="10" t="s">
        <v>269</v>
      </c>
      <c r="D606" s="11">
        <v>10000</v>
      </c>
      <c r="E606" s="11"/>
      <c r="F606" s="11"/>
      <c r="G606" s="47"/>
      <c r="H606" s="41"/>
      <c r="I606" s="5"/>
      <c r="J606"/>
      <c r="K606"/>
      <c r="L606"/>
      <c r="M606"/>
    </row>
    <row r="607" spans="1:13" s="7" customFormat="1" ht="15" customHeight="1" x14ac:dyDescent="0.2">
      <c r="B607" s="10">
        <v>1723000533</v>
      </c>
      <c r="C607" s="10" t="s">
        <v>270</v>
      </c>
      <c r="D607" s="11">
        <v>20000</v>
      </c>
      <c r="E607" s="11"/>
      <c r="F607" s="11"/>
      <c r="G607" s="47"/>
      <c r="H607" s="41"/>
      <c r="I607" s="5"/>
      <c r="J607"/>
      <c r="K607"/>
      <c r="L607"/>
      <c r="M607"/>
    </row>
    <row r="608" spans="1:13" s="7" customFormat="1" ht="15" customHeight="1" x14ac:dyDescent="0.2">
      <c r="B608" s="10">
        <v>1723000550</v>
      </c>
      <c r="C608" s="10" t="s">
        <v>279</v>
      </c>
      <c r="D608" s="11">
        <v>5000</v>
      </c>
      <c r="E608" s="11">
        <v>5000</v>
      </c>
      <c r="F608" s="11">
        <v>5000</v>
      </c>
      <c r="G608" s="69">
        <v>4981</v>
      </c>
      <c r="H608" s="41"/>
      <c r="I608" s="5"/>
      <c r="J608"/>
      <c r="K608"/>
      <c r="L608"/>
      <c r="M608"/>
    </row>
    <row r="609" spans="1:13" s="7" customFormat="1" ht="15" customHeight="1" thickBot="1" x14ac:dyDescent="0.25">
      <c r="B609" s="10">
        <v>1723000811</v>
      </c>
      <c r="C609" s="10" t="s">
        <v>280</v>
      </c>
      <c r="D609" s="11">
        <v>125000</v>
      </c>
      <c r="E609" s="11">
        <v>125000</v>
      </c>
      <c r="F609" s="11">
        <v>123000</v>
      </c>
      <c r="G609" s="69">
        <v>108446</v>
      </c>
      <c r="H609" s="41"/>
      <c r="I609" s="5"/>
      <c r="J609"/>
      <c r="K609"/>
      <c r="L609"/>
      <c r="M609"/>
    </row>
    <row r="610" spans="1:13" s="7" customFormat="1" ht="15" customHeight="1" thickBot="1" x14ac:dyDescent="0.3">
      <c r="B610" s="19"/>
      <c r="C610" s="19" t="s">
        <v>749</v>
      </c>
      <c r="D610" s="20">
        <f>SUM(D602:D609)</f>
        <v>855000</v>
      </c>
      <c r="E610" s="20">
        <f>SUM(E602:E609)</f>
        <v>795000</v>
      </c>
      <c r="F610" s="20">
        <f>SUM(F602:F609)</f>
        <v>772000</v>
      </c>
      <c r="G610" s="20">
        <f t="shared" ref="G610" si="44">SUM(G602:G609)</f>
        <v>687795</v>
      </c>
      <c r="H610" s="41"/>
      <c r="I610" s="5"/>
      <c r="J610"/>
      <c r="K610"/>
      <c r="L610"/>
      <c r="M610"/>
    </row>
    <row r="611" spans="1:13" s="7" customFormat="1" ht="15" customHeight="1" x14ac:dyDescent="0.2">
      <c r="B611" s="40"/>
      <c r="C611" s="40"/>
      <c r="D611" s="42"/>
      <c r="E611" s="42"/>
      <c r="F611" s="42"/>
      <c r="G611" s="42"/>
      <c r="H611" s="41"/>
      <c r="I611" s="5"/>
      <c r="J611"/>
      <c r="K611"/>
      <c r="L611"/>
      <c r="M611"/>
    </row>
    <row r="612" spans="1:13" s="7" customFormat="1" ht="15" customHeight="1" thickBot="1" x14ac:dyDescent="0.3">
      <c r="B612" s="43"/>
      <c r="C612" s="16" t="s">
        <v>748</v>
      </c>
      <c r="D612" s="44"/>
      <c r="E612" s="44"/>
      <c r="F612" s="44"/>
      <c r="G612" s="44"/>
      <c r="H612" s="41"/>
      <c r="I612" s="5"/>
      <c r="J612"/>
      <c r="K612"/>
      <c r="L612"/>
      <c r="M612"/>
    </row>
    <row r="613" spans="1:13" s="7" customFormat="1" ht="15" customHeight="1" thickBot="1" x14ac:dyDescent="0.3">
      <c r="B613" s="19" t="s">
        <v>0</v>
      </c>
      <c r="C613" s="19" t="s">
        <v>1</v>
      </c>
      <c r="D613" s="20" t="s">
        <v>972</v>
      </c>
      <c r="E613" s="20" t="s">
        <v>908</v>
      </c>
      <c r="F613" s="20" t="s">
        <v>846</v>
      </c>
      <c r="G613" s="20" t="s">
        <v>971</v>
      </c>
      <c r="H613" s="41"/>
      <c r="I613" s="5"/>
      <c r="J613"/>
      <c r="K613"/>
      <c r="L613"/>
      <c r="M613"/>
    </row>
    <row r="614" spans="1:13" s="7" customFormat="1" ht="15" customHeight="1" x14ac:dyDescent="0.2">
      <c r="B614" s="10">
        <v>1724010750</v>
      </c>
      <c r="C614" s="10" t="s">
        <v>281</v>
      </c>
      <c r="D614" s="11">
        <v>40000</v>
      </c>
      <c r="E614" s="11">
        <v>60000</v>
      </c>
      <c r="F614" s="11">
        <v>40000</v>
      </c>
      <c r="G614" s="69">
        <v>44677</v>
      </c>
      <c r="H614" s="41"/>
      <c r="I614" s="5"/>
      <c r="J614"/>
      <c r="K614"/>
      <c r="L614"/>
      <c r="M614"/>
    </row>
    <row r="615" spans="1:13" s="7" customFormat="1" ht="15" customHeight="1" thickBot="1" x14ac:dyDescent="0.25">
      <c r="B615" s="10">
        <v>1724010751</v>
      </c>
      <c r="C615" s="10" t="s">
        <v>282</v>
      </c>
      <c r="D615" s="11">
        <v>6000</v>
      </c>
      <c r="E615" s="11">
        <v>6000</v>
      </c>
      <c r="F615" s="11">
        <v>6000</v>
      </c>
      <c r="G615" s="69">
        <v>6073</v>
      </c>
      <c r="H615" s="41"/>
      <c r="I615" s="5"/>
      <c r="J615"/>
      <c r="K615"/>
      <c r="L615"/>
      <c r="M615"/>
    </row>
    <row r="616" spans="1:13" s="7" customFormat="1" ht="15" customHeight="1" thickBot="1" x14ac:dyDescent="0.3">
      <c r="A616" s="9"/>
      <c r="B616" s="19"/>
      <c r="C616" s="19" t="s">
        <v>750</v>
      </c>
      <c r="D616" s="20">
        <f>D615+D614</f>
        <v>46000</v>
      </c>
      <c r="E616" s="20">
        <f>E615+E614</f>
        <v>66000</v>
      </c>
      <c r="F616" s="20">
        <f>F615+F614</f>
        <v>46000</v>
      </c>
      <c r="G616" s="20">
        <f t="shared" ref="G616" si="45">G615+G614</f>
        <v>50750</v>
      </c>
      <c r="H616" s="41"/>
      <c r="I616" s="5"/>
      <c r="J616"/>
      <c r="K616"/>
      <c r="L616"/>
      <c r="M616"/>
    </row>
    <row r="617" spans="1:13" s="9" customFormat="1" ht="15" customHeight="1" x14ac:dyDescent="0.25">
      <c r="A617" s="7"/>
      <c r="B617" s="5"/>
      <c r="C617" s="5"/>
      <c r="D617" s="6"/>
      <c r="E617" s="6"/>
      <c r="F617" s="6"/>
      <c r="G617" s="6"/>
      <c r="H617" s="41"/>
      <c r="I617" s="5"/>
      <c r="J617"/>
      <c r="K617"/>
      <c r="L617"/>
      <c r="M617"/>
    </row>
    <row r="618" spans="1:13" s="7" customFormat="1" ht="15" customHeight="1" thickBot="1" x14ac:dyDescent="0.3">
      <c r="A618" s="5"/>
      <c r="B618" s="5"/>
      <c r="C618" s="16" t="s">
        <v>284</v>
      </c>
      <c r="D618" s="6"/>
      <c r="E618" s="6"/>
      <c r="F618" s="6"/>
      <c r="G618" s="6"/>
      <c r="H618" s="41"/>
      <c r="I618" s="5"/>
      <c r="J618"/>
      <c r="K618"/>
      <c r="L618"/>
      <c r="M618"/>
    </row>
    <row r="619" spans="1:13" ht="15" customHeight="1" thickBot="1" x14ac:dyDescent="0.3">
      <c r="A619" s="50"/>
      <c r="B619" s="19" t="s">
        <v>0</v>
      </c>
      <c r="C619" s="19" t="s">
        <v>1</v>
      </c>
      <c r="D619" s="20" t="s">
        <v>972</v>
      </c>
      <c r="E619" s="20" t="s">
        <v>908</v>
      </c>
      <c r="F619" s="20" t="s">
        <v>846</v>
      </c>
      <c r="G619" s="20" t="s">
        <v>971</v>
      </c>
      <c r="J619"/>
      <c r="K619"/>
      <c r="L619"/>
    </row>
    <row r="620" spans="1:13" s="2" customFormat="1" ht="15" customHeight="1" x14ac:dyDescent="0.25">
      <c r="A620" s="50"/>
      <c r="B620" s="55">
        <v>1727000110</v>
      </c>
      <c r="C620" s="55" t="s">
        <v>1009</v>
      </c>
      <c r="D620" s="28">
        <v>20000</v>
      </c>
      <c r="E620" s="66"/>
      <c r="F620" s="66"/>
      <c r="G620" s="28">
        <v>16800</v>
      </c>
      <c r="H620" s="41"/>
      <c r="I620" s="5"/>
      <c r="J620"/>
      <c r="K620"/>
      <c r="L620"/>
      <c r="M620"/>
    </row>
    <row r="621" spans="1:13" s="7" customFormat="1" ht="15" customHeight="1" x14ac:dyDescent="0.2">
      <c r="B621" s="10">
        <v>1727000420</v>
      </c>
      <c r="C621" s="10" t="s">
        <v>283</v>
      </c>
      <c r="D621" s="11">
        <v>8000</v>
      </c>
      <c r="E621" s="11">
        <v>8000</v>
      </c>
      <c r="F621" s="11">
        <v>3000</v>
      </c>
      <c r="G621" s="69"/>
      <c r="H621" s="41"/>
      <c r="I621" s="5"/>
      <c r="J621"/>
      <c r="K621"/>
      <c r="L621"/>
      <c r="M621"/>
    </row>
    <row r="622" spans="1:13" s="7" customFormat="1" ht="15" customHeight="1" x14ac:dyDescent="0.2">
      <c r="B622" s="10">
        <v>1727000421</v>
      </c>
      <c r="C622" s="10" t="s">
        <v>285</v>
      </c>
      <c r="D622" s="11">
        <v>24000</v>
      </c>
      <c r="E622" s="11">
        <v>24000</v>
      </c>
      <c r="F622" s="11">
        <v>15000</v>
      </c>
      <c r="G622" s="69">
        <v>19608</v>
      </c>
      <c r="H622" s="41"/>
      <c r="I622" s="5"/>
      <c r="J622"/>
      <c r="K622"/>
      <c r="L622"/>
      <c r="M622"/>
    </row>
    <row r="623" spans="1:13" s="7" customFormat="1" ht="15" customHeight="1" x14ac:dyDescent="0.2">
      <c r="B623" s="10">
        <v>1727000423</v>
      </c>
      <c r="C623" s="10" t="s">
        <v>974</v>
      </c>
      <c r="D623" s="11"/>
      <c r="E623" s="11"/>
      <c r="F623" s="11"/>
      <c r="G623" s="69">
        <v>2000</v>
      </c>
      <c r="H623" s="41"/>
      <c r="I623" s="5"/>
      <c r="J623"/>
      <c r="K623"/>
      <c r="L623"/>
      <c r="M623"/>
    </row>
    <row r="624" spans="1:13" s="7" customFormat="1" ht="15" customHeight="1" x14ac:dyDescent="0.2">
      <c r="B624" s="10">
        <v>1727000431</v>
      </c>
      <c r="C624" s="10" t="s">
        <v>286</v>
      </c>
      <c r="D624" s="11">
        <v>110000</v>
      </c>
      <c r="E624" s="11">
        <v>110000</v>
      </c>
      <c r="F624" s="11">
        <v>73000</v>
      </c>
      <c r="G624" s="69">
        <v>69661</v>
      </c>
      <c r="H624" s="41"/>
      <c r="I624" s="5"/>
      <c r="J624"/>
      <c r="K624"/>
      <c r="L624"/>
      <c r="M624"/>
    </row>
    <row r="625" spans="1:13" s="7" customFormat="1" ht="15" customHeight="1" x14ac:dyDescent="0.2">
      <c r="B625" s="10">
        <v>1727000524</v>
      </c>
      <c r="C625" s="10" t="s">
        <v>287</v>
      </c>
      <c r="D625" s="11">
        <v>37000</v>
      </c>
      <c r="E625" s="11">
        <v>37000</v>
      </c>
      <c r="F625" s="11">
        <v>16000</v>
      </c>
      <c r="G625" s="69">
        <v>15905</v>
      </c>
      <c r="H625" s="41"/>
      <c r="I625" s="5"/>
      <c r="J625"/>
      <c r="K625"/>
      <c r="L625"/>
      <c r="M625"/>
    </row>
    <row r="626" spans="1:13" s="7" customFormat="1" ht="15" customHeight="1" x14ac:dyDescent="0.2">
      <c r="B626" s="10">
        <v>1727000540</v>
      </c>
      <c r="C626" s="10" t="s">
        <v>288</v>
      </c>
      <c r="D626" s="11">
        <v>2000</v>
      </c>
      <c r="E626" s="11">
        <v>2000</v>
      </c>
      <c r="F626" s="11">
        <v>2000</v>
      </c>
      <c r="G626" s="69">
        <v>1204</v>
      </c>
      <c r="H626" s="41"/>
      <c r="I626" s="5"/>
      <c r="J626"/>
      <c r="K626"/>
      <c r="L626"/>
      <c r="M626"/>
    </row>
    <row r="627" spans="1:13" s="7" customFormat="1" ht="15" customHeight="1" x14ac:dyDescent="0.2">
      <c r="B627" s="10">
        <v>1727000750</v>
      </c>
      <c r="C627" s="10" t="s">
        <v>289</v>
      </c>
      <c r="D627" s="11">
        <v>42000</v>
      </c>
      <c r="E627" s="11">
        <v>42000</v>
      </c>
      <c r="F627" s="11">
        <v>32000</v>
      </c>
      <c r="G627" s="69">
        <v>147654</v>
      </c>
      <c r="H627" s="41"/>
      <c r="I627" s="5"/>
      <c r="J627"/>
      <c r="K627"/>
      <c r="L627"/>
      <c r="M627"/>
    </row>
    <row r="628" spans="1:13" s="7" customFormat="1" ht="15" customHeight="1" x14ac:dyDescent="0.2">
      <c r="B628" s="10">
        <v>1727000751</v>
      </c>
      <c r="C628" s="10" t="s">
        <v>290</v>
      </c>
      <c r="D628" s="11">
        <v>34000</v>
      </c>
      <c r="E628" s="11">
        <v>34000</v>
      </c>
      <c r="F628" s="11">
        <v>35000</v>
      </c>
      <c r="G628" s="69">
        <v>41963</v>
      </c>
      <c r="H628" s="41"/>
      <c r="I628" s="5"/>
      <c r="J628"/>
      <c r="K628"/>
      <c r="L628"/>
      <c r="M628"/>
    </row>
    <row r="629" spans="1:13" s="7" customFormat="1" ht="15" customHeight="1" x14ac:dyDescent="0.2">
      <c r="B629" s="10">
        <v>1727000752</v>
      </c>
      <c r="C629" s="10" t="s">
        <v>596</v>
      </c>
      <c r="D629" s="11">
        <v>45000</v>
      </c>
      <c r="E629" s="11">
        <v>45000</v>
      </c>
      <c r="F629" s="11">
        <v>20000</v>
      </c>
      <c r="G629" s="69"/>
      <c r="H629" s="41"/>
      <c r="I629" s="5"/>
      <c r="J629"/>
      <c r="K629"/>
      <c r="L629"/>
      <c r="M629"/>
    </row>
    <row r="630" spans="1:13" s="7" customFormat="1" ht="15" customHeight="1" x14ac:dyDescent="0.2">
      <c r="B630" s="10">
        <v>1727000753</v>
      </c>
      <c r="C630" s="10" t="s">
        <v>291</v>
      </c>
      <c r="D630" s="11">
        <v>81000</v>
      </c>
      <c r="E630" s="11">
        <v>81000</v>
      </c>
      <c r="F630" s="11">
        <v>60000</v>
      </c>
      <c r="G630" s="69">
        <v>74000</v>
      </c>
      <c r="H630" s="41"/>
      <c r="I630" s="5"/>
      <c r="J630"/>
      <c r="K630" s="30"/>
      <c r="L630"/>
      <c r="M630"/>
    </row>
    <row r="631" spans="1:13" s="7" customFormat="1" ht="15" customHeight="1" x14ac:dyDescent="0.2">
      <c r="B631" s="10">
        <v>1727000754</v>
      </c>
      <c r="C631" s="10" t="s">
        <v>931</v>
      </c>
      <c r="D631" s="11">
        <v>18000</v>
      </c>
      <c r="E631" s="11">
        <v>18000</v>
      </c>
      <c r="F631" s="11"/>
      <c r="G631" s="69">
        <v>17000</v>
      </c>
      <c r="H631" s="41"/>
      <c r="I631" s="5"/>
      <c r="J631"/>
      <c r="K631" s="30"/>
      <c r="L631"/>
      <c r="M631"/>
    </row>
    <row r="632" spans="1:13" s="7" customFormat="1" ht="15" customHeight="1" x14ac:dyDescent="0.25">
      <c r="B632" s="10">
        <v>1727000755</v>
      </c>
      <c r="C632" s="10" t="s">
        <v>932</v>
      </c>
      <c r="D632" s="11">
        <v>60000</v>
      </c>
      <c r="E632" s="11">
        <v>60000</v>
      </c>
      <c r="F632" s="11"/>
      <c r="G632" s="69">
        <v>61999</v>
      </c>
      <c r="H632" s="41"/>
      <c r="I632" s="5"/>
      <c r="J632"/>
      <c r="K632" s="26"/>
      <c r="L632"/>
      <c r="M632"/>
    </row>
    <row r="633" spans="1:13" s="7" customFormat="1" ht="15" customHeight="1" x14ac:dyDescent="0.2">
      <c r="B633" s="10">
        <v>1727001531</v>
      </c>
      <c r="C633" s="10" t="s">
        <v>909</v>
      </c>
      <c r="D633" s="11">
        <v>150000</v>
      </c>
      <c r="E633" s="11">
        <v>70000</v>
      </c>
      <c r="F633" s="54">
        <v>70000</v>
      </c>
      <c r="G633" s="54">
        <f>170318-69-8570</f>
        <v>161679</v>
      </c>
      <c r="H633" s="41"/>
      <c r="I633" s="5"/>
      <c r="J633"/>
      <c r="K633" s="61"/>
      <c r="L633"/>
      <c r="M633"/>
    </row>
    <row r="634" spans="1:13" s="7" customFormat="1" ht="15" customHeight="1" x14ac:dyDescent="0.2">
      <c r="B634" s="10">
        <v>1727001532</v>
      </c>
      <c r="C634" s="10" t="s">
        <v>910</v>
      </c>
      <c r="D634" s="11">
        <v>70000</v>
      </c>
      <c r="E634" s="11">
        <v>40000</v>
      </c>
      <c r="F634" s="54">
        <v>50000</v>
      </c>
      <c r="G634" s="54">
        <f>33146+1000</f>
        <v>34146</v>
      </c>
      <c r="H634" s="41"/>
      <c r="I634" s="5"/>
      <c r="J634"/>
      <c r="K634" s="61"/>
      <c r="L634"/>
      <c r="M634"/>
    </row>
    <row r="635" spans="1:13" s="12" customFormat="1" ht="15" customHeight="1" thickBot="1" x14ac:dyDescent="0.3">
      <c r="A635" s="7"/>
      <c r="B635" s="10">
        <v>1727001533</v>
      </c>
      <c r="C635" s="10" t="s">
        <v>911</v>
      </c>
      <c r="D635" s="11">
        <v>110000</v>
      </c>
      <c r="E635" s="11">
        <v>35000</v>
      </c>
      <c r="F635" s="54">
        <v>57000</v>
      </c>
      <c r="G635" s="54">
        <v>50852</v>
      </c>
      <c r="H635" s="41"/>
      <c r="I635" s="5"/>
      <c r="J635"/>
      <c r="K635" s="30"/>
      <c r="L635"/>
      <c r="M635"/>
    </row>
    <row r="636" spans="1:13" ht="15" customHeight="1" thickBot="1" x14ac:dyDescent="0.3">
      <c r="A636" s="9"/>
      <c r="B636" s="19"/>
      <c r="C636" s="19" t="s">
        <v>654</v>
      </c>
      <c r="D636" s="20">
        <f>SUM(D620:D635)</f>
        <v>811000</v>
      </c>
      <c r="E636" s="20">
        <f t="shared" ref="E636:F636" si="46">SUM(E620:E635)</f>
        <v>606000</v>
      </c>
      <c r="F636" s="20">
        <f t="shared" si="46"/>
        <v>433000</v>
      </c>
      <c r="G636" s="20">
        <f>SUM(G620:G635)</f>
        <v>714471</v>
      </c>
      <c r="J636"/>
      <c r="K636" s="30"/>
      <c r="L636"/>
    </row>
    <row r="637" spans="1:13" ht="15" customHeight="1" x14ac:dyDescent="0.2">
      <c r="J637"/>
      <c r="K637" s="30"/>
      <c r="L637"/>
    </row>
    <row r="638" spans="1:13" s="2" customFormat="1" ht="15" customHeight="1" thickBot="1" x14ac:dyDescent="0.3">
      <c r="A638" s="5"/>
      <c r="B638" s="5"/>
      <c r="C638" s="16" t="s">
        <v>567</v>
      </c>
      <c r="D638" s="6"/>
      <c r="E638" s="6"/>
      <c r="F638" s="6"/>
      <c r="G638" s="6"/>
      <c r="H638" s="41"/>
      <c r="I638" s="5"/>
      <c r="J638"/>
      <c r="K638"/>
      <c r="L638"/>
      <c r="M638"/>
    </row>
    <row r="639" spans="1:13" ht="15" customHeight="1" thickBot="1" x14ac:dyDescent="0.3">
      <c r="A639" s="50"/>
      <c r="B639" s="19" t="s">
        <v>0</v>
      </c>
      <c r="C639" s="19" t="s">
        <v>1</v>
      </c>
      <c r="D639" s="20" t="s">
        <v>972</v>
      </c>
      <c r="E639" s="20" t="s">
        <v>908</v>
      </c>
      <c r="F639" s="20" t="s">
        <v>846</v>
      </c>
      <c r="G639" s="20" t="s">
        <v>971</v>
      </c>
      <c r="J639"/>
      <c r="K639"/>
      <c r="L639"/>
    </row>
    <row r="640" spans="1:13" ht="15" customHeight="1" x14ac:dyDescent="0.2">
      <c r="B640" s="10">
        <v>1731000110</v>
      </c>
      <c r="C640" s="10" t="s">
        <v>292</v>
      </c>
      <c r="D640" s="11">
        <v>1200000</v>
      </c>
      <c r="E640" s="11">
        <v>1005000</v>
      </c>
      <c r="F640" s="11">
        <v>1178000</v>
      </c>
      <c r="G640" s="69">
        <v>1295064</v>
      </c>
      <c r="J640"/>
      <c r="K640"/>
      <c r="L640"/>
    </row>
    <row r="641" spans="2:12" ht="15" customHeight="1" x14ac:dyDescent="0.2">
      <c r="B641" s="10">
        <v>1731000512</v>
      </c>
      <c r="C641" s="10" t="s">
        <v>293</v>
      </c>
      <c r="D641" s="11">
        <v>2000</v>
      </c>
      <c r="E641" s="11">
        <v>2000</v>
      </c>
      <c r="F641" s="11">
        <v>2000</v>
      </c>
      <c r="G641" s="69">
        <v>216</v>
      </c>
      <c r="J641"/>
      <c r="K641"/>
      <c r="L641"/>
    </row>
    <row r="642" spans="2:12" ht="15" customHeight="1" x14ac:dyDescent="0.2">
      <c r="B642" s="10">
        <v>1731000522</v>
      </c>
      <c r="C642" s="10" t="s">
        <v>294</v>
      </c>
      <c r="D642" s="11">
        <v>3000</v>
      </c>
      <c r="E642" s="11">
        <v>3000</v>
      </c>
      <c r="F642" s="11">
        <v>3000</v>
      </c>
      <c r="G642" s="69">
        <v>2349</v>
      </c>
      <c r="J642"/>
      <c r="K642"/>
      <c r="L642"/>
    </row>
    <row r="643" spans="2:12" ht="15" customHeight="1" x14ac:dyDescent="0.2">
      <c r="B643" s="10">
        <v>1731000531</v>
      </c>
      <c r="C643" s="10" t="s">
        <v>964</v>
      </c>
      <c r="D643" s="11">
        <v>50000</v>
      </c>
      <c r="E643" s="11">
        <f>40000+10000</f>
        <v>50000</v>
      </c>
      <c r="F643" s="11">
        <v>40000</v>
      </c>
      <c r="G643" s="69">
        <v>46247</v>
      </c>
      <c r="J643"/>
      <c r="K643"/>
      <c r="L643"/>
    </row>
    <row r="644" spans="2:12" ht="15" customHeight="1" x14ac:dyDescent="0.2">
      <c r="B644" s="10">
        <v>1731000535</v>
      </c>
      <c r="C644" s="10" t="s">
        <v>912</v>
      </c>
      <c r="D644" s="11">
        <v>62000</v>
      </c>
      <c r="E644" s="11">
        <v>62000</v>
      </c>
      <c r="F644" s="11">
        <v>57000</v>
      </c>
      <c r="G644" s="69">
        <v>58890</v>
      </c>
      <c r="J644"/>
      <c r="K644"/>
      <c r="L644"/>
    </row>
    <row r="645" spans="2:12" ht="15" customHeight="1" x14ac:dyDescent="0.2">
      <c r="B645" s="10">
        <v>1731000541</v>
      </c>
      <c r="C645" s="10" t="s">
        <v>295</v>
      </c>
      <c r="D645" s="11">
        <v>2000</v>
      </c>
      <c r="E645" s="11">
        <v>2000</v>
      </c>
      <c r="F645" s="11">
        <v>2000</v>
      </c>
      <c r="G645" s="69"/>
      <c r="J645"/>
      <c r="K645"/>
      <c r="L645"/>
    </row>
    <row r="646" spans="2:12" ht="15" customHeight="1" x14ac:dyDescent="0.2">
      <c r="B646" s="10">
        <v>1731000580</v>
      </c>
      <c r="C646" s="10" t="s">
        <v>296</v>
      </c>
      <c r="D646" s="11">
        <v>10000</v>
      </c>
      <c r="E646" s="11">
        <v>10000</v>
      </c>
      <c r="F646" s="11">
        <v>10000</v>
      </c>
      <c r="G646" s="69">
        <v>10255</v>
      </c>
      <c r="J646"/>
      <c r="K646"/>
      <c r="L646"/>
    </row>
    <row r="647" spans="2:12" ht="15" customHeight="1" x14ac:dyDescent="0.2">
      <c r="B647" s="10">
        <v>1731001531</v>
      </c>
      <c r="C647" s="10" t="s">
        <v>956</v>
      </c>
      <c r="D647" s="11"/>
      <c r="E647" s="11"/>
      <c r="F647" s="11">
        <v>4000</v>
      </c>
      <c r="G647" s="69">
        <v>3863</v>
      </c>
      <c r="J647"/>
      <c r="K647"/>
      <c r="L647"/>
    </row>
    <row r="648" spans="2:12" ht="15" customHeight="1" x14ac:dyDescent="0.2">
      <c r="B648" s="10">
        <v>1731001532</v>
      </c>
      <c r="C648" s="10" t="s">
        <v>958</v>
      </c>
      <c r="D648" s="11">
        <v>5000</v>
      </c>
      <c r="E648" s="11">
        <v>5000</v>
      </c>
      <c r="F648" s="11">
        <v>3000</v>
      </c>
      <c r="G648" s="69">
        <v>9366</v>
      </c>
      <c r="J648"/>
      <c r="K648"/>
      <c r="L648"/>
    </row>
    <row r="649" spans="2:12" ht="15" customHeight="1" x14ac:dyDescent="0.2">
      <c r="B649" s="10">
        <v>1731001533</v>
      </c>
      <c r="C649" s="10" t="s">
        <v>957</v>
      </c>
      <c r="D649" s="11">
        <v>16000</v>
      </c>
      <c r="E649" s="11">
        <v>16000</v>
      </c>
      <c r="F649" s="11">
        <v>8000</v>
      </c>
      <c r="G649" s="69">
        <v>6479</v>
      </c>
      <c r="J649"/>
      <c r="K649"/>
      <c r="L649"/>
    </row>
    <row r="650" spans="2:12" ht="15" customHeight="1" x14ac:dyDescent="0.2">
      <c r="B650" s="10">
        <v>1732100950</v>
      </c>
      <c r="C650" s="10" t="s">
        <v>297</v>
      </c>
      <c r="D650" s="11">
        <v>50000</v>
      </c>
      <c r="E650" s="11">
        <v>100000</v>
      </c>
      <c r="F650" s="11">
        <v>100000</v>
      </c>
      <c r="G650" s="69">
        <v>80744</v>
      </c>
      <c r="J650"/>
      <c r="K650"/>
      <c r="L650"/>
    </row>
    <row r="651" spans="2:12" ht="15" customHeight="1" x14ac:dyDescent="0.2">
      <c r="B651" s="10">
        <v>1732100951</v>
      </c>
      <c r="C651" s="10" t="s">
        <v>298</v>
      </c>
      <c r="D651" s="11">
        <v>50000</v>
      </c>
      <c r="E651" s="11">
        <v>70000</v>
      </c>
      <c r="F651" s="11">
        <v>70000</v>
      </c>
      <c r="G651" s="69">
        <v>51578</v>
      </c>
      <c r="J651"/>
      <c r="K651"/>
      <c r="L651"/>
    </row>
    <row r="652" spans="2:12" ht="15" customHeight="1" x14ac:dyDescent="0.2">
      <c r="B652" s="10">
        <v>1732100952</v>
      </c>
      <c r="C652" s="10" t="s">
        <v>727</v>
      </c>
      <c r="D652" s="11">
        <v>30000</v>
      </c>
      <c r="E652" s="11">
        <v>20000</v>
      </c>
      <c r="F652" s="11">
        <v>30000</v>
      </c>
      <c r="G652" s="69"/>
      <c r="J652"/>
      <c r="K652"/>
      <c r="L652"/>
    </row>
    <row r="653" spans="2:12" ht="15" customHeight="1" x14ac:dyDescent="0.2">
      <c r="B653" s="10">
        <v>1732100953</v>
      </c>
      <c r="C653" s="10" t="s">
        <v>959</v>
      </c>
      <c r="D653" s="11">
        <v>30000</v>
      </c>
      <c r="E653" s="11">
        <v>40000</v>
      </c>
      <c r="F653" s="11">
        <v>50000</v>
      </c>
      <c r="G653" s="69">
        <v>12033</v>
      </c>
      <c r="J653"/>
      <c r="K653"/>
      <c r="L653"/>
    </row>
    <row r="654" spans="2:12" ht="15" customHeight="1" x14ac:dyDescent="0.2">
      <c r="B654" s="10">
        <v>1732100955</v>
      </c>
      <c r="C654" s="10" t="s">
        <v>920</v>
      </c>
      <c r="D654" s="11">
        <v>30000</v>
      </c>
      <c r="E654" s="11">
        <v>30000</v>
      </c>
      <c r="F654" s="11"/>
      <c r="G654" s="69"/>
      <c r="J654"/>
      <c r="K654"/>
      <c r="L654"/>
    </row>
    <row r="655" spans="2:12" ht="15" customHeight="1" x14ac:dyDescent="0.2">
      <c r="B655" s="10">
        <v>1732100956</v>
      </c>
      <c r="C655" s="10" t="s">
        <v>995</v>
      </c>
      <c r="D655" s="11">
        <v>0</v>
      </c>
      <c r="E655" s="11"/>
      <c r="F655" s="11"/>
      <c r="G655" s="69"/>
      <c r="J655"/>
      <c r="K655"/>
      <c r="L655"/>
    </row>
    <row r="656" spans="2:12" ht="15" customHeight="1" x14ac:dyDescent="0.2">
      <c r="B656" s="10">
        <v>1733100110</v>
      </c>
      <c r="C656" s="10" t="s">
        <v>299</v>
      </c>
      <c r="D656" s="11">
        <v>750000</v>
      </c>
      <c r="E656" s="11">
        <v>735000</v>
      </c>
      <c r="F656" s="11">
        <v>400000</v>
      </c>
      <c r="G656" s="69">
        <v>325116</v>
      </c>
      <c r="J656"/>
      <c r="K656"/>
      <c r="L656"/>
    </row>
    <row r="657" spans="1:13" ht="15" customHeight="1" thickBot="1" x14ac:dyDescent="0.25">
      <c r="B657" s="10">
        <v>1733200110</v>
      </c>
      <c r="C657" s="10" t="s">
        <v>300</v>
      </c>
      <c r="D657" s="11">
        <v>360000</v>
      </c>
      <c r="E657" s="11">
        <v>340000</v>
      </c>
      <c r="F657" s="11">
        <v>300000</v>
      </c>
      <c r="G657" s="69">
        <v>128855</v>
      </c>
      <c r="J657"/>
      <c r="K657"/>
      <c r="L657"/>
    </row>
    <row r="658" spans="1:13" ht="15" customHeight="1" thickBot="1" x14ac:dyDescent="0.3">
      <c r="A658" s="9"/>
      <c r="B658" s="19"/>
      <c r="C658" s="19" t="s">
        <v>655</v>
      </c>
      <c r="D658" s="20">
        <f t="shared" ref="D658:G658" si="47">SUM(D640:D657)</f>
        <v>2650000</v>
      </c>
      <c r="E658" s="20">
        <f t="shared" si="47"/>
        <v>2490000</v>
      </c>
      <c r="F658" s="20">
        <f t="shared" si="47"/>
        <v>2257000</v>
      </c>
      <c r="G658" s="20">
        <f t="shared" si="47"/>
        <v>2031055</v>
      </c>
      <c r="J658"/>
      <c r="K658"/>
      <c r="L658"/>
    </row>
    <row r="659" spans="1:13" ht="15" customHeight="1" x14ac:dyDescent="0.2">
      <c r="J659"/>
      <c r="K659"/>
      <c r="L659"/>
    </row>
    <row r="660" spans="1:13" s="2" customFormat="1" ht="15" customHeight="1" thickBot="1" x14ac:dyDescent="0.3">
      <c r="A660" s="5"/>
      <c r="B660" s="5"/>
      <c r="C660" s="16" t="s">
        <v>568</v>
      </c>
      <c r="D660" s="6"/>
      <c r="E660" s="6"/>
      <c r="F660" s="6"/>
      <c r="G660" s="6"/>
      <c r="H660" s="41"/>
      <c r="I660" s="5"/>
      <c r="J660"/>
      <c r="K660"/>
      <c r="L660"/>
      <c r="M660"/>
    </row>
    <row r="661" spans="1:13" ht="15" customHeight="1" thickBot="1" x14ac:dyDescent="0.3">
      <c r="A661" s="50"/>
      <c r="B661" s="19" t="s">
        <v>0</v>
      </c>
      <c r="C661" s="19" t="s">
        <v>1</v>
      </c>
      <c r="D661" s="20" t="s">
        <v>972</v>
      </c>
      <c r="E661" s="20" t="s">
        <v>908</v>
      </c>
      <c r="F661" s="20" t="s">
        <v>846</v>
      </c>
      <c r="G661" s="20" t="s">
        <v>971</v>
      </c>
      <c r="J661"/>
      <c r="K661"/>
      <c r="L661"/>
    </row>
    <row r="662" spans="1:13" ht="15" customHeight="1" x14ac:dyDescent="0.2">
      <c r="B662" s="10">
        <v>1741000110</v>
      </c>
      <c r="C662" s="10" t="s">
        <v>301</v>
      </c>
      <c r="D662" s="11">
        <v>1490000</v>
      </c>
      <c r="E662" s="11">
        <v>1070000</v>
      </c>
      <c r="F662" s="11">
        <v>970000</v>
      </c>
      <c r="G662" s="69">
        <v>1008932</v>
      </c>
      <c r="J662"/>
      <c r="K662"/>
      <c r="L662"/>
    </row>
    <row r="663" spans="1:13" ht="15" customHeight="1" x14ac:dyDescent="0.2">
      <c r="B663" s="10">
        <v>1741000522</v>
      </c>
      <c r="C663" s="10" t="s">
        <v>302</v>
      </c>
      <c r="D663" s="11">
        <v>2000</v>
      </c>
      <c r="E663" s="11">
        <v>2000</v>
      </c>
      <c r="F663" s="11">
        <v>2000</v>
      </c>
      <c r="G663" s="69">
        <v>1147</v>
      </c>
      <c r="J663"/>
      <c r="K663"/>
      <c r="L663"/>
    </row>
    <row r="664" spans="1:13" ht="15" customHeight="1" x14ac:dyDescent="0.2">
      <c r="B664" s="10">
        <v>1741000523</v>
      </c>
      <c r="C664" s="10" t="s">
        <v>303</v>
      </c>
      <c r="D664" s="11">
        <v>2000</v>
      </c>
      <c r="E664" s="11">
        <v>2000</v>
      </c>
      <c r="F664" s="11">
        <v>2000</v>
      </c>
      <c r="G664" s="69"/>
      <c r="J664"/>
      <c r="K664"/>
      <c r="L664"/>
    </row>
    <row r="665" spans="1:13" ht="15" customHeight="1" x14ac:dyDescent="0.2">
      <c r="B665" s="10">
        <v>1741000531</v>
      </c>
      <c r="C665" s="10" t="s">
        <v>304</v>
      </c>
      <c r="D665" s="11">
        <v>148000</v>
      </c>
      <c r="E665" s="11">
        <f>32000+68000+12000+15000+15000+6000</f>
        <v>148000</v>
      </c>
      <c r="F665" s="11">
        <v>32000</v>
      </c>
      <c r="G665" s="69">
        <v>65973</v>
      </c>
      <c r="J665"/>
      <c r="K665"/>
      <c r="L665"/>
    </row>
    <row r="666" spans="1:13" ht="15" customHeight="1" x14ac:dyDescent="0.2">
      <c r="B666" s="10">
        <v>1741000535</v>
      </c>
      <c r="C666" s="10" t="s">
        <v>1027</v>
      </c>
      <c r="D666" s="11">
        <v>100000</v>
      </c>
      <c r="E666" s="11">
        <v>55000</v>
      </c>
      <c r="F666" s="11">
        <v>88000</v>
      </c>
      <c r="G666" s="69">
        <v>85772</v>
      </c>
      <c r="J666"/>
      <c r="K666"/>
      <c r="L666"/>
    </row>
    <row r="667" spans="1:13" ht="15" customHeight="1" x14ac:dyDescent="0.2">
      <c r="B667" s="10">
        <v>1741000536</v>
      </c>
      <c r="C667" s="10" t="s">
        <v>305</v>
      </c>
      <c r="D667" s="11">
        <v>98000</v>
      </c>
      <c r="E667" s="11">
        <f>30000+50000+10000+8000</f>
        <v>98000</v>
      </c>
      <c r="F667" s="11">
        <v>30000</v>
      </c>
      <c r="G667" s="69">
        <v>28428</v>
      </c>
      <c r="J667"/>
      <c r="K667"/>
      <c r="L667"/>
    </row>
    <row r="668" spans="1:13" ht="15" customHeight="1" x14ac:dyDescent="0.2">
      <c r="B668" s="10">
        <v>1741000537</v>
      </c>
      <c r="C668" s="10" t="s">
        <v>306</v>
      </c>
      <c r="D668" s="11"/>
      <c r="E668" s="11"/>
      <c r="F668" s="11">
        <v>12000</v>
      </c>
      <c r="G668" s="69"/>
      <c r="J668"/>
      <c r="K668"/>
      <c r="L668"/>
    </row>
    <row r="669" spans="1:13" ht="15" customHeight="1" x14ac:dyDescent="0.2">
      <c r="B669" s="10">
        <v>1741000541</v>
      </c>
      <c r="C669" s="10" t="s">
        <v>307</v>
      </c>
      <c r="D669" s="11">
        <v>1000</v>
      </c>
      <c r="E669" s="11">
        <v>1000</v>
      </c>
      <c r="F669" s="11">
        <v>1000</v>
      </c>
      <c r="G669" s="69"/>
      <c r="J669"/>
      <c r="K669"/>
      <c r="L669"/>
    </row>
    <row r="670" spans="1:13" s="7" customFormat="1" ht="15" customHeight="1" x14ac:dyDescent="0.2">
      <c r="A670" s="5"/>
      <c r="B670" s="10">
        <v>1741000580</v>
      </c>
      <c r="C670" s="10" t="s">
        <v>308</v>
      </c>
      <c r="D670" s="11">
        <v>5000</v>
      </c>
      <c r="E670" s="11">
        <v>5000</v>
      </c>
      <c r="F670" s="11">
        <v>4000</v>
      </c>
      <c r="G670" s="69">
        <v>5859</v>
      </c>
      <c r="H670" s="41"/>
      <c r="I670" s="5"/>
      <c r="J670"/>
      <c r="K670"/>
      <c r="L670"/>
      <c r="M670"/>
    </row>
    <row r="671" spans="1:13" s="7" customFormat="1" ht="15" customHeight="1" x14ac:dyDescent="0.2">
      <c r="B671" s="10">
        <v>1741000720</v>
      </c>
      <c r="C671" s="10" t="s">
        <v>309</v>
      </c>
      <c r="D671" s="11">
        <v>170000</v>
      </c>
      <c r="E671" s="11">
        <v>170000</v>
      </c>
      <c r="F671" s="11">
        <v>160000</v>
      </c>
      <c r="G671" s="69">
        <f>158074+100</f>
        <v>158174</v>
      </c>
      <c r="H671" s="41"/>
      <c r="I671" s="5"/>
      <c r="J671"/>
      <c r="K671"/>
      <c r="L671"/>
      <c r="M671"/>
    </row>
    <row r="672" spans="1:13" s="7" customFormat="1" ht="15" customHeight="1" x14ac:dyDescent="0.2">
      <c r="B672" s="10">
        <v>1741000743</v>
      </c>
      <c r="C672" s="10" t="s">
        <v>310</v>
      </c>
      <c r="D672" s="11">
        <v>160000</v>
      </c>
      <c r="E672" s="11">
        <v>160000</v>
      </c>
      <c r="F672" s="11">
        <v>160000</v>
      </c>
      <c r="G672" s="69">
        <v>163027</v>
      </c>
      <c r="H672" s="41"/>
      <c r="I672" s="5"/>
      <c r="J672"/>
      <c r="K672"/>
      <c r="L672"/>
      <c r="M672"/>
    </row>
    <row r="673" spans="1:13" s="7" customFormat="1" ht="15" customHeight="1" x14ac:dyDescent="0.2">
      <c r="B673" s="10">
        <v>1741000750</v>
      </c>
      <c r="C673" s="10" t="s">
        <v>311</v>
      </c>
      <c r="D673" s="11">
        <v>160000</v>
      </c>
      <c r="E673" s="11">
        <v>70000</v>
      </c>
      <c r="F673" s="11">
        <v>70000</v>
      </c>
      <c r="G673" s="69">
        <v>69508</v>
      </c>
      <c r="H673" s="41"/>
      <c r="I673" s="5"/>
      <c r="J673"/>
      <c r="K673"/>
      <c r="L673"/>
      <c r="M673"/>
    </row>
    <row r="674" spans="1:13" s="7" customFormat="1" ht="15" customHeight="1" x14ac:dyDescent="0.2">
      <c r="B674" s="10">
        <v>1741000751</v>
      </c>
      <c r="C674" s="10" t="s">
        <v>312</v>
      </c>
      <c r="D674" s="11">
        <v>60000</v>
      </c>
      <c r="E674" s="11">
        <v>35000</v>
      </c>
      <c r="F674" s="11">
        <v>35000</v>
      </c>
      <c r="G674" s="69">
        <v>26559</v>
      </c>
      <c r="H674" s="41"/>
      <c r="I674" s="5"/>
      <c r="J674"/>
      <c r="K674"/>
      <c r="L674"/>
      <c r="M674"/>
    </row>
    <row r="675" spans="1:13" s="7" customFormat="1" ht="15" customHeight="1" x14ac:dyDescent="0.2">
      <c r="B675" s="10">
        <v>1741000752</v>
      </c>
      <c r="C675" s="10" t="s">
        <v>313</v>
      </c>
      <c r="D675" s="11">
        <v>35000</v>
      </c>
      <c r="E675" s="11">
        <v>35000</v>
      </c>
      <c r="F675" s="11">
        <v>35000</v>
      </c>
      <c r="G675" s="69">
        <v>16330</v>
      </c>
      <c r="H675" s="41"/>
      <c r="I675" s="5"/>
      <c r="J675"/>
      <c r="K675"/>
      <c r="L675"/>
      <c r="M675"/>
    </row>
    <row r="676" spans="1:13" s="7" customFormat="1" ht="15" customHeight="1" x14ac:dyDescent="0.2">
      <c r="B676" s="10">
        <v>1741000755</v>
      </c>
      <c r="C676" s="10" t="s">
        <v>314</v>
      </c>
      <c r="D676" s="11">
        <v>50000</v>
      </c>
      <c r="E676" s="11">
        <v>60000</v>
      </c>
      <c r="F676" s="11">
        <v>60000</v>
      </c>
      <c r="G676" s="69">
        <v>4879</v>
      </c>
      <c r="H676" s="41"/>
      <c r="I676" s="5"/>
      <c r="J676"/>
      <c r="K676"/>
      <c r="L676"/>
      <c r="M676"/>
    </row>
    <row r="677" spans="1:13" s="7" customFormat="1" ht="15" customHeight="1" x14ac:dyDescent="0.2">
      <c r="B677" s="10">
        <v>1741000756</v>
      </c>
      <c r="C677" s="10" t="s">
        <v>776</v>
      </c>
      <c r="D677" s="11">
        <v>0</v>
      </c>
      <c r="E677" s="11">
        <v>0</v>
      </c>
      <c r="F677" s="11">
        <v>175000</v>
      </c>
      <c r="G677" s="69">
        <v>233502</v>
      </c>
      <c r="H677" s="41"/>
      <c r="I677" s="5"/>
      <c r="J677"/>
      <c r="K677"/>
      <c r="L677"/>
      <c r="M677"/>
    </row>
    <row r="678" spans="1:13" s="7" customFormat="1" ht="15" customHeight="1" x14ac:dyDescent="0.2">
      <c r="B678" s="10">
        <v>1741000757</v>
      </c>
      <c r="C678" s="10" t="s">
        <v>315</v>
      </c>
      <c r="D678" s="11">
        <v>0</v>
      </c>
      <c r="E678" s="11">
        <v>60000</v>
      </c>
      <c r="F678" s="11">
        <v>60000</v>
      </c>
      <c r="G678" s="69">
        <v>59270</v>
      </c>
      <c r="H678" s="41"/>
      <c r="I678" s="5"/>
      <c r="J678"/>
      <c r="K678"/>
      <c r="L678"/>
      <c r="M678"/>
    </row>
    <row r="679" spans="1:13" s="7" customFormat="1" ht="15" customHeight="1" x14ac:dyDescent="0.2">
      <c r="B679" s="10">
        <v>1741000758</v>
      </c>
      <c r="C679" s="10" t="s">
        <v>210</v>
      </c>
      <c r="D679" s="11">
        <v>60000</v>
      </c>
      <c r="E679" s="11">
        <v>60000</v>
      </c>
      <c r="F679" s="11">
        <v>40000</v>
      </c>
      <c r="G679" s="69"/>
      <c r="H679" s="41"/>
      <c r="I679" s="5"/>
      <c r="J679"/>
      <c r="K679"/>
      <c r="L679"/>
      <c r="M679"/>
    </row>
    <row r="680" spans="1:13" s="7" customFormat="1" ht="15" customHeight="1" x14ac:dyDescent="0.2">
      <c r="B680" s="10">
        <v>1741005531</v>
      </c>
      <c r="C680" s="10" t="s">
        <v>916</v>
      </c>
      <c r="D680" s="11"/>
      <c r="E680" s="11"/>
      <c r="F680" s="11">
        <f>18000+30000+20000</f>
        <v>68000</v>
      </c>
      <c r="G680" s="69">
        <f>17907+14716+12122</f>
        <v>44745</v>
      </c>
      <c r="H680" s="41"/>
      <c r="I680" s="5"/>
      <c r="J680"/>
      <c r="K680"/>
      <c r="L680"/>
      <c r="M680"/>
    </row>
    <row r="681" spans="1:13" s="7" customFormat="1" ht="15" customHeight="1" x14ac:dyDescent="0.2">
      <c r="B681" s="10">
        <v>1741005532</v>
      </c>
      <c r="C681" s="10" t="s">
        <v>917</v>
      </c>
      <c r="D681" s="11"/>
      <c r="E681" s="11"/>
      <c r="F681" s="11">
        <f>15000+15000+20000</f>
        <v>50000</v>
      </c>
      <c r="G681" s="69">
        <f>11320+150+19852</f>
        <v>31322</v>
      </c>
      <c r="H681" s="41"/>
      <c r="I681" s="5"/>
      <c r="J681"/>
      <c r="K681"/>
      <c r="L681"/>
      <c r="M681"/>
    </row>
    <row r="682" spans="1:13" s="7" customFormat="1" ht="15" customHeight="1" x14ac:dyDescent="0.2">
      <c r="B682" s="10">
        <v>1741005533</v>
      </c>
      <c r="C682" s="10" t="s">
        <v>918</v>
      </c>
      <c r="D682" s="11">
        <v>65000</v>
      </c>
      <c r="E682" s="11">
        <f>10000+15000+13000+20000+7000</f>
        <v>65000</v>
      </c>
      <c r="F682" s="11">
        <f>10000+15000+13000</f>
        <v>38000</v>
      </c>
      <c r="G682" s="69">
        <f>8445+1384+25763+38198</f>
        <v>73790</v>
      </c>
      <c r="H682" s="41"/>
      <c r="I682" s="5"/>
      <c r="J682"/>
      <c r="K682"/>
      <c r="L682"/>
      <c r="M682"/>
    </row>
    <row r="683" spans="1:13" s="7" customFormat="1" ht="15" customHeight="1" x14ac:dyDescent="0.2">
      <c r="B683" s="10">
        <v>1741020110</v>
      </c>
      <c r="C683" s="10" t="s">
        <v>316</v>
      </c>
      <c r="D683" s="11">
        <v>875000</v>
      </c>
      <c r="E683" s="11">
        <v>933000</v>
      </c>
      <c r="F683" s="11">
        <v>740000</v>
      </c>
      <c r="G683" s="11">
        <v>929878</v>
      </c>
      <c r="H683" s="41"/>
      <c r="I683" s="5"/>
      <c r="J683"/>
      <c r="K683"/>
      <c r="L683"/>
      <c r="M683"/>
    </row>
    <row r="684" spans="1:13" s="9" customFormat="1" ht="15" customHeight="1" thickBot="1" x14ac:dyDescent="0.3">
      <c r="A684" s="7"/>
      <c r="B684" s="10">
        <v>1741021110</v>
      </c>
      <c r="C684" s="10" t="s">
        <v>317</v>
      </c>
      <c r="D684" s="11">
        <v>10000</v>
      </c>
      <c r="E684" s="11">
        <v>20000</v>
      </c>
      <c r="F684" s="11">
        <v>20000</v>
      </c>
      <c r="G684" s="11"/>
      <c r="H684" s="41"/>
      <c r="I684" s="5"/>
      <c r="J684"/>
      <c r="K684"/>
      <c r="L684"/>
      <c r="M684"/>
    </row>
    <row r="685" spans="1:13" s="7" customFormat="1" ht="15" customHeight="1" thickBot="1" x14ac:dyDescent="0.3">
      <c r="A685" s="9"/>
      <c r="B685" s="19"/>
      <c r="C685" s="19" t="s">
        <v>656</v>
      </c>
      <c r="D685" s="20">
        <f t="shared" ref="D685:G685" si="48">SUM(D662:D684)</f>
        <v>3491000</v>
      </c>
      <c r="E685" s="20">
        <f t="shared" si="48"/>
        <v>3049000</v>
      </c>
      <c r="F685" s="20">
        <f t="shared" si="48"/>
        <v>2852000</v>
      </c>
      <c r="G685" s="20">
        <f t="shared" si="48"/>
        <v>3007095</v>
      </c>
      <c r="H685" s="41"/>
      <c r="I685" s="5"/>
      <c r="J685"/>
      <c r="K685"/>
      <c r="L685"/>
      <c r="M685"/>
    </row>
    <row r="686" spans="1:13" ht="15" customHeight="1" x14ac:dyDescent="0.2">
      <c r="A686" s="7"/>
      <c r="J686"/>
      <c r="K686"/>
      <c r="L686"/>
    </row>
    <row r="687" spans="1:13" s="2" customFormat="1" ht="15" customHeight="1" thickBot="1" x14ac:dyDescent="0.3">
      <c r="A687" s="5"/>
      <c r="B687" s="5"/>
      <c r="C687" s="16" t="s">
        <v>319</v>
      </c>
      <c r="D687" s="6"/>
      <c r="E687" s="6"/>
      <c r="F687" s="6"/>
      <c r="G687" s="6"/>
      <c r="H687" s="41"/>
      <c r="I687" s="5"/>
      <c r="J687"/>
      <c r="K687"/>
      <c r="L687"/>
      <c r="M687"/>
    </row>
    <row r="688" spans="1:13" s="7" customFormat="1" ht="15" customHeight="1" thickBot="1" x14ac:dyDescent="0.3">
      <c r="A688" s="50"/>
      <c r="B688" s="19" t="s">
        <v>0</v>
      </c>
      <c r="C688" s="19" t="s">
        <v>1</v>
      </c>
      <c r="D688" s="20" t="s">
        <v>972</v>
      </c>
      <c r="E688" s="20" t="s">
        <v>908</v>
      </c>
      <c r="F688" s="20" t="s">
        <v>846</v>
      </c>
      <c r="G688" s="20" t="s">
        <v>971</v>
      </c>
      <c r="H688" s="41"/>
      <c r="I688" s="5"/>
      <c r="J688"/>
      <c r="K688"/>
      <c r="L688"/>
      <c r="M688"/>
    </row>
    <row r="689" spans="1:13" s="7" customFormat="1" ht="15" customHeight="1" x14ac:dyDescent="0.2">
      <c r="B689" s="10">
        <v>1742000720</v>
      </c>
      <c r="C689" s="10" t="s">
        <v>318</v>
      </c>
      <c r="D689" s="11">
        <v>20000</v>
      </c>
      <c r="E689" s="11">
        <v>50000</v>
      </c>
      <c r="F689" s="11">
        <v>25000</v>
      </c>
      <c r="G689" s="69">
        <v>24873</v>
      </c>
      <c r="H689" s="41"/>
      <c r="I689" s="5"/>
      <c r="J689"/>
      <c r="K689"/>
      <c r="L689"/>
      <c r="M689"/>
    </row>
    <row r="690" spans="1:13" s="7" customFormat="1" ht="15" customHeight="1" x14ac:dyDescent="0.2">
      <c r="B690" s="10">
        <v>1742000723</v>
      </c>
      <c r="C690" s="10" t="s">
        <v>320</v>
      </c>
      <c r="D690" s="11">
        <v>30000</v>
      </c>
      <c r="E690" s="11">
        <v>30000</v>
      </c>
      <c r="F690" s="11">
        <v>30000</v>
      </c>
      <c r="G690" s="69">
        <v>17054</v>
      </c>
      <c r="H690" s="41"/>
      <c r="I690" s="5"/>
      <c r="J690"/>
      <c r="K690"/>
      <c r="L690"/>
      <c r="M690"/>
    </row>
    <row r="691" spans="1:13" s="9" customFormat="1" ht="15" customHeight="1" thickBot="1" x14ac:dyDescent="0.3">
      <c r="A691" s="7"/>
      <c r="B691" s="10">
        <v>1742000750</v>
      </c>
      <c r="C691" s="10" t="s">
        <v>321</v>
      </c>
      <c r="D691" s="11">
        <v>10000</v>
      </c>
      <c r="E691" s="11">
        <v>20000</v>
      </c>
      <c r="F691" s="11">
        <v>20000</v>
      </c>
      <c r="G691" s="69">
        <v>19959</v>
      </c>
      <c r="H691" s="41"/>
      <c r="I691" s="5"/>
      <c r="J691"/>
      <c r="K691"/>
      <c r="L691"/>
      <c r="M691"/>
    </row>
    <row r="692" spans="1:13" s="7" customFormat="1" ht="15" customHeight="1" thickBot="1" x14ac:dyDescent="0.3">
      <c r="A692" s="9"/>
      <c r="B692" s="19"/>
      <c r="C692" s="19" t="s">
        <v>657</v>
      </c>
      <c r="D692" s="20">
        <f>SUM(D689:D691)</f>
        <v>60000</v>
      </c>
      <c r="E692" s="20">
        <f>SUM(E689:E691)</f>
        <v>100000</v>
      </c>
      <c r="F692" s="20">
        <f>SUM(F689:F691)</f>
        <v>75000</v>
      </c>
      <c r="G692" s="20">
        <f t="shared" ref="G692" si="49">SUM(G689:G691)</f>
        <v>61886</v>
      </c>
      <c r="H692" s="41"/>
      <c r="I692" s="5"/>
      <c r="J692"/>
      <c r="K692"/>
      <c r="L692"/>
      <c r="M692"/>
    </row>
    <row r="693" spans="1:13" ht="15" customHeight="1" x14ac:dyDescent="0.2">
      <c r="A693" s="7"/>
      <c r="J693"/>
      <c r="K693"/>
      <c r="L693"/>
    </row>
    <row r="694" spans="1:13" s="2" customFormat="1" ht="15" customHeight="1" thickBot="1" x14ac:dyDescent="0.3">
      <c r="A694" s="5"/>
      <c r="B694" s="5"/>
      <c r="C694" s="16" t="s">
        <v>323</v>
      </c>
      <c r="D694" s="6"/>
      <c r="E694" s="6"/>
      <c r="F694" s="6"/>
      <c r="G694" s="6"/>
      <c r="H694" s="41"/>
      <c r="I694" s="5"/>
      <c r="J694"/>
      <c r="K694"/>
      <c r="L694"/>
      <c r="M694"/>
    </row>
    <row r="695" spans="1:13" s="7" customFormat="1" ht="15" customHeight="1" thickBot="1" x14ac:dyDescent="0.3">
      <c r="A695" s="50"/>
      <c r="B695" s="19" t="s">
        <v>0</v>
      </c>
      <c r="C695" s="19" t="s">
        <v>1</v>
      </c>
      <c r="D695" s="20" t="s">
        <v>972</v>
      </c>
      <c r="E695" s="20" t="s">
        <v>908</v>
      </c>
      <c r="F695" s="20" t="s">
        <v>846</v>
      </c>
      <c r="G695" s="20" t="s">
        <v>971</v>
      </c>
      <c r="H695" s="41"/>
      <c r="I695" s="5"/>
      <c r="J695"/>
      <c r="K695"/>
      <c r="L695"/>
      <c r="M695"/>
    </row>
    <row r="696" spans="1:13" s="7" customFormat="1" ht="15" customHeight="1" x14ac:dyDescent="0.2">
      <c r="B696" s="10">
        <v>1743010110</v>
      </c>
      <c r="C696" s="10" t="s">
        <v>322</v>
      </c>
      <c r="D696" s="11">
        <v>420000</v>
      </c>
      <c r="E696" s="11">
        <v>380000</v>
      </c>
      <c r="F696" s="11">
        <v>340000</v>
      </c>
      <c r="G696" s="69">
        <v>200851</v>
      </c>
      <c r="H696" s="41"/>
      <c r="I696" s="5"/>
      <c r="J696"/>
      <c r="K696"/>
      <c r="L696"/>
      <c r="M696"/>
    </row>
    <row r="697" spans="1:13" s="7" customFormat="1" ht="15" customHeight="1" x14ac:dyDescent="0.2">
      <c r="B697" s="10">
        <v>1743010431</v>
      </c>
      <c r="C697" s="10" t="s">
        <v>324</v>
      </c>
      <c r="D697" s="11">
        <v>450000</v>
      </c>
      <c r="E697" s="11">
        <v>500000</v>
      </c>
      <c r="F697" s="11">
        <v>500000</v>
      </c>
      <c r="G697" s="69">
        <v>503782</v>
      </c>
      <c r="H697" s="41"/>
      <c r="I697" s="5"/>
      <c r="J697"/>
      <c r="K697"/>
      <c r="L697"/>
      <c r="M697"/>
    </row>
    <row r="698" spans="1:13" s="7" customFormat="1" ht="15" customHeight="1" x14ac:dyDescent="0.2">
      <c r="B698" s="10">
        <v>1743010720</v>
      </c>
      <c r="C698" s="10" t="s">
        <v>325</v>
      </c>
      <c r="D698" s="11">
        <v>70000</v>
      </c>
      <c r="E698" s="11">
        <v>50000</v>
      </c>
      <c r="F698" s="11">
        <v>50000</v>
      </c>
      <c r="G698" s="69">
        <v>49990</v>
      </c>
      <c r="H698" s="41"/>
      <c r="I698" s="5"/>
      <c r="J698"/>
      <c r="K698"/>
      <c r="L698"/>
      <c r="M698"/>
    </row>
    <row r="699" spans="1:13" s="7" customFormat="1" ht="15" customHeight="1" x14ac:dyDescent="0.2">
      <c r="B699" s="10">
        <v>1743010731</v>
      </c>
      <c r="C699" s="10" t="s">
        <v>326</v>
      </c>
      <c r="D699" s="11"/>
      <c r="E699" s="11"/>
      <c r="F699" s="11">
        <v>15000</v>
      </c>
      <c r="G699" s="69">
        <v>11081</v>
      </c>
      <c r="H699" s="41"/>
      <c r="I699" s="5"/>
      <c r="J699"/>
      <c r="K699"/>
      <c r="L699"/>
      <c r="M699"/>
    </row>
    <row r="700" spans="1:13" s="7" customFormat="1" ht="15" customHeight="1" x14ac:dyDescent="0.2">
      <c r="B700" s="10">
        <v>1743010732</v>
      </c>
      <c r="C700" s="10" t="s">
        <v>327</v>
      </c>
      <c r="D700" s="11"/>
      <c r="E700" s="11"/>
      <c r="F700" s="11">
        <v>10000</v>
      </c>
      <c r="G700" s="69">
        <v>14171</v>
      </c>
      <c r="H700" s="41"/>
      <c r="I700" s="5"/>
      <c r="J700"/>
      <c r="K700"/>
      <c r="L700"/>
      <c r="M700"/>
    </row>
    <row r="701" spans="1:13" s="7" customFormat="1" ht="15" customHeight="1" x14ac:dyDescent="0.2">
      <c r="B701" s="10">
        <v>1743010733</v>
      </c>
      <c r="C701" s="10" t="s">
        <v>328</v>
      </c>
      <c r="D701" s="11"/>
      <c r="E701" s="11"/>
      <c r="F701" s="11">
        <v>20000</v>
      </c>
      <c r="G701" s="69">
        <v>15751</v>
      </c>
      <c r="H701" s="41"/>
      <c r="I701" s="5"/>
      <c r="J701"/>
      <c r="K701"/>
      <c r="L701"/>
      <c r="M701"/>
    </row>
    <row r="702" spans="1:13" s="9" customFormat="1" ht="15" customHeight="1" thickBot="1" x14ac:dyDescent="0.3">
      <c r="A702" s="7"/>
      <c r="B702" s="10">
        <v>1743010750</v>
      </c>
      <c r="C702" s="10" t="s">
        <v>329</v>
      </c>
      <c r="D702" s="11">
        <v>150000</v>
      </c>
      <c r="E702" s="11">
        <v>100000</v>
      </c>
      <c r="F702" s="11">
        <v>150000</v>
      </c>
      <c r="G702" s="69">
        <v>122823</v>
      </c>
      <c r="H702" s="41"/>
      <c r="I702" s="5"/>
      <c r="J702"/>
      <c r="K702"/>
      <c r="L702"/>
      <c r="M702"/>
    </row>
    <row r="703" spans="1:13" s="7" customFormat="1" ht="15" customHeight="1" thickBot="1" x14ac:dyDescent="0.3">
      <c r="A703" s="9"/>
      <c r="B703" s="19"/>
      <c r="C703" s="19" t="s">
        <v>658</v>
      </c>
      <c r="D703" s="20">
        <f>SUM(D696:D702)</f>
        <v>1090000</v>
      </c>
      <c r="E703" s="20">
        <f>SUM(E696:E702)</f>
        <v>1030000</v>
      </c>
      <c r="F703" s="20">
        <f>SUM(F696:F702)</f>
        <v>1085000</v>
      </c>
      <c r="G703" s="20">
        <f t="shared" ref="G703" si="50">SUM(G696:G702)</f>
        <v>918449</v>
      </c>
      <c r="H703" s="41"/>
      <c r="I703" s="5"/>
      <c r="J703"/>
      <c r="K703"/>
      <c r="L703"/>
      <c r="M703"/>
    </row>
    <row r="704" spans="1:13" ht="15" customHeight="1" x14ac:dyDescent="0.2">
      <c r="A704" s="7"/>
      <c r="J704"/>
      <c r="K704"/>
      <c r="L704"/>
    </row>
    <row r="705" spans="1:13" s="2" customFormat="1" ht="15" customHeight="1" thickBot="1" x14ac:dyDescent="0.3">
      <c r="A705" s="5"/>
      <c r="B705" s="5"/>
      <c r="C705" s="16" t="s">
        <v>659</v>
      </c>
      <c r="D705" s="6"/>
      <c r="E705" s="6"/>
      <c r="F705" s="6"/>
      <c r="G705" s="6"/>
      <c r="H705" s="41"/>
      <c r="I705" s="5"/>
      <c r="J705"/>
      <c r="K705"/>
      <c r="L705"/>
      <c r="M705"/>
    </row>
    <row r="706" spans="1:13" s="7" customFormat="1" ht="15" customHeight="1" thickBot="1" x14ac:dyDescent="0.3">
      <c r="A706" s="50"/>
      <c r="B706" s="19" t="s">
        <v>0</v>
      </c>
      <c r="C706" s="19" t="s">
        <v>1</v>
      </c>
      <c r="D706" s="20" t="s">
        <v>972</v>
      </c>
      <c r="E706" s="20" t="s">
        <v>908</v>
      </c>
      <c r="F706" s="20" t="s">
        <v>846</v>
      </c>
      <c r="G706" s="20" t="s">
        <v>971</v>
      </c>
      <c r="H706" s="41"/>
      <c r="I706" s="5"/>
      <c r="J706"/>
      <c r="K706"/>
      <c r="L706"/>
      <c r="M706"/>
    </row>
    <row r="707" spans="1:13" s="7" customFormat="1" ht="15" customHeight="1" x14ac:dyDescent="0.2">
      <c r="B707" s="10">
        <v>1746000110</v>
      </c>
      <c r="C707" s="10" t="s">
        <v>330</v>
      </c>
      <c r="D707" s="11">
        <v>0</v>
      </c>
      <c r="E707" s="11">
        <v>0</v>
      </c>
      <c r="F707" s="11">
        <v>0</v>
      </c>
      <c r="G707" s="69">
        <v>1508</v>
      </c>
      <c r="H707" s="41"/>
      <c r="I707" s="5"/>
      <c r="J707"/>
      <c r="K707"/>
      <c r="L707"/>
      <c r="M707"/>
    </row>
    <row r="708" spans="1:13" s="7" customFormat="1" ht="15" customHeight="1" x14ac:dyDescent="0.2">
      <c r="B708" s="10">
        <v>1746100433</v>
      </c>
      <c r="C708" s="10" t="s">
        <v>331</v>
      </c>
      <c r="D708" s="11">
        <v>950000</v>
      </c>
      <c r="E708" s="11">
        <v>1000000</v>
      </c>
      <c r="F708" s="11">
        <v>700000</v>
      </c>
      <c r="G708" s="69">
        <v>1030784</v>
      </c>
      <c r="H708" s="41"/>
      <c r="I708" s="5"/>
      <c r="J708"/>
      <c r="K708"/>
      <c r="L708"/>
      <c r="M708"/>
    </row>
    <row r="709" spans="1:13" s="7" customFormat="1" ht="15" customHeight="1" x14ac:dyDescent="0.2">
      <c r="B709" s="10">
        <v>1746100720</v>
      </c>
      <c r="C709" s="10" t="s">
        <v>332</v>
      </c>
      <c r="D709" s="11">
        <v>150000</v>
      </c>
      <c r="E709" s="11">
        <v>150000</v>
      </c>
      <c r="F709" s="11">
        <v>150000</v>
      </c>
      <c r="G709" s="69">
        <v>139878</v>
      </c>
      <c r="H709" s="41"/>
      <c r="I709" s="5"/>
      <c r="J709"/>
      <c r="K709"/>
      <c r="L709"/>
      <c r="M709"/>
    </row>
    <row r="710" spans="1:13" s="7" customFormat="1" ht="15" customHeight="1" x14ac:dyDescent="0.2">
      <c r="B710" s="10">
        <v>1746100740</v>
      </c>
      <c r="C710" s="10" t="s">
        <v>333</v>
      </c>
      <c r="D710" s="11">
        <v>10000</v>
      </c>
      <c r="E710" s="11">
        <v>10000</v>
      </c>
      <c r="F710" s="11">
        <v>10000</v>
      </c>
      <c r="G710" s="69">
        <v>11874</v>
      </c>
      <c r="H710" s="41"/>
      <c r="I710" s="5"/>
      <c r="J710"/>
      <c r="K710"/>
      <c r="L710"/>
      <c r="M710"/>
    </row>
    <row r="711" spans="1:13" ht="15" customHeight="1" x14ac:dyDescent="0.2">
      <c r="A711" s="7"/>
      <c r="B711" s="10">
        <v>1746100750</v>
      </c>
      <c r="C711" s="10" t="s">
        <v>334</v>
      </c>
      <c r="D711" s="11">
        <v>3200000</v>
      </c>
      <c r="E711" s="11">
        <v>3050000</v>
      </c>
      <c r="F711" s="11">
        <v>3050000</v>
      </c>
      <c r="G711" s="69">
        <v>2977744</v>
      </c>
      <c r="J711"/>
      <c r="K711"/>
      <c r="L711"/>
    </row>
    <row r="712" spans="1:13" ht="15" customHeight="1" x14ac:dyDescent="0.2">
      <c r="B712" s="10">
        <v>1746200751</v>
      </c>
      <c r="C712" s="10" t="s">
        <v>335</v>
      </c>
      <c r="D712" s="11">
        <v>40000</v>
      </c>
      <c r="E712" s="11">
        <v>40000</v>
      </c>
      <c r="F712" s="11">
        <v>40000</v>
      </c>
      <c r="G712" s="69">
        <v>39328</v>
      </c>
      <c r="J712"/>
      <c r="K712"/>
      <c r="L712"/>
    </row>
    <row r="713" spans="1:13" ht="15" customHeight="1" x14ac:dyDescent="0.2">
      <c r="B713" s="10">
        <v>1746200752</v>
      </c>
      <c r="C713" s="10" t="s">
        <v>336</v>
      </c>
      <c r="D713" s="11">
        <v>154000</v>
      </c>
      <c r="E713" s="11">
        <v>154000</v>
      </c>
      <c r="F713" s="11">
        <v>147000</v>
      </c>
      <c r="G713" s="69">
        <v>153735</v>
      </c>
      <c r="J713"/>
      <c r="K713"/>
      <c r="L713"/>
    </row>
    <row r="714" spans="1:13" ht="15" customHeight="1" x14ac:dyDescent="0.2">
      <c r="B714" s="10">
        <v>1746200753</v>
      </c>
      <c r="C714" s="10" t="s">
        <v>920</v>
      </c>
      <c r="D714" s="11">
        <v>135000</v>
      </c>
      <c r="E714" s="11">
        <v>110000</v>
      </c>
      <c r="F714" s="11"/>
      <c r="G714" s="69"/>
      <c r="J714"/>
      <c r="K714"/>
      <c r="L714"/>
    </row>
    <row r="715" spans="1:13" ht="15" customHeight="1" x14ac:dyDescent="0.2">
      <c r="B715" s="10">
        <v>1746200754</v>
      </c>
      <c r="C715" s="10" t="s">
        <v>921</v>
      </c>
      <c r="D715" s="11">
        <v>23000</v>
      </c>
      <c r="E715" s="11">
        <v>23000</v>
      </c>
      <c r="F715" s="11"/>
      <c r="G715" s="69"/>
      <c r="J715"/>
      <c r="K715"/>
      <c r="L715"/>
    </row>
    <row r="716" spans="1:13" ht="15" customHeight="1" x14ac:dyDescent="0.2">
      <c r="B716" s="10">
        <v>1746400720</v>
      </c>
      <c r="C716" s="10" t="s">
        <v>337</v>
      </c>
      <c r="D716" s="11">
        <v>30000</v>
      </c>
      <c r="E716" s="11">
        <v>40000</v>
      </c>
      <c r="F716" s="11">
        <v>25000</v>
      </c>
      <c r="G716" s="69">
        <v>19013</v>
      </c>
      <c r="J716"/>
      <c r="K716"/>
      <c r="L716"/>
    </row>
    <row r="717" spans="1:13" ht="15" customHeight="1" x14ac:dyDescent="0.2">
      <c r="B717" s="10">
        <v>1746400721</v>
      </c>
      <c r="C717" s="10" t="s">
        <v>338</v>
      </c>
      <c r="D717" s="11">
        <v>80000</v>
      </c>
      <c r="E717" s="11">
        <v>150000</v>
      </c>
      <c r="F717" s="11">
        <v>150000</v>
      </c>
      <c r="G717" s="69">
        <v>122262</v>
      </c>
      <c r="J717"/>
      <c r="K717"/>
      <c r="L717"/>
    </row>
    <row r="718" spans="1:13" s="12" customFormat="1" ht="15" customHeight="1" thickBot="1" x14ac:dyDescent="0.3">
      <c r="A718" s="5"/>
      <c r="B718" s="10">
        <v>1746400750</v>
      </c>
      <c r="C718" s="10" t="s">
        <v>339</v>
      </c>
      <c r="D718" s="11">
        <v>150000</v>
      </c>
      <c r="E718" s="11">
        <v>150000</v>
      </c>
      <c r="F718" s="11">
        <v>150000</v>
      </c>
      <c r="G718" s="69">
        <v>142892</v>
      </c>
      <c r="H718" s="41"/>
      <c r="I718" s="5"/>
      <c r="J718"/>
      <c r="K718"/>
      <c r="L718"/>
      <c r="M718"/>
    </row>
    <row r="719" spans="1:13" ht="15" customHeight="1" thickBot="1" x14ac:dyDescent="0.3">
      <c r="A719" s="9"/>
      <c r="B719" s="19"/>
      <c r="C719" s="19" t="s">
        <v>660</v>
      </c>
      <c r="D719" s="20">
        <f t="shared" ref="D719:G719" si="51">SUM(D707:D718)</f>
        <v>4922000</v>
      </c>
      <c r="E719" s="20">
        <f t="shared" si="51"/>
        <v>4877000</v>
      </c>
      <c r="F719" s="20">
        <f t="shared" si="51"/>
        <v>4422000</v>
      </c>
      <c r="G719" s="20">
        <f t="shared" si="51"/>
        <v>4639018</v>
      </c>
      <c r="J719"/>
      <c r="K719"/>
      <c r="L719"/>
    </row>
    <row r="720" spans="1:13" ht="15" customHeight="1" x14ac:dyDescent="0.2">
      <c r="J720"/>
      <c r="K720"/>
      <c r="L720"/>
    </row>
    <row r="721" spans="1:13" s="2" customFormat="1" ht="15" customHeight="1" thickBot="1" x14ac:dyDescent="0.3">
      <c r="A721" s="5"/>
      <c r="B721" s="5"/>
      <c r="C721" s="16" t="s">
        <v>578</v>
      </c>
      <c r="D721" s="6"/>
      <c r="E721" s="6"/>
      <c r="F721" s="6"/>
      <c r="G721" s="6"/>
      <c r="H721" s="41"/>
      <c r="I721" s="5"/>
      <c r="J721"/>
      <c r="K721"/>
      <c r="L721"/>
      <c r="M721"/>
    </row>
    <row r="722" spans="1:13" ht="15" customHeight="1" thickBot="1" x14ac:dyDescent="0.3">
      <c r="A722" s="50"/>
      <c r="B722" s="19" t="s">
        <v>0</v>
      </c>
      <c r="C722" s="19" t="s">
        <v>1</v>
      </c>
      <c r="D722" s="20" t="s">
        <v>972</v>
      </c>
      <c r="E722" s="20" t="s">
        <v>908</v>
      </c>
      <c r="F722" s="20" t="s">
        <v>846</v>
      </c>
      <c r="G722" s="20" t="s">
        <v>971</v>
      </c>
      <c r="J722"/>
      <c r="K722"/>
      <c r="L722"/>
    </row>
    <row r="723" spans="1:13" ht="15" customHeight="1" x14ac:dyDescent="0.2">
      <c r="B723" s="10">
        <v>1751000721</v>
      </c>
      <c r="C723" s="10" t="s">
        <v>728</v>
      </c>
      <c r="D723" s="11">
        <v>100000</v>
      </c>
      <c r="E723" s="11">
        <v>100000</v>
      </c>
      <c r="F723" s="11">
        <v>100000</v>
      </c>
      <c r="G723" s="69">
        <v>100400</v>
      </c>
      <c r="J723"/>
      <c r="K723"/>
      <c r="L723"/>
    </row>
    <row r="724" spans="1:13" ht="15" customHeight="1" x14ac:dyDescent="0.2">
      <c r="B724" s="10">
        <v>1751000750</v>
      </c>
      <c r="C724" s="10" t="s">
        <v>340</v>
      </c>
      <c r="D724" s="11">
        <v>520000</v>
      </c>
      <c r="E724" s="11">
        <v>520000</v>
      </c>
      <c r="F724" s="11">
        <v>520000</v>
      </c>
      <c r="G724" s="69">
        <v>524015</v>
      </c>
      <c r="J724"/>
      <c r="K724"/>
      <c r="L724"/>
    </row>
    <row r="725" spans="1:13" ht="15" customHeight="1" x14ac:dyDescent="0.2">
      <c r="B725" s="10">
        <v>1752000751</v>
      </c>
      <c r="C725" s="10" t="s">
        <v>586</v>
      </c>
      <c r="D725" s="11">
        <v>100000</v>
      </c>
      <c r="E725" s="11">
        <v>100000</v>
      </c>
      <c r="F725" s="11">
        <v>100000</v>
      </c>
      <c r="G725" s="69">
        <v>31445</v>
      </c>
      <c r="J725"/>
      <c r="K725"/>
      <c r="L725"/>
    </row>
    <row r="726" spans="1:13" s="12" customFormat="1" ht="15" customHeight="1" thickBot="1" x14ac:dyDescent="0.3">
      <c r="A726" s="5"/>
      <c r="B726" s="10">
        <v>1754000980</v>
      </c>
      <c r="C726" s="10" t="s">
        <v>341</v>
      </c>
      <c r="D726" s="11">
        <v>10000</v>
      </c>
      <c r="E726" s="11">
        <v>10000</v>
      </c>
      <c r="F726" s="11">
        <v>10000</v>
      </c>
      <c r="G726" s="69">
        <v>5432</v>
      </c>
      <c r="H726" s="41"/>
      <c r="I726" s="5"/>
      <c r="J726"/>
      <c r="K726"/>
      <c r="L726"/>
      <c r="M726"/>
    </row>
    <row r="727" spans="1:13" ht="15" customHeight="1" thickBot="1" x14ac:dyDescent="0.3">
      <c r="A727" s="9"/>
      <c r="B727" s="19"/>
      <c r="C727" s="19" t="s">
        <v>661</v>
      </c>
      <c r="D727" s="20">
        <f>SUM(D723:D726)</f>
        <v>730000</v>
      </c>
      <c r="E727" s="20">
        <f>SUM(E723:E726)</f>
        <v>730000</v>
      </c>
      <c r="F727" s="20">
        <f>SUM(F723:F726)</f>
        <v>730000</v>
      </c>
      <c r="G727" s="20">
        <f t="shared" ref="G727" si="52">SUM(G723:G726)</f>
        <v>661292</v>
      </c>
      <c r="J727"/>
      <c r="K727"/>
      <c r="L727"/>
    </row>
    <row r="728" spans="1:13" ht="15" customHeight="1" x14ac:dyDescent="0.2">
      <c r="J728"/>
      <c r="K728"/>
      <c r="L728"/>
    </row>
    <row r="729" spans="1:13" ht="15" customHeight="1" thickBot="1" x14ac:dyDescent="0.3">
      <c r="C729" s="16" t="s">
        <v>1002</v>
      </c>
      <c r="J729"/>
      <c r="K729"/>
      <c r="L729"/>
    </row>
    <row r="730" spans="1:13" ht="15" customHeight="1" thickBot="1" x14ac:dyDescent="0.3">
      <c r="A730" s="50"/>
      <c r="B730" s="19" t="s">
        <v>0</v>
      </c>
      <c r="C730" s="19" t="s">
        <v>1</v>
      </c>
      <c r="D730" s="20" t="s">
        <v>972</v>
      </c>
      <c r="E730" s="20" t="s">
        <v>908</v>
      </c>
      <c r="F730" s="20" t="s">
        <v>846</v>
      </c>
      <c r="G730" s="20" t="s">
        <v>971</v>
      </c>
      <c r="J730"/>
      <c r="K730"/>
      <c r="L730"/>
    </row>
    <row r="731" spans="1:13" ht="15" customHeight="1" x14ac:dyDescent="0.2">
      <c r="B731" s="10">
        <v>1760000110</v>
      </c>
      <c r="C731" s="10" t="s">
        <v>1003</v>
      </c>
      <c r="D731" s="11">
        <v>370000</v>
      </c>
      <c r="E731" s="11"/>
      <c r="F731" s="11"/>
      <c r="G731" s="69"/>
      <c r="J731"/>
      <c r="K731"/>
      <c r="L731"/>
    </row>
    <row r="732" spans="1:13" ht="15" customHeight="1" x14ac:dyDescent="0.2">
      <c r="B732" s="10">
        <v>1760000111</v>
      </c>
      <c r="C732" s="10" t="s">
        <v>1007</v>
      </c>
      <c r="D732" s="11">
        <v>126000</v>
      </c>
      <c r="E732" s="11"/>
      <c r="F732" s="11"/>
      <c r="G732" s="69"/>
      <c r="J732"/>
      <c r="K732"/>
      <c r="L732"/>
    </row>
    <row r="733" spans="1:13" ht="15" customHeight="1" x14ac:dyDescent="0.2">
      <c r="B733" s="10">
        <v>1760000580</v>
      </c>
      <c r="C733" s="10" t="s">
        <v>1004</v>
      </c>
      <c r="D733" s="11">
        <v>10000</v>
      </c>
      <c r="E733" s="11"/>
      <c r="F733" s="11"/>
      <c r="G733" s="69"/>
      <c r="J733"/>
      <c r="K733"/>
      <c r="L733"/>
    </row>
    <row r="734" spans="1:13" ht="15" customHeight="1" thickBot="1" x14ac:dyDescent="0.25">
      <c r="B734" s="10">
        <v>1760000750</v>
      </c>
      <c r="C734" s="10" t="s">
        <v>1005</v>
      </c>
      <c r="D734" s="11">
        <v>25000</v>
      </c>
      <c r="E734" s="11"/>
      <c r="F734" s="11"/>
      <c r="G734" s="11"/>
      <c r="J734"/>
      <c r="K734"/>
      <c r="L734"/>
    </row>
    <row r="735" spans="1:13" ht="15" customHeight="1" thickBot="1" x14ac:dyDescent="0.3">
      <c r="A735" s="9"/>
      <c r="B735" s="19"/>
      <c r="C735" s="19" t="s">
        <v>1006</v>
      </c>
      <c r="D735" s="20">
        <f t="shared" ref="D735:G735" si="53">SUM(D731:D734)</f>
        <v>531000</v>
      </c>
      <c r="E735" s="20">
        <f t="shared" si="53"/>
        <v>0</v>
      </c>
      <c r="F735" s="20">
        <f t="shared" si="53"/>
        <v>0</v>
      </c>
      <c r="G735" s="20">
        <f t="shared" si="53"/>
        <v>0</v>
      </c>
      <c r="J735"/>
      <c r="K735"/>
      <c r="L735"/>
    </row>
    <row r="736" spans="1:13" ht="15" customHeight="1" x14ac:dyDescent="0.25">
      <c r="A736" s="9"/>
      <c r="B736" s="14"/>
      <c r="C736" s="14"/>
      <c r="D736" s="26"/>
      <c r="E736" s="26"/>
      <c r="F736" s="26"/>
      <c r="G736" s="26"/>
      <c r="J736"/>
      <c r="K736"/>
      <c r="L736"/>
    </row>
    <row r="737" spans="1:13" s="2" customFormat="1" ht="15" customHeight="1" thickBot="1" x14ac:dyDescent="0.3">
      <c r="A737" s="5"/>
      <c r="B737" s="5"/>
      <c r="C737" s="16" t="s">
        <v>343</v>
      </c>
      <c r="D737" s="6"/>
      <c r="E737" s="6"/>
      <c r="F737" s="6"/>
      <c r="G737" s="6"/>
      <c r="H737" s="41"/>
      <c r="I737" s="5"/>
      <c r="J737"/>
      <c r="K737"/>
      <c r="L737"/>
      <c r="M737"/>
    </row>
    <row r="738" spans="1:13" ht="15" customHeight="1" thickBot="1" x14ac:dyDescent="0.3">
      <c r="A738" s="50"/>
      <c r="B738" s="19" t="s">
        <v>0</v>
      </c>
      <c r="C738" s="19" t="s">
        <v>1</v>
      </c>
      <c r="D738" s="20" t="s">
        <v>972</v>
      </c>
      <c r="E738" s="20" t="s">
        <v>908</v>
      </c>
      <c r="F738" s="20" t="s">
        <v>846</v>
      </c>
      <c r="G738" s="20" t="s">
        <v>971</v>
      </c>
      <c r="J738"/>
      <c r="K738"/>
      <c r="L738"/>
    </row>
    <row r="739" spans="1:13" ht="15" customHeight="1" x14ac:dyDescent="0.2">
      <c r="B739" s="10">
        <v>1761000110</v>
      </c>
      <c r="C739" s="10" t="s">
        <v>342</v>
      </c>
      <c r="D739" s="11">
        <v>750000</v>
      </c>
      <c r="E739" s="11">
        <v>800000</v>
      </c>
      <c r="F739" s="11">
        <v>700000</v>
      </c>
      <c r="G739" s="69">
        <v>600208</v>
      </c>
      <c r="J739"/>
      <c r="K739"/>
      <c r="L739"/>
    </row>
    <row r="740" spans="1:13" ht="15" customHeight="1" x14ac:dyDescent="0.2">
      <c r="B740" s="10">
        <v>1761000541</v>
      </c>
      <c r="C740" s="10" t="s">
        <v>344</v>
      </c>
      <c r="D740" s="11">
        <v>5000</v>
      </c>
      <c r="E740" s="11">
        <v>5000</v>
      </c>
      <c r="F740" s="11">
        <v>5000</v>
      </c>
      <c r="G740" s="69">
        <v>3809</v>
      </c>
      <c r="J740"/>
      <c r="K740"/>
      <c r="L740"/>
    </row>
    <row r="741" spans="1:13" ht="15" customHeight="1" thickBot="1" x14ac:dyDescent="0.25">
      <c r="B741" s="10">
        <v>1761000750</v>
      </c>
      <c r="C741" s="10" t="s">
        <v>785</v>
      </c>
      <c r="D741" s="11">
        <v>40000</v>
      </c>
      <c r="E741" s="11">
        <v>50000</v>
      </c>
      <c r="F741" s="11">
        <v>50000</v>
      </c>
      <c r="G741" s="11">
        <v>59277</v>
      </c>
      <c r="J741"/>
      <c r="K741"/>
      <c r="L741"/>
    </row>
    <row r="742" spans="1:13" ht="15" customHeight="1" thickBot="1" x14ac:dyDescent="0.3">
      <c r="A742" s="9"/>
      <c r="B742" s="19"/>
      <c r="C742" s="19" t="s">
        <v>662</v>
      </c>
      <c r="D742" s="20">
        <f t="shared" ref="D742:G742" si="54">SUM(D739:D741)</f>
        <v>795000</v>
      </c>
      <c r="E742" s="20">
        <f t="shared" si="54"/>
        <v>855000</v>
      </c>
      <c r="F742" s="20">
        <f t="shared" si="54"/>
        <v>755000</v>
      </c>
      <c r="G742" s="20">
        <f t="shared" si="54"/>
        <v>663294</v>
      </c>
      <c r="J742"/>
      <c r="K742"/>
      <c r="L742"/>
    </row>
    <row r="743" spans="1:13" ht="15" customHeight="1" x14ac:dyDescent="0.2">
      <c r="J743"/>
      <c r="K743"/>
      <c r="L743"/>
    </row>
    <row r="744" spans="1:13" s="2" customFormat="1" ht="15" customHeight="1" thickBot="1" x14ac:dyDescent="0.3">
      <c r="A744" s="5"/>
      <c r="B744" s="5"/>
      <c r="C744" s="16" t="s">
        <v>346</v>
      </c>
      <c r="D744" s="6"/>
      <c r="E744" s="6"/>
      <c r="F744" s="6"/>
      <c r="G744" s="6"/>
      <c r="H744" s="41"/>
      <c r="I744" s="5"/>
      <c r="J744"/>
      <c r="K744"/>
      <c r="L744"/>
      <c r="M744"/>
    </row>
    <row r="745" spans="1:13" ht="15" customHeight="1" thickBot="1" x14ac:dyDescent="0.3">
      <c r="A745" s="50"/>
      <c r="B745" s="19" t="s">
        <v>0</v>
      </c>
      <c r="C745" s="19" t="s">
        <v>1</v>
      </c>
      <c r="D745" s="20" t="s">
        <v>972</v>
      </c>
      <c r="E745" s="20" t="s">
        <v>908</v>
      </c>
      <c r="F745" s="20" t="s">
        <v>846</v>
      </c>
      <c r="G745" s="20" t="s">
        <v>971</v>
      </c>
      <c r="J745"/>
      <c r="K745"/>
      <c r="L745"/>
    </row>
    <row r="746" spans="1:13" s="12" customFormat="1" ht="15" customHeight="1" thickBot="1" x14ac:dyDescent="0.3">
      <c r="A746" s="5"/>
      <c r="B746" s="10">
        <v>1764000110</v>
      </c>
      <c r="C746" s="10" t="s">
        <v>345</v>
      </c>
      <c r="D746" s="11">
        <v>164000</v>
      </c>
      <c r="E746" s="11"/>
      <c r="F746" s="11">
        <v>60000</v>
      </c>
      <c r="G746" s="11">
        <v>0</v>
      </c>
      <c r="H746" s="41"/>
      <c r="I746" s="5"/>
      <c r="J746"/>
      <c r="K746"/>
      <c r="L746"/>
      <c r="M746"/>
    </row>
    <row r="747" spans="1:13" ht="15" customHeight="1" thickBot="1" x14ac:dyDescent="0.3">
      <c r="A747" s="9"/>
      <c r="B747" s="19"/>
      <c r="C747" s="19" t="s">
        <v>663</v>
      </c>
      <c r="D747" s="20">
        <f>D746</f>
        <v>164000</v>
      </c>
      <c r="E747" s="20">
        <f>E746</f>
        <v>0</v>
      </c>
      <c r="F747" s="20">
        <f>F746</f>
        <v>60000</v>
      </c>
      <c r="G747" s="20">
        <f t="shared" ref="G747" si="55">G746</f>
        <v>0</v>
      </c>
      <c r="J747"/>
      <c r="K747"/>
      <c r="L747"/>
    </row>
    <row r="748" spans="1:13" ht="15" customHeight="1" x14ac:dyDescent="0.2">
      <c r="J748"/>
      <c r="K748"/>
      <c r="L748"/>
    </row>
    <row r="749" spans="1:13" s="2" customFormat="1" ht="15" customHeight="1" thickBot="1" x14ac:dyDescent="0.3">
      <c r="A749" s="5"/>
      <c r="B749" s="5"/>
      <c r="C749" s="16" t="s">
        <v>699</v>
      </c>
      <c r="D749" s="6"/>
      <c r="E749" s="6"/>
      <c r="F749" s="6"/>
      <c r="G749" s="6"/>
      <c r="H749" s="41"/>
      <c r="I749" s="5"/>
      <c r="J749"/>
      <c r="K749"/>
      <c r="L749"/>
      <c r="M749"/>
    </row>
    <row r="750" spans="1:13" ht="15" customHeight="1" thickBot="1" x14ac:dyDescent="0.3">
      <c r="A750" s="50"/>
      <c r="B750" s="19" t="s">
        <v>0</v>
      </c>
      <c r="C750" s="19" t="s">
        <v>1</v>
      </c>
      <c r="D750" s="20" t="s">
        <v>972</v>
      </c>
      <c r="E750" s="20" t="s">
        <v>908</v>
      </c>
      <c r="F750" s="20" t="s">
        <v>846</v>
      </c>
      <c r="G750" s="20" t="s">
        <v>971</v>
      </c>
      <c r="J750"/>
      <c r="K750"/>
      <c r="L750"/>
    </row>
    <row r="751" spans="1:13" ht="15" customHeight="1" thickBot="1" x14ac:dyDescent="0.25">
      <c r="B751" s="24">
        <v>1765000820</v>
      </c>
      <c r="C751" s="24" t="s">
        <v>699</v>
      </c>
      <c r="D751" s="25">
        <v>550000</v>
      </c>
      <c r="E751" s="25">
        <v>550000</v>
      </c>
      <c r="F751" s="25">
        <v>550000</v>
      </c>
      <c r="G751" s="25">
        <v>467000</v>
      </c>
      <c r="J751"/>
      <c r="K751"/>
      <c r="L751"/>
    </row>
    <row r="752" spans="1:13" ht="15" customHeight="1" thickBot="1" x14ac:dyDescent="0.3">
      <c r="B752" s="19"/>
      <c r="C752" s="19" t="s">
        <v>664</v>
      </c>
      <c r="D752" s="20">
        <f>D751</f>
        <v>550000</v>
      </c>
      <c r="E752" s="20">
        <f>E751</f>
        <v>550000</v>
      </c>
      <c r="F752" s="20">
        <f>F751</f>
        <v>550000</v>
      </c>
      <c r="G752" s="20">
        <f t="shared" ref="G752" si="56">G751</f>
        <v>467000</v>
      </c>
      <c r="I752" s="1"/>
      <c r="J752" s="1"/>
      <c r="K752" s="1"/>
      <c r="L752"/>
    </row>
    <row r="753" spans="1:13" ht="15" customHeight="1" x14ac:dyDescent="0.2">
      <c r="I753" s="1"/>
      <c r="J753" s="1"/>
      <c r="K753" s="1"/>
      <c r="L753"/>
    </row>
    <row r="754" spans="1:13" s="2" customFormat="1" ht="15" customHeight="1" thickBot="1" x14ac:dyDescent="0.3">
      <c r="A754" s="5"/>
      <c r="B754" s="5"/>
      <c r="C754" s="16" t="s">
        <v>665</v>
      </c>
      <c r="D754" s="6"/>
      <c r="E754" s="6"/>
      <c r="F754" s="6"/>
      <c r="G754" s="6"/>
      <c r="H754" s="41"/>
      <c r="I754" s="1"/>
      <c r="J754" s="1"/>
      <c r="K754" s="1"/>
      <c r="L754"/>
      <c r="M754"/>
    </row>
    <row r="755" spans="1:13" ht="15" customHeight="1" thickBot="1" x14ac:dyDescent="0.3">
      <c r="A755" s="50"/>
      <c r="B755" s="19" t="s">
        <v>0</v>
      </c>
      <c r="C755" s="19" t="s">
        <v>1</v>
      </c>
      <c r="D755" s="20" t="s">
        <v>972</v>
      </c>
      <c r="E755" s="20" t="s">
        <v>908</v>
      </c>
      <c r="F755" s="20" t="s">
        <v>846</v>
      </c>
      <c r="G755" s="20" t="s">
        <v>971</v>
      </c>
      <c r="I755" s="1"/>
      <c r="J755" s="1"/>
      <c r="K755" s="1"/>
      <c r="L755"/>
    </row>
    <row r="756" spans="1:13" s="7" customFormat="1" ht="15" customHeight="1" x14ac:dyDescent="0.2">
      <c r="A756" s="5"/>
      <c r="B756" s="10">
        <v>1767000441</v>
      </c>
      <c r="C756" s="10" t="s">
        <v>772</v>
      </c>
      <c r="D756" s="11">
        <v>1900000</v>
      </c>
      <c r="E756" s="11">
        <v>1700000</v>
      </c>
      <c r="F756" s="11">
        <v>1420000</v>
      </c>
      <c r="G756" s="69">
        <v>1494901</v>
      </c>
      <c r="H756" s="41"/>
      <c r="I756" s="1"/>
      <c r="J756" s="1"/>
      <c r="K756" s="1"/>
      <c r="L756"/>
      <c r="M756"/>
    </row>
    <row r="757" spans="1:13" s="7" customFormat="1" ht="15" customHeight="1" x14ac:dyDescent="0.2">
      <c r="B757" s="10">
        <v>1767000443</v>
      </c>
      <c r="C757" s="10" t="s">
        <v>347</v>
      </c>
      <c r="D757" s="11">
        <v>200000</v>
      </c>
      <c r="E757" s="11">
        <v>200000</v>
      </c>
      <c r="F757" s="11">
        <v>200000</v>
      </c>
      <c r="G757" s="69">
        <v>449289</v>
      </c>
      <c r="H757" s="41"/>
      <c r="I757" s="1"/>
      <c r="J757" s="1"/>
      <c r="K757" s="1"/>
      <c r="L757"/>
      <c r="M757"/>
    </row>
    <row r="758" spans="1:13" s="7" customFormat="1" ht="15" customHeight="1" x14ac:dyDescent="0.2">
      <c r="B758" s="10">
        <v>1767000750</v>
      </c>
      <c r="C758" s="10" t="s">
        <v>348</v>
      </c>
      <c r="D758" s="11">
        <v>43000</v>
      </c>
      <c r="E758" s="11">
        <v>43000</v>
      </c>
      <c r="F758" s="11">
        <v>43000</v>
      </c>
      <c r="G758" s="69">
        <v>40320</v>
      </c>
      <c r="H758" s="41"/>
      <c r="I758" s="1"/>
      <c r="J758" s="1"/>
      <c r="K758" s="1"/>
      <c r="L758"/>
      <c r="M758"/>
    </row>
    <row r="759" spans="1:13" s="9" customFormat="1" ht="15" customHeight="1" thickBot="1" x14ac:dyDescent="0.3">
      <c r="A759" s="7"/>
      <c r="B759" s="10">
        <v>1767000753</v>
      </c>
      <c r="C759" s="10" t="s">
        <v>780</v>
      </c>
      <c r="D759" s="11">
        <v>240000</v>
      </c>
      <c r="E759" s="11">
        <v>220000</v>
      </c>
      <c r="F759" s="11">
        <v>220000</v>
      </c>
      <c r="G759" s="11">
        <v>242720</v>
      </c>
      <c r="H759" s="41"/>
      <c r="I759" s="1"/>
      <c r="J759" s="1"/>
      <c r="K759" s="1"/>
      <c r="L759"/>
      <c r="M759"/>
    </row>
    <row r="760" spans="1:13" s="7" customFormat="1" ht="15" customHeight="1" thickBot="1" x14ac:dyDescent="0.3">
      <c r="A760" s="9"/>
      <c r="B760" s="19"/>
      <c r="C760" s="19" t="s">
        <v>666</v>
      </c>
      <c r="D760" s="20">
        <f>SUM(D756:D759)</f>
        <v>2383000</v>
      </c>
      <c r="E760" s="20">
        <f>SUM(E756:E759)</f>
        <v>2163000</v>
      </c>
      <c r="F760" s="20">
        <f>SUM(F756:F759)</f>
        <v>1883000</v>
      </c>
      <c r="G760" s="20">
        <f t="shared" ref="G760" si="57">SUM(G756:G759)</f>
        <v>2227230</v>
      </c>
      <c r="H760" s="41"/>
      <c r="I760" s="1"/>
      <c r="J760" s="1"/>
      <c r="K760" s="1"/>
      <c r="L760"/>
      <c r="M760"/>
    </row>
    <row r="761" spans="1:13" ht="15" customHeight="1" x14ac:dyDescent="0.2">
      <c r="A761" s="7"/>
      <c r="I761" s="1"/>
      <c r="J761" s="1"/>
      <c r="K761" s="1"/>
      <c r="L761"/>
    </row>
    <row r="762" spans="1:13" s="2" customFormat="1" ht="15" customHeight="1" thickBot="1" x14ac:dyDescent="0.3">
      <c r="A762" s="5"/>
      <c r="B762" s="5"/>
      <c r="C762" s="16" t="s">
        <v>667</v>
      </c>
      <c r="D762" s="6"/>
      <c r="E762" s="6"/>
      <c r="F762" s="6"/>
      <c r="G762" s="6"/>
      <c r="H762" s="41"/>
      <c r="I762" s="1"/>
      <c r="J762" s="1"/>
      <c r="K762" s="1"/>
      <c r="L762"/>
      <c r="M762"/>
    </row>
    <row r="763" spans="1:13" s="7" customFormat="1" ht="15" customHeight="1" thickBot="1" x14ac:dyDescent="0.3">
      <c r="A763" s="50"/>
      <c r="B763" s="19" t="s">
        <v>0</v>
      </c>
      <c r="C763" s="19" t="s">
        <v>1</v>
      </c>
      <c r="D763" s="20" t="s">
        <v>972</v>
      </c>
      <c r="E763" s="20" t="s">
        <v>908</v>
      </c>
      <c r="F763" s="20" t="s">
        <v>846</v>
      </c>
      <c r="G763" s="20" t="s">
        <v>971</v>
      </c>
      <c r="H763" s="41"/>
      <c r="I763" s="1"/>
      <c r="J763" s="1"/>
      <c r="K763" s="1"/>
      <c r="L763"/>
      <c r="M763"/>
    </row>
    <row r="764" spans="1:13" s="7" customFormat="1" ht="15" customHeight="1" x14ac:dyDescent="0.2">
      <c r="B764" s="10">
        <v>1769020110</v>
      </c>
      <c r="C764" s="10" t="s">
        <v>349</v>
      </c>
      <c r="D764" s="11">
        <v>320000</v>
      </c>
      <c r="E764" s="11">
        <v>290000</v>
      </c>
      <c r="F764" s="11">
        <v>280000</v>
      </c>
      <c r="G764" s="69">
        <v>303022</v>
      </c>
      <c r="H764" s="41"/>
      <c r="I764" s="1"/>
      <c r="J764" s="1"/>
      <c r="K764" s="1"/>
      <c r="L764"/>
      <c r="M764"/>
    </row>
    <row r="765" spans="1:13" s="7" customFormat="1" ht="15" customHeight="1" x14ac:dyDescent="0.2">
      <c r="B765" s="10">
        <v>1769020431</v>
      </c>
      <c r="C765" s="10" t="s">
        <v>350</v>
      </c>
      <c r="D765" s="11">
        <v>8000</v>
      </c>
      <c r="E765" s="11">
        <v>8000</v>
      </c>
      <c r="F765" s="11">
        <v>8000</v>
      </c>
      <c r="G765" s="69">
        <v>6777</v>
      </c>
      <c r="H765" s="41"/>
      <c r="I765" s="1"/>
      <c r="J765" s="1"/>
      <c r="K765" s="1"/>
      <c r="L765"/>
      <c r="M765"/>
    </row>
    <row r="766" spans="1:13" s="7" customFormat="1" ht="15" customHeight="1" x14ac:dyDescent="0.2">
      <c r="B766" s="10">
        <v>1769020470</v>
      </c>
      <c r="C766" s="10" t="s">
        <v>351</v>
      </c>
      <c r="D766" s="11">
        <v>2000</v>
      </c>
      <c r="E766" s="11">
        <v>2000</v>
      </c>
      <c r="F766" s="11">
        <v>2000</v>
      </c>
      <c r="G766" s="69">
        <v>342</v>
      </c>
      <c r="H766" s="41"/>
      <c r="I766" s="1"/>
      <c r="J766" s="1"/>
      <c r="K766" s="1"/>
      <c r="L766"/>
      <c r="M766"/>
    </row>
    <row r="767" spans="1:13" s="7" customFormat="1" ht="15" customHeight="1" x14ac:dyDescent="0.2">
      <c r="B767" s="10">
        <v>1769020541</v>
      </c>
      <c r="C767" s="10" t="s">
        <v>352</v>
      </c>
      <c r="D767" s="11">
        <v>3000</v>
      </c>
      <c r="E767" s="11">
        <v>3000</v>
      </c>
      <c r="F767" s="11">
        <v>3000</v>
      </c>
      <c r="G767" s="69">
        <v>708</v>
      </c>
      <c r="H767" s="41"/>
      <c r="I767" s="1"/>
      <c r="J767" s="1"/>
      <c r="K767" s="1"/>
      <c r="L767"/>
      <c r="M767"/>
    </row>
    <row r="768" spans="1:13" s="7" customFormat="1" ht="15" customHeight="1" x14ac:dyDescent="0.2">
      <c r="B768" s="10">
        <v>1769030110</v>
      </c>
      <c r="C768" s="10" t="s">
        <v>353</v>
      </c>
      <c r="D768" s="11">
        <v>170000</v>
      </c>
      <c r="E768" s="11">
        <v>160000</v>
      </c>
      <c r="F768" s="11">
        <v>105000</v>
      </c>
      <c r="G768" s="69">
        <v>121485</v>
      </c>
      <c r="H768" s="41"/>
      <c r="I768" s="1"/>
      <c r="J768" s="1"/>
      <c r="K768" s="1"/>
      <c r="L768"/>
      <c r="M768"/>
    </row>
    <row r="769" spans="1:13" s="7" customFormat="1" ht="15" customHeight="1" x14ac:dyDescent="0.2">
      <c r="B769" s="10">
        <v>1769030431</v>
      </c>
      <c r="C769" s="10" t="s">
        <v>354</v>
      </c>
      <c r="D769" s="11">
        <v>8000</v>
      </c>
      <c r="E769" s="11">
        <v>8000</v>
      </c>
      <c r="F769" s="11">
        <v>8000</v>
      </c>
      <c r="G769" s="69">
        <v>12583</v>
      </c>
      <c r="H769" s="41"/>
      <c r="I769" s="1"/>
      <c r="J769" s="1"/>
      <c r="K769" s="1"/>
      <c r="L769"/>
      <c r="M769"/>
    </row>
    <row r="770" spans="1:13" s="7" customFormat="1" ht="15" customHeight="1" x14ac:dyDescent="0.2">
      <c r="B770" s="10">
        <v>1769030541</v>
      </c>
      <c r="C770" s="10" t="s">
        <v>355</v>
      </c>
      <c r="D770" s="11">
        <v>1000</v>
      </c>
      <c r="E770" s="11">
        <v>1000</v>
      </c>
      <c r="F770" s="11">
        <v>1000</v>
      </c>
      <c r="G770" s="69"/>
      <c r="H770" s="41"/>
      <c r="I770" s="1"/>
      <c r="J770" s="1"/>
      <c r="K770" s="1"/>
      <c r="L770"/>
      <c r="M770"/>
    </row>
    <row r="771" spans="1:13" s="7" customFormat="1" ht="15" customHeight="1" x14ac:dyDescent="0.2">
      <c r="B771" s="10">
        <v>1769050110</v>
      </c>
      <c r="C771" s="10" t="s">
        <v>356</v>
      </c>
      <c r="D771" s="11">
        <v>200000</v>
      </c>
      <c r="E771" s="11">
        <v>195000</v>
      </c>
      <c r="F771" s="11">
        <v>185000</v>
      </c>
      <c r="G771" s="69">
        <v>199249</v>
      </c>
      <c r="H771" s="41"/>
      <c r="I771" s="5"/>
      <c r="J771"/>
      <c r="K771"/>
      <c r="L771"/>
      <c r="M771"/>
    </row>
    <row r="772" spans="1:13" s="7" customFormat="1" ht="15" customHeight="1" x14ac:dyDescent="0.2">
      <c r="B772" s="10">
        <v>1769050431</v>
      </c>
      <c r="C772" s="10" t="s">
        <v>357</v>
      </c>
      <c r="D772" s="11">
        <v>1000</v>
      </c>
      <c r="E772" s="11">
        <v>1000</v>
      </c>
      <c r="F772" s="11">
        <v>1000</v>
      </c>
      <c r="G772" s="69"/>
      <c r="H772" s="41"/>
      <c r="I772" s="5"/>
      <c r="J772"/>
      <c r="K772"/>
      <c r="L772"/>
      <c r="M772"/>
    </row>
    <row r="773" spans="1:13" s="7" customFormat="1" ht="15" customHeight="1" x14ac:dyDescent="0.2">
      <c r="B773" s="10">
        <v>1769050541</v>
      </c>
      <c r="C773" s="10" t="s">
        <v>358</v>
      </c>
      <c r="D773" s="11">
        <v>1000</v>
      </c>
      <c r="E773" s="11">
        <v>1000</v>
      </c>
      <c r="F773" s="11">
        <v>1000</v>
      </c>
      <c r="G773" s="69"/>
      <c r="H773" s="41"/>
      <c r="I773" s="5"/>
      <c r="J773"/>
      <c r="K773"/>
      <c r="L773"/>
      <c r="M773"/>
    </row>
    <row r="774" spans="1:13" s="7" customFormat="1" ht="15" customHeight="1" x14ac:dyDescent="0.2">
      <c r="B774" s="10">
        <v>1769050580</v>
      </c>
      <c r="C774" s="10" t="s">
        <v>359</v>
      </c>
      <c r="D774" s="11">
        <v>3000</v>
      </c>
      <c r="E774" s="11">
        <v>3000</v>
      </c>
      <c r="F774" s="11">
        <v>3000</v>
      </c>
      <c r="G774" s="69">
        <v>4489</v>
      </c>
      <c r="H774" s="41"/>
      <c r="I774" s="5"/>
      <c r="J774"/>
      <c r="K774"/>
      <c r="L774"/>
      <c r="M774"/>
    </row>
    <row r="775" spans="1:13" ht="15" customHeight="1" x14ac:dyDescent="0.2">
      <c r="A775" s="7"/>
      <c r="B775" s="10">
        <v>1769080541</v>
      </c>
      <c r="C775" s="10" t="s">
        <v>360</v>
      </c>
      <c r="D775" s="11">
        <v>1000</v>
      </c>
      <c r="E775" s="11">
        <v>1000</v>
      </c>
      <c r="F775" s="11">
        <v>1000</v>
      </c>
      <c r="G775" s="69">
        <v>301</v>
      </c>
      <c r="J775"/>
      <c r="K775"/>
      <c r="L775"/>
    </row>
    <row r="776" spans="1:13" ht="15" customHeight="1" x14ac:dyDescent="0.2">
      <c r="B776" s="10">
        <v>1773100431</v>
      </c>
      <c r="C776" s="10" t="s">
        <v>361</v>
      </c>
      <c r="D776" s="11">
        <v>45000</v>
      </c>
      <c r="E776" s="11">
        <v>45000</v>
      </c>
      <c r="F776" s="11">
        <v>45000</v>
      </c>
      <c r="G776" s="69">
        <v>36586</v>
      </c>
      <c r="J776"/>
      <c r="K776"/>
      <c r="L776"/>
    </row>
    <row r="777" spans="1:13" s="12" customFormat="1" ht="15" customHeight="1" thickBot="1" x14ac:dyDescent="0.3">
      <c r="A777" s="5"/>
      <c r="B777" s="10">
        <v>1773100433</v>
      </c>
      <c r="C777" s="10" t="s">
        <v>362</v>
      </c>
      <c r="D777" s="11">
        <v>6000</v>
      </c>
      <c r="E777" s="11">
        <v>6000</v>
      </c>
      <c r="F777" s="11">
        <v>6000</v>
      </c>
      <c r="G777" s="69">
        <v>29295</v>
      </c>
      <c r="H777" s="41"/>
      <c r="I777" s="5"/>
      <c r="J777"/>
      <c r="K777"/>
      <c r="L777"/>
      <c r="M777"/>
    </row>
    <row r="778" spans="1:13" ht="15" customHeight="1" thickBot="1" x14ac:dyDescent="0.3">
      <c r="A778" s="9"/>
      <c r="B778" s="19"/>
      <c r="C778" s="19" t="s">
        <v>668</v>
      </c>
      <c r="D778" s="20">
        <f t="shared" ref="D778:G778" si="58">SUM(D764:D777)</f>
        <v>769000</v>
      </c>
      <c r="E778" s="20">
        <f t="shared" si="58"/>
        <v>724000</v>
      </c>
      <c r="F778" s="20">
        <f t="shared" si="58"/>
        <v>649000</v>
      </c>
      <c r="G778" s="20">
        <f t="shared" si="58"/>
        <v>714837</v>
      </c>
      <c r="J778"/>
      <c r="K778"/>
      <c r="L778"/>
    </row>
    <row r="779" spans="1:13" ht="15" customHeight="1" x14ac:dyDescent="0.2">
      <c r="J779"/>
      <c r="K779"/>
      <c r="L779"/>
    </row>
    <row r="780" spans="1:13" s="2" customFormat="1" ht="15" customHeight="1" thickBot="1" x14ac:dyDescent="0.3">
      <c r="A780" s="5"/>
      <c r="B780" s="5"/>
      <c r="C780" s="16" t="s">
        <v>570</v>
      </c>
      <c r="D780" s="6"/>
      <c r="E780" s="6"/>
      <c r="F780" s="6"/>
      <c r="G780" s="6"/>
      <c r="H780" s="41"/>
      <c r="I780" s="5"/>
      <c r="J780"/>
      <c r="K780"/>
      <c r="L780"/>
      <c r="M780"/>
    </row>
    <row r="781" spans="1:13" ht="15" customHeight="1" thickBot="1" x14ac:dyDescent="0.3">
      <c r="A781" s="50"/>
      <c r="B781" s="19" t="s">
        <v>0</v>
      </c>
      <c r="C781" s="19" t="s">
        <v>1</v>
      </c>
      <c r="D781" s="20" t="s">
        <v>972</v>
      </c>
      <c r="E781" s="20" t="s">
        <v>908</v>
      </c>
      <c r="F781" s="20" t="s">
        <v>846</v>
      </c>
      <c r="G781" s="20" t="s">
        <v>971</v>
      </c>
      <c r="J781"/>
      <c r="K781"/>
      <c r="L781"/>
    </row>
    <row r="782" spans="1:13" ht="15" customHeight="1" x14ac:dyDescent="0.2">
      <c r="B782" s="10">
        <v>1781000110</v>
      </c>
      <c r="C782" s="10" t="s">
        <v>363</v>
      </c>
      <c r="D782" s="11">
        <v>470000</v>
      </c>
      <c r="E782" s="11">
        <v>427000</v>
      </c>
      <c r="F782" s="11">
        <v>425000</v>
      </c>
      <c r="G782" s="69">
        <v>436499</v>
      </c>
      <c r="J782"/>
      <c r="K782"/>
      <c r="L782"/>
    </row>
    <row r="783" spans="1:13" ht="15" customHeight="1" x14ac:dyDescent="0.2">
      <c r="B783" s="10">
        <v>1781000522</v>
      </c>
      <c r="C783" s="10" t="s">
        <v>364</v>
      </c>
      <c r="D783" s="11">
        <v>10000</v>
      </c>
      <c r="E783" s="11">
        <v>21000</v>
      </c>
      <c r="F783" s="11">
        <v>19000</v>
      </c>
      <c r="G783" s="69">
        <v>1895</v>
      </c>
      <c r="J783"/>
      <c r="K783"/>
      <c r="L783"/>
    </row>
    <row r="784" spans="1:13" ht="15" customHeight="1" x14ac:dyDescent="0.2">
      <c r="B784" s="10">
        <v>1781000533</v>
      </c>
      <c r="C784" s="10" t="s">
        <v>949</v>
      </c>
      <c r="D784" s="11">
        <v>70000</v>
      </c>
      <c r="E784" s="11">
        <v>50000</v>
      </c>
      <c r="F784" s="11">
        <v>30000</v>
      </c>
      <c r="G784" s="69">
        <f>5357+5672</f>
        <v>11029</v>
      </c>
      <c r="J784"/>
      <c r="K784"/>
      <c r="L784"/>
    </row>
    <row r="785" spans="2:12" ht="15" customHeight="1" x14ac:dyDescent="0.2">
      <c r="B785" s="10">
        <v>1781000532</v>
      </c>
      <c r="C785" s="10" t="s">
        <v>951</v>
      </c>
      <c r="D785" s="11">
        <v>10000</v>
      </c>
      <c r="E785" s="11">
        <v>10000</v>
      </c>
      <c r="F785" s="11"/>
      <c r="G785" s="69"/>
      <c r="J785"/>
      <c r="K785"/>
      <c r="L785"/>
    </row>
    <row r="786" spans="2:12" ht="15" customHeight="1" x14ac:dyDescent="0.2">
      <c r="B786" s="10">
        <v>1781000531</v>
      </c>
      <c r="C786" s="10" t="s">
        <v>952</v>
      </c>
      <c r="D786" s="11">
        <v>13000</v>
      </c>
      <c r="E786" s="11">
        <v>9000</v>
      </c>
      <c r="F786" s="11"/>
      <c r="G786" s="69">
        <f>6603+50</f>
        <v>6653</v>
      </c>
      <c r="J786"/>
      <c r="K786"/>
      <c r="L786"/>
    </row>
    <row r="787" spans="2:12" ht="15" customHeight="1" x14ac:dyDescent="0.2">
      <c r="B787" s="10">
        <v>1781000535</v>
      </c>
      <c r="C787" s="10" t="s">
        <v>950</v>
      </c>
      <c r="D787" s="11">
        <v>110000</v>
      </c>
      <c r="E787" s="11">
        <v>110000</v>
      </c>
      <c r="F787" s="11">
        <v>50000</v>
      </c>
      <c r="G787" s="69">
        <v>67862</v>
      </c>
      <c r="J787"/>
      <c r="K787"/>
      <c r="L787"/>
    </row>
    <row r="788" spans="2:12" ht="15" customHeight="1" x14ac:dyDescent="0.2">
      <c r="B788" s="10">
        <v>1781000570</v>
      </c>
      <c r="C788" s="10" t="s">
        <v>365</v>
      </c>
      <c r="D788" s="11">
        <v>17000</v>
      </c>
      <c r="E788" s="11">
        <v>17000</v>
      </c>
      <c r="F788" s="11">
        <v>15000</v>
      </c>
      <c r="G788" s="69">
        <v>16848</v>
      </c>
      <c r="J788"/>
      <c r="K788"/>
      <c r="L788"/>
    </row>
    <row r="789" spans="2:12" ht="15" customHeight="1" x14ac:dyDescent="0.2">
      <c r="B789" s="10">
        <v>1781000580</v>
      </c>
      <c r="C789" s="10" t="s">
        <v>366</v>
      </c>
      <c r="D789" s="11">
        <v>6000</v>
      </c>
      <c r="E789" s="11">
        <v>6000</v>
      </c>
      <c r="F789" s="11">
        <v>5000</v>
      </c>
      <c r="G789" s="69">
        <v>5769</v>
      </c>
      <c r="J789"/>
      <c r="K789"/>
      <c r="L789"/>
    </row>
    <row r="790" spans="2:12" ht="15" customHeight="1" x14ac:dyDescent="0.2">
      <c r="B790" s="10">
        <v>1781000582</v>
      </c>
      <c r="C790" s="10" t="s">
        <v>367</v>
      </c>
      <c r="D790" s="11">
        <v>17000</v>
      </c>
      <c r="E790" s="11">
        <v>17000</v>
      </c>
      <c r="F790" s="11">
        <v>15000</v>
      </c>
      <c r="G790" s="69">
        <v>16102</v>
      </c>
      <c r="J790"/>
      <c r="K790"/>
      <c r="L790"/>
    </row>
    <row r="791" spans="2:12" ht="15" customHeight="1" x14ac:dyDescent="0.2">
      <c r="B791" s="10">
        <v>1781000750</v>
      </c>
      <c r="C791" s="10" t="s">
        <v>954</v>
      </c>
      <c r="D791" s="11">
        <v>20000</v>
      </c>
      <c r="E791" s="11">
        <v>30000</v>
      </c>
      <c r="F791" s="11">
        <v>10000</v>
      </c>
      <c r="G791" s="69">
        <v>819</v>
      </c>
      <c r="J791"/>
      <c r="K791"/>
      <c r="L791"/>
    </row>
    <row r="792" spans="2:12" ht="15" customHeight="1" x14ac:dyDescent="0.2">
      <c r="B792" s="10">
        <v>1781002110</v>
      </c>
      <c r="C792" s="10" t="s">
        <v>368</v>
      </c>
      <c r="D792" s="11">
        <v>1200000</v>
      </c>
      <c r="E792" s="11">
        <v>1015000</v>
      </c>
      <c r="F792" s="11">
        <v>900000</v>
      </c>
      <c r="G792" s="69">
        <v>990075</v>
      </c>
      <c r="J792"/>
      <c r="K792"/>
      <c r="L792"/>
    </row>
    <row r="793" spans="2:12" ht="15" customHeight="1" x14ac:dyDescent="0.2">
      <c r="B793" s="10">
        <v>1781002512</v>
      </c>
      <c r="C793" s="10" t="s">
        <v>953</v>
      </c>
      <c r="D793" s="11">
        <v>36000</v>
      </c>
      <c r="E793" s="11">
        <v>41000</v>
      </c>
      <c r="F793" s="11">
        <v>34000</v>
      </c>
      <c r="G793" s="69">
        <v>15630</v>
      </c>
      <c r="J793"/>
      <c r="K793"/>
      <c r="L793"/>
    </row>
    <row r="794" spans="2:12" ht="15" customHeight="1" x14ac:dyDescent="0.2">
      <c r="B794" s="10">
        <v>1781002531</v>
      </c>
      <c r="C794" s="10" t="s">
        <v>822</v>
      </c>
      <c r="D794" s="11"/>
      <c r="E794" s="11"/>
      <c r="F794" s="11">
        <v>60000</v>
      </c>
      <c r="G794" s="69">
        <v>70132</v>
      </c>
      <c r="J794"/>
      <c r="K794"/>
      <c r="L794"/>
    </row>
    <row r="795" spans="2:12" ht="15" customHeight="1" x14ac:dyDescent="0.2">
      <c r="B795" s="10">
        <v>1781002535</v>
      </c>
      <c r="C795" s="10" t="s">
        <v>369</v>
      </c>
      <c r="D795" s="11"/>
      <c r="E795" s="11"/>
      <c r="F795" s="11">
        <v>60000</v>
      </c>
      <c r="G795" s="69">
        <v>40700</v>
      </c>
      <c r="J795"/>
      <c r="K795"/>
      <c r="L795"/>
    </row>
    <row r="796" spans="2:12" ht="15" customHeight="1" x14ac:dyDescent="0.2">
      <c r="B796" s="10">
        <v>1781002750</v>
      </c>
      <c r="C796" s="10" t="s">
        <v>771</v>
      </c>
      <c r="D796" s="11">
        <v>400000</v>
      </c>
      <c r="E796" s="11">
        <v>120000</v>
      </c>
      <c r="F796" s="11">
        <v>120000</v>
      </c>
      <c r="G796" s="69">
        <v>172318</v>
      </c>
      <c r="J796"/>
      <c r="K796"/>
      <c r="L796"/>
    </row>
    <row r="797" spans="2:12" ht="15" customHeight="1" x14ac:dyDescent="0.2">
      <c r="B797" s="10">
        <v>1781002751</v>
      </c>
      <c r="C797" s="10" t="s">
        <v>370</v>
      </c>
      <c r="D797" s="11">
        <v>5000</v>
      </c>
      <c r="E797" s="11">
        <v>5000</v>
      </c>
      <c r="F797" s="11">
        <v>15000</v>
      </c>
      <c r="G797" s="69">
        <v>1218</v>
      </c>
      <c r="J797"/>
      <c r="K797"/>
      <c r="L797"/>
    </row>
    <row r="798" spans="2:12" ht="15" customHeight="1" x14ac:dyDescent="0.2">
      <c r="B798" s="10">
        <v>1781003570</v>
      </c>
      <c r="C798" s="10" t="s">
        <v>589</v>
      </c>
      <c r="D798" s="11">
        <v>12000</v>
      </c>
      <c r="E798" s="11">
        <v>12000</v>
      </c>
      <c r="F798" s="11"/>
      <c r="G798" s="11"/>
      <c r="J798"/>
      <c r="K798"/>
      <c r="L798"/>
    </row>
    <row r="799" spans="2:12" ht="15" customHeight="1" x14ac:dyDescent="0.2">
      <c r="B799" s="10">
        <v>1781003740</v>
      </c>
      <c r="C799" s="10" t="s">
        <v>588</v>
      </c>
      <c r="D799" s="11">
        <v>10000</v>
      </c>
      <c r="E799" s="11">
        <v>25000</v>
      </c>
      <c r="F799" s="11">
        <v>25000</v>
      </c>
      <c r="G799" s="11">
        <v>17102</v>
      </c>
      <c r="J799"/>
      <c r="K799"/>
      <c r="L799"/>
    </row>
    <row r="800" spans="2:12" ht="15" customHeight="1" x14ac:dyDescent="0.2">
      <c r="B800" s="10">
        <v>1781003750</v>
      </c>
      <c r="C800" s="10" t="s">
        <v>753</v>
      </c>
      <c r="D800" s="11"/>
      <c r="E800" s="11">
        <v>35000</v>
      </c>
      <c r="F800" s="11"/>
      <c r="G800" s="11"/>
      <c r="J800"/>
      <c r="K800"/>
      <c r="L800"/>
    </row>
    <row r="801" spans="1:13" ht="15" customHeight="1" x14ac:dyDescent="0.2">
      <c r="B801" s="10">
        <v>1781004110</v>
      </c>
      <c r="C801" s="10" t="s">
        <v>715</v>
      </c>
      <c r="D801" s="11">
        <v>140000</v>
      </c>
      <c r="E801" s="11">
        <v>140000</v>
      </c>
      <c r="F801" s="11">
        <v>140000</v>
      </c>
      <c r="G801" s="11">
        <v>36275</v>
      </c>
      <c r="J801"/>
      <c r="K801"/>
      <c r="L801"/>
    </row>
    <row r="802" spans="1:13" s="12" customFormat="1" ht="15" customHeight="1" thickBot="1" x14ac:dyDescent="0.3">
      <c r="A802" s="5"/>
      <c r="B802" s="10">
        <v>1781005570</v>
      </c>
      <c r="C802" s="10" t="s">
        <v>939</v>
      </c>
      <c r="D802" s="11">
        <v>40000</v>
      </c>
      <c r="E802" s="11">
        <v>180000</v>
      </c>
      <c r="F802" s="11"/>
      <c r="G802" s="11"/>
      <c r="H802" s="41"/>
      <c r="I802" s="5"/>
      <c r="J802"/>
      <c r="K802"/>
      <c r="L802"/>
      <c r="M802"/>
    </row>
    <row r="803" spans="1:13" ht="15" customHeight="1" thickBot="1" x14ac:dyDescent="0.3">
      <c r="A803" s="9"/>
      <c r="B803" s="19"/>
      <c r="C803" s="19" t="s">
        <v>669</v>
      </c>
      <c r="D803" s="20">
        <f>SUM(D782:D802)</f>
        <v>2586000</v>
      </c>
      <c r="E803" s="20">
        <f>SUM(E782:E802)</f>
        <v>2270000</v>
      </c>
      <c r="F803" s="20">
        <f t="shared" ref="F803" si="59">SUM(F782:F802)</f>
        <v>1923000</v>
      </c>
      <c r="G803" s="20">
        <f t="shared" ref="G803" si="60">SUM(G782:G802)</f>
        <v>1906926</v>
      </c>
      <c r="J803"/>
      <c r="K803"/>
      <c r="L803"/>
    </row>
    <row r="804" spans="1:13" ht="15" customHeight="1" x14ac:dyDescent="0.2">
      <c r="J804"/>
      <c r="K804"/>
      <c r="L804"/>
    </row>
    <row r="805" spans="1:13" s="2" customFormat="1" ht="15" customHeight="1" thickBot="1" x14ac:dyDescent="0.3">
      <c r="A805" s="5"/>
      <c r="B805" s="5"/>
      <c r="C805" s="16" t="s">
        <v>579</v>
      </c>
      <c r="D805" s="6"/>
      <c r="E805" s="6"/>
      <c r="F805" s="6"/>
      <c r="G805" s="6"/>
      <c r="H805" s="41"/>
      <c r="I805" s="5"/>
      <c r="J805"/>
      <c r="K805"/>
      <c r="L805"/>
      <c r="M805"/>
    </row>
    <row r="806" spans="1:13" ht="15" customHeight="1" thickBot="1" x14ac:dyDescent="0.3">
      <c r="A806" s="50"/>
      <c r="B806" s="19" t="s">
        <v>0</v>
      </c>
      <c r="C806" s="19" t="s">
        <v>1</v>
      </c>
      <c r="D806" s="20" t="s">
        <v>972</v>
      </c>
      <c r="E806" s="20" t="s">
        <v>908</v>
      </c>
      <c r="F806" s="20" t="s">
        <v>846</v>
      </c>
      <c r="G806" s="20" t="s">
        <v>971</v>
      </c>
      <c r="J806"/>
      <c r="K806"/>
      <c r="L806"/>
    </row>
    <row r="807" spans="1:13" ht="15" customHeight="1" x14ac:dyDescent="0.2">
      <c r="B807" s="10">
        <v>1811000110</v>
      </c>
      <c r="C807" s="10" t="s">
        <v>371</v>
      </c>
      <c r="D807" s="11">
        <v>1800000</v>
      </c>
      <c r="E807" s="11">
        <v>1445000</v>
      </c>
      <c r="F807" s="11">
        <f>1243000+81000</f>
        <v>1324000</v>
      </c>
      <c r="G807" s="69">
        <v>1326149</v>
      </c>
      <c r="J807"/>
      <c r="K807"/>
      <c r="L807"/>
    </row>
    <row r="808" spans="1:13" ht="15" customHeight="1" x14ac:dyDescent="0.2">
      <c r="B808" s="10">
        <v>1811000431</v>
      </c>
      <c r="C808" s="10" t="s">
        <v>372</v>
      </c>
      <c r="D808" s="11">
        <v>60000</v>
      </c>
      <c r="E808" s="11">
        <v>90000</v>
      </c>
      <c r="F808" s="11">
        <v>90000</v>
      </c>
      <c r="G808" s="69">
        <v>81703</v>
      </c>
      <c r="J808"/>
      <c r="K808"/>
      <c r="L808"/>
    </row>
    <row r="809" spans="1:13" ht="15" customHeight="1" x14ac:dyDescent="0.2">
      <c r="B809" s="10">
        <v>1811000433</v>
      </c>
      <c r="C809" s="10" t="s">
        <v>373</v>
      </c>
      <c r="D809" s="11">
        <v>1000</v>
      </c>
      <c r="E809" s="11">
        <v>1000</v>
      </c>
      <c r="F809" s="11">
        <v>1000</v>
      </c>
      <c r="G809" s="69">
        <v>392</v>
      </c>
      <c r="J809"/>
      <c r="K809"/>
      <c r="L809"/>
    </row>
    <row r="810" spans="1:13" ht="15" customHeight="1" x14ac:dyDescent="0.2">
      <c r="B810" s="10">
        <v>1811000512</v>
      </c>
      <c r="C810" s="10" t="s">
        <v>374</v>
      </c>
      <c r="D810" s="11">
        <v>8000</v>
      </c>
      <c r="E810" s="11">
        <v>8000</v>
      </c>
      <c r="F810" s="11">
        <v>8000</v>
      </c>
      <c r="G810" s="69">
        <v>7632</v>
      </c>
      <c r="J810"/>
      <c r="K810"/>
      <c r="L810"/>
    </row>
    <row r="811" spans="1:13" ht="15" customHeight="1" x14ac:dyDescent="0.2">
      <c r="B811" s="10">
        <v>1811000531</v>
      </c>
      <c r="C811" s="10" t="s">
        <v>597</v>
      </c>
      <c r="D811" s="11">
        <v>30000</v>
      </c>
      <c r="E811" s="11">
        <v>30000</v>
      </c>
      <c r="F811" s="11">
        <v>30000</v>
      </c>
      <c r="G811" s="69">
        <v>28867</v>
      </c>
      <c r="J811"/>
      <c r="K811"/>
      <c r="L811"/>
    </row>
    <row r="812" spans="1:13" ht="15" customHeight="1" x14ac:dyDescent="0.2">
      <c r="B812" s="10">
        <v>1811000535</v>
      </c>
      <c r="C812" s="10" t="s">
        <v>598</v>
      </c>
      <c r="D812" s="11">
        <v>47000</v>
      </c>
      <c r="E812" s="11">
        <v>47000</v>
      </c>
      <c r="F812" s="11">
        <v>40000</v>
      </c>
      <c r="G812" s="69">
        <v>43484</v>
      </c>
      <c r="J812"/>
      <c r="K812"/>
      <c r="L812"/>
    </row>
    <row r="813" spans="1:13" ht="15" customHeight="1" x14ac:dyDescent="0.2">
      <c r="B813" s="10">
        <v>1811000541</v>
      </c>
      <c r="C813" s="10" t="s">
        <v>375</v>
      </c>
      <c r="D813" s="11">
        <v>2000</v>
      </c>
      <c r="E813" s="11">
        <v>2000</v>
      </c>
      <c r="F813" s="11">
        <v>2000</v>
      </c>
      <c r="G813" s="69">
        <v>1069</v>
      </c>
      <c r="J813"/>
      <c r="K813"/>
      <c r="L813"/>
    </row>
    <row r="814" spans="1:13" ht="15" customHeight="1" x14ac:dyDescent="0.2">
      <c r="B814" s="10">
        <v>1811000553</v>
      </c>
      <c r="C814" s="10" t="s">
        <v>376</v>
      </c>
      <c r="D814" s="11">
        <v>15000</v>
      </c>
      <c r="E814" s="11">
        <v>15000</v>
      </c>
      <c r="F814" s="11">
        <v>15000</v>
      </c>
      <c r="G814" s="69">
        <v>11694</v>
      </c>
      <c r="J814"/>
      <c r="K814"/>
      <c r="L814"/>
    </row>
    <row r="815" spans="1:13" s="7" customFormat="1" ht="15" customHeight="1" x14ac:dyDescent="0.2">
      <c r="A815" s="5"/>
      <c r="B815" s="10">
        <v>1811000580</v>
      </c>
      <c r="C815" s="10" t="s">
        <v>377</v>
      </c>
      <c r="D815" s="11">
        <v>20000</v>
      </c>
      <c r="E815" s="11">
        <v>20000</v>
      </c>
      <c r="F815" s="11">
        <v>20000</v>
      </c>
      <c r="G815" s="69">
        <v>19347</v>
      </c>
      <c r="H815" s="41"/>
      <c r="I815" s="5"/>
      <c r="J815"/>
      <c r="K815"/>
      <c r="L815"/>
      <c r="M815"/>
    </row>
    <row r="816" spans="1:13" s="7" customFormat="1" ht="15" customHeight="1" x14ac:dyDescent="0.2">
      <c r="B816" s="10">
        <v>1811000750</v>
      </c>
      <c r="C816" s="10" t="s">
        <v>378</v>
      </c>
      <c r="D816" s="11">
        <v>50000</v>
      </c>
      <c r="E816" s="11">
        <v>50000</v>
      </c>
      <c r="F816" s="11">
        <v>50000</v>
      </c>
      <c r="G816" s="69">
        <v>79275</v>
      </c>
      <c r="H816" s="41"/>
      <c r="I816" s="5"/>
      <c r="J816"/>
      <c r="K816"/>
      <c r="L816"/>
      <c r="M816"/>
    </row>
    <row r="817" spans="1:13" s="7" customFormat="1" ht="15" customHeight="1" x14ac:dyDescent="0.2">
      <c r="B817" s="10">
        <v>1811000751</v>
      </c>
      <c r="C817" s="10" t="s">
        <v>379</v>
      </c>
      <c r="D817" s="11">
        <v>0</v>
      </c>
      <c r="E817" s="11">
        <v>30000</v>
      </c>
      <c r="F817" s="11">
        <v>70000</v>
      </c>
      <c r="G817" s="69"/>
      <c r="H817" s="41"/>
      <c r="I817" s="5"/>
      <c r="J817"/>
      <c r="K817"/>
      <c r="L817"/>
      <c r="M817"/>
    </row>
    <row r="818" spans="1:13" s="7" customFormat="1" ht="15" customHeight="1" x14ac:dyDescent="0.2">
      <c r="B818" s="10">
        <v>1811000755</v>
      </c>
      <c r="C818" s="10" t="s">
        <v>380</v>
      </c>
      <c r="D818" s="11">
        <v>100000</v>
      </c>
      <c r="E818" s="11">
        <v>100000</v>
      </c>
      <c r="F818" s="11">
        <v>60000</v>
      </c>
      <c r="G818" s="69">
        <v>65228</v>
      </c>
      <c r="H818" s="41"/>
      <c r="I818" s="5"/>
      <c r="J818"/>
      <c r="K818"/>
      <c r="L818"/>
      <c r="M818"/>
    </row>
    <row r="819" spans="1:13" s="7" customFormat="1" ht="15" customHeight="1" x14ac:dyDescent="0.2">
      <c r="B819" s="10">
        <v>1811000756</v>
      </c>
      <c r="C819" s="10" t="s">
        <v>381</v>
      </c>
      <c r="D819" s="11">
        <v>39000</v>
      </c>
      <c r="E819" s="11">
        <v>37000</v>
      </c>
      <c r="F819" s="11">
        <v>39000</v>
      </c>
      <c r="G819" s="69">
        <v>23850</v>
      </c>
      <c r="H819" s="41"/>
      <c r="I819" s="5"/>
      <c r="J819"/>
      <c r="K819"/>
      <c r="L819"/>
      <c r="M819"/>
    </row>
    <row r="820" spans="1:13" s="7" customFormat="1" ht="15" customHeight="1" x14ac:dyDescent="0.2">
      <c r="B820" s="10">
        <v>1811000757</v>
      </c>
      <c r="C820" s="10" t="s">
        <v>764</v>
      </c>
      <c r="D820" s="11">
        <v>45000</v>
      </c>
      <c r="E820" s="11">
        <v>10000</v>
      </c>
      <c r="F820" s="11">
        <v>10000</v>
      </c>
      <c r="G820" s="69">
        <v>10000</v>
      </c>
      <c r="H820" s="41"/>
      <c r="I820" s="5"/>
      <c r="J820"/>
      <c r="K820"/>
      <c r="L820"/>
      <c r="M820"/>
    </row>
    <row r="821" spans="1:13" s="7" customFormat="1" ht="15" customHeight="1" x14ac:dyDescent="0.2">
      <c r="B821" s="10">
        <v>1811000780</v>
      </c>
      <c r="C821" s="10" t="s">
        <v>870</v>
      </c>
      <c r="D821" s="11">
        <v>529000</v>
      </c>
      <c r="E821" s="11">
        <v>527000</v>
      </c>
      <c r="F821" s="11">
        <v>522000</v>
      </c>
      <c r="G821" s="69"/>
      <c r="H821" s="41"/>
      <c r="I821" s="5"/>
      <c r="J821"/>
      <c r="K821"/>
      <c r="L821"/>
      <c r="M821"/>
    </row>
    <row r="822" spans="1:13" s="7" customFormat="1" ht="15" customHeight="1" x14ac:dyDescent="0.2">
      <c r="B822" s="10">
        <v>1811000917</v>
      </c>
      <c r="C822" s="10" t="s">
        <v>382</v>
      </c>
      <c r="D822" s="11">
        <v>167000</v>
      </c>
      <c r="E822" s="11">
        <v>167000</v>
      </c>
      <c r="F822" s="11">
        <v>167000</v>
      </c>
      <c r="G822" s="69">
        <v>99758</v>
      </c>
      <c r="H822" s="41"/>
      <c r="I822" s="5"/>
      <c r="J822"/>
      <c r="K822"/>
      <c r="L822"/>
      <c r="M822"/>
    </row>
    <row r="823" spans="1:13" s="7" customFormat="1" ht="15" customHeight="1" x14ac:dyDescent="0.2">
      <c r="B823" s="10">
        <v>1811001110</v>
      </c>
      <c r="C823" s="10" t="s">
        <v>383</v>
      </c>
      <c r="D823" s="11">
        <v>22000</v>
      </c>
      <c r="E823" s="11">
        <v>22000</v>
      </c>
      <c r="F823" s="11">
        <v>20000</v>
      </c>
      <c r="G823" s="69">
        <v>22667</v>
      </c>
      <c r="H823" s="41"/>
      <c r="I823" s="5"/>
      <c r="J823"/>
      <c r="K823"/>
      <c r="L823"/>
      <c r="M823"/>
    </row>
    <row r="824" spans="1:13" s="7" customFormat="1" ht="15" customHeight="1" x14ac:dyDescent="0.2">
      <c r="B824" s="10">
        <v>1811001750</v>
      </c>
      <c r="C824" s="10" t="s">
        <v>754</v>
      </c>
      <c r="D824" s="11">
        <v>100000</v>
      </c>
      <c r="E824" s="11">
        <v>100000</v>
      </c>
      <c r="F824" s="11">
        <v>100000</v>
      </c>
      <c r="G824" s="69">
        <v>161718</v>
      </c>
      <c r="H824" s="41"/>
      <c r="I824" s="5"/>
      <c r="J824"/>
      <c r="K824"/>
      <c r="L824"/>
      <c r="M824"/>
    </row>
    <row r="825" spans="1:13" s="7" customFormat="1" ht="15" customHeight="1" x14ac:dyDescent="0.2">
      <c r="B825" s="10">
        <v>1811001757</v>
      </c>
      <c r="C825" s="10" t="s">
        <v>841</v>
      </c>
      <c r="D825" s="11">
        <v>400000</v>
      </c>
      <c r="E825" s="11">
        <v>400000</v>
      </c>
      <c r="F825" s="11">
        <v>400000</v>
      </c>
      <c r="G825" s="69">
        <v>437368</v>
      </c>
      <c r="H825" s="41"/>
      <c r="I825" s="5"/>
      <c r="J825"/>
      <c r="K825"/>
      <c r="L825"/>
      <c r="M825"/>
    </row>
    <row r="826" spans="1:13" s="7" customFormat="1" ht="15" customHeight="1" x14ac:dyDescent="0.2">
      <c r="B826" s="10">
        <v>1811001820</v>
      </c>
      <c r="C826" s="10" t="s">
        <v>782</v>
      </c>
      <c r="D826" s="11">
        <v>150000</v>
      </c>
      <c r="E826" s="11">
        <v>150000</v>
      </c>
      <c r="F826" s="11">
        <v>150000</v>
      </c>
      <c r="G826" s="69">
        <v>100000</v>
      </c>
      <c r="H826" s="41"/>
      <c r="I826" s="5"/>
      <c r="J826"/>
      <c r="K826"/>
      <c r="L826"/>
      <c r="M826"/>
    </row>
    <row r="827" spans="1:13" s="7" customFormat="1" ht="15" customHeight="1" x14ac:dyDescent="0.2">
      <c r="B827" s="10">
        <v>1811002110</v>
      </c>
      <c r="C827" s="10" t="s">
        <v>384</v>
      </c>
      <c r="D827" s="11">
        <v>85000</v>
      </c>
      <c r="E827" s="11">
        <v>100000</v>
      </c>
      <c r="F827" s="11">
        <v>168000</v>
      </c>
      <c r="G827" s="69">
        <v>173090</v>
      </c>
      <c r="H827" s="41"/>
      <c r="I827" s="5"/>
      <c r="J827" s="3"/>
      <c r="K827"/>
      <c r="L827"/>
      <c r="M827"/>
    </row>
    <row r="828" spans="1:13" s="7" customFormat="1" ht="15" customHeight="1" thickBot="1" x14ac:dyDescent="0.25">
      <c r="B828" s="10">
        <v>1811002750</v>
      </c>
      <c r="C828" s="10" t="s">
        <v>385</v>
      </c>
      <c r="D828" s="11">
        <v>475000</v>
      </c>
      <c r="E828" s="11">
        <v>430000</v>
      </c>
      <c r="F828" s="11">
        <v>362000</v>
      </c>
      <c r="G828" s="69">
        <v>280235</v>
      </c>
      <c r="H828" s="41"/>
      <c r="I828" s="5"/>
      <c r="J828"/>
      <c r="K828"/>
      <c r="L828"/>
      <c r="M828"/>
    </row>
    <row r="829" spans="1:13" s="7" customFormat="1" ht="15" customHeight="1" thickBot="1" x14ac:dyDescent="0.3">
      <c r="A829" s="9"/>
      <c r="B829" s="19"/>
      <c r="C829" s="19" t="s">
        <v>617</v>
      </c>
      <c r="D829" s="20">
        <f t="shared" ref="D829:G829" si="61">SUM(D807:D828)</f>
        <v>4145000</v>
      </c>
      <c r="E829" s="20">
        <f t="shared" si="61"/>
        <v>3781000</v>
      </c>
      <c r="F829" s="20">
        <f t="shared" si="61"/>
        <v>3648000</v>
      </c>
      <c r="G829" s="20">
        <f t="shared" si="61"/>
        <v>2973526</v>
      </c>
      <c r="H829" s="41"/>
      <c r="I829" s="5"/>
      <c r="J829" s="4"/>
      <c r="K829"/>
      <c r="L829"/>
      <c r="M829"/>
    </row>
    <row r="830" spans="1:13" ht="15" customHeight="1" x14ac:dyDescent="0.2">
      <c r="A830" s="7"/>
      <c r="J830"/>
      <c r="K830"/>
      <c r="L830"/>
    </row>
    <row r="831" spans="1:13" s="2" customFormat="1" ht="15" customHeight="1" thickBot="1" x14ac:dyDescent="0.3">
      <c r="A831" s="5"/>
      <c r="B831" s="5"/>
      <c r="C831" s="16" t="s">
        <v>670</v>
      </c>
      <c r="D831" s="6"/>
      <c r="E831" s="6"/>
      <c r="F831" s="6"/>
      <c r="G831" s="6"/>
      <c r="H831" s="41"/>
      <c r="I831" s="5"/>
      <c r="J831"/>
      <c r="K831"/>
      <c r="L831"/>
      <c r="M831"/>
    </row>
    <row r="832" spans="1:13" s="7" customFormat="1" ht="15" customHeight="1" thickBot="1" x14ac:dyDescent="0.3">
      <c r="A832" s="50"/>
      <c r="B832" s="19" t="s">
        <v>0</v>
      </c>
      <c r="C832" s="19" t="s">
        <v>1</v>
      </c>
      <c r="D832" s="20" t="s">
        <v>972</v>
      </c>
      <c r="E832" s="20" t="s">
        <v>908</v>
      </c>
      <c r="F832" s="20" t="s">
        <v>846</v>
      </c>
      <c r="G832" s="20" t="s">
        <v>971</v>
      </c>
      <c r="H832" s="41"/>
      <c r="I832" s="5"/>
      <c r="J832"/>
      <c r="K832"/>
      <c r="L832"/>
      <c r="M832"/>
    </row>
    <row r="833" spans="2:13" s="7" customFormat="1" ht="15" customHeight="1" x14ac:dyDescent="0.2">
      <c r="B833" s="10">
        <v>1812000762</v>
      </c>
      <c r="C833" s="10" t="s">
        <v>386</v>
      </c>
      <c r="D833" s="11">
        <v>30000</v>
      </c>
      <c r="E833" s="11">
        <v>25000</v>
      </c>
      <c r="F833" s="11">
        <v>25000</v>
      </c>
      <c r="G833" s="69">
        <v>25345</v>
      </c>
      <c r="H833" s="41"/>
      <c r="I833" s="5"/>
      <c r="J833"/>
      <c r="K833"/>
      <c r="L833"/>
      <c r="M833"/>
    </row>
    <row r="834" spans="2:13" s="7" customFormat="1" ht="15" customHeight="1" x14ac:dyDescent="0.2">
      <c r="B834" s="10">
        <v>1812001531</v>
      </c>
      <c r="C834" s="10" t="s">
        <v>896</v>
      </c>
      <c r="D834" s="11"/>
      <c r="E834" s="11"/>
      <c r="F834" s="11"/>
      <c r="G834" s="69">
        <f>5859+2538</f>
        <v>8397</v>
      </c>
      <c r="H834" s="41"/>
      <c r="I834" s="5"/>
      <c r="J834"/>
      <c r="K834"/>
      <c r="L834"/>
      <c r="M834"/>
    </row>
    <row r="835" spans="2:13" s="7" customFormat="1" ht="15" customHeight="1" x14ac:dyDescent="0.2">
      <c r="B835" s="10">
        <v>1812001910</v>
      </c>
      <c r="C835" s="10" t="s">
        <v>387</v>
      </c>
      <c r="D835" s="11">
        <v>40000</v>
      </c>
      <c r="E835" s="11">
        <v>40000</v>
      </c>
      <c r="F835" s="11">
        <v>40000</v>
      </c>
      <c r="G835" s="69">
        <v>40054</v>
      </c>
      <c r="H835" s="41"/>
      <c r="I835" s="5"/>
      <c r="J835"/>
      <c r="K835"/>
      <c r="L835"/>
      <c r="M835"/>
    </row>
    <row r="836" spans="2:13" s="7" customFormat="1" ht="15" customHeight="1" x14ac:dyDescent="0.2">
      <c r="B836" s="10">
        <v>1812100110</v>
      </c>
      <c r="C836" s="10" t="s">
        <v>388</v>
      </c>
      <c r="D836" s="11">
        <v>580000</v>
      </c>
      <c r="E836" s="11">
        <v>506000</v>
      </c>
      <c r="F836" s="11">
        <v>480000</v>
      </c>
      <c r="G836" s="69">
        <v>496759</v>
      </c>
      <c r="H836" s="41"/>
      <c r="I836" s="5"/>
      <c r="J836"/>
      <c r="K836"/>
      <c r="L836"/>
      <c r="M836"/>
    </row>
    <row r="837" spans="2:13" s="7" customFormat="1" ht="15" customHeight="1" x14ac:dyDescent="0.2">
      <c r="B837" s="10">
        <v>1812100420</v>
      </c>
      <c r="C837" s="10" t="s">
        <v>389</v>
      </c>
      <c r="D837" s="11">
        <v>120000</v>
      </c>
      <c r="E837" s="11">
        <v>118000</v>
      </c>
      <c r="F837" s="11">
        <v>100000</v>
      </c>
      <c r="G837" s="69">
        <v>102861</v>
      </c>
      <c r="H837" s="41"/>
      <c r="I837" s="5"/>
      <c r="J837"/>
      <c r="K837"/>
      <c r="L837"/>
      <c r="M837"/>
    </row>
    <row r="838" spans="2:13" s="7" customFormat="1" ht="15" customHeight="1" x14ac:dyDescent="0.2">
      <c r="B838" s="10">
        <v>1812100431</v>
      </c>
      <c r="C838" s="10" t="s">
        <v>390</v>
      </c>
      <c r="D838" s="11">
        <v>135000</v>
      </c>
      <c r="E838" s="11">
        <v>150000</v>
      </c>
      <c r="F838" s="11">
        <v>150000</v>
      </c>
      <c r="G838" s="69">
        <v>130259</v>
      </c>
      <c r="H838" s="41"/>
      <c r="I838" s="5"/>
      <c r="J838"/>
      <c r="K838"/>
      <c r="L838"/>
      <c r="M838"/>
    </row>
    <row r="839" spans="2:13" s="7" customFormat="1" ht="15" customHeight="1" x14ac:dyDescent="0.2">
      <c r="B839" s="10">
        <v>1812100433</v>
      </c>
      <c r="C839" s="10" t="s">
        <v>391</v>
      </c>
      <c r="D839" s="11">
        <v>50000</v>
      </c>
      <c r="E839" s="11">
        <v>50000</v>
      </c>
      <c r="F839" s="11">
        <v>50000</v>
      </c>
      <c r="G839" s="69">
        <v>76666</v>
      </c>
      <c r="H839" s="41"/>
      <c r="I839" s="5"/>
      <c r="J839"/>
      <c r="K839"/>
      <c r="L839"/>
      <c r="M839"/>
    </row>
    <row r="840" spans="2:13" s="7" customFormat="1" ht="15" customHeight="1" x14ac:dyDescent="0.2">
      <c r="B840" s="10">
        <v>1812100541</v>
      </c>
      <c r="C840" s="10" t="s">
        <v>392</v>
      </c>
      <c r="D840" s="11">
        <v>45000</v>
      </c>
      <c r="E840" s="11">
        <v>45000</v>
      </c>
      <c r="F840" s="11">
        <v>45000</v>
      </c>
      <c r="G840" s="69">
        <v>46114</v>
      </c>
      <c r="H840" s="41"/>
      <c r="I840" s="5"/>
      <c r="J840"/>
      <c r="K840"/>
      <c r="L840"/>
      <c r="M840"/>
    </row>
    <row r="841" spans="2:13" s="7" customFormat="1" ht="15" customHeight="1" x14ac:dyDescent="0.2">
      <c r="B841" s="10">
        <v>1812100580</v>
      </c>
      <c r="C841" s="10" t="s">
        <v>393</v>
      </c>
      <c r="D841" s="11">
        <v>6000</v>
      </c>
      <c r="E841" s="11">
        <v>6000</v>
      </c>
      <c r="F841" s="11">
        <v>6000</v>
      </c>
      <c r="G841" s="69">
        <v>6032</v>
      </c>
      <c r="H841" s="41"/>
      <c r="I841" s="5"/>
      <c r="J841"/>
      <c r="K841"/>
      <c r="L841"/>
      <c r="M841"/>
    </row>
    <row r="842" spans="2:13" s="7" customFormat="1" ht="15" customHeight="1" x14ac:dyDescent="0.2">
      <c r="B842" s="10">
        <v>1812110710</v>
      </c>
      <c r="C842" s="10" t="s">
        <v>894</v>
      </c>
      <c r="D842" s="11">
        <v>100000</v>
      </c>
      <c r="E842" s="11">
        <v>68000</v>
      </c>
      <c r="F842" s="11">
        <v>68000</v>
      </c>
      <c r="G842" s="69">
        <v>67303</v>
      </c>
      <c r="H842" s="41"/>
      <c r="I842" s="5"/>
      <c r="J842"/>
      <c r="K842"/>
      <c r="L842"/>
      <c r="M842"/>
    </row>
    <row r="843" spans="2:13" s="7" customFormat="1" ht="15" customHeight="1" x14ac:dyDescent="0.2">
      <c r="B843" s="10">
        <v>1812110720</v>
      </c>
      <c r="C843" s="10" t="s">
        <v>394</v>
      </c>
      <c r="D843" s="11">
        <v>1192000</v>
      </c>
      <c r="E843" s="11">
        <v>1106000</v>
      </c>
      <c r="F843" s="11">
        <v>1082000</v>
      </c>
      <c r="G843" s="69">
        <v>1021074</v>
      </c>
      <c r="H843" s="41"/>
      <c r="I843" s="5"/>
      <c r="J843"/>
      <c r="K843"/>
      <c r="L843"/>
      <c r="M843"/>
    </row>
    <row r="844" spans="2:13" s="7" customFormat="1" ht="15" customHeight="1" x14ac:dyDescent="0.2">
      <c r="B844" s="10">
        <v>1812110730</v>
      </c>
      <c r="C844" s="10" t="s">
        <v>831</v>
      </c>
      <c r="D844" s="11">
        <v>15000</v>
      </c>
      <c r="E844" s="11">
        <v>15000</v>
      </c>
      <c r="F844" s="11">
        <v>15000</v>
      </c>
      <c r="G844" s="69">
        <v>14954</v>
      </c>
      <c r="H844" s="41"/>
      <c r="I844" s="5"/>
      <c r="J844"/>
      <c r="K844"/>
      <c r="L844"/>
      <c r="M844"/>
    </row>
    <row r="845" spans="2:13" s="7" customFormat="1" ht="15" customHeight="1" x14ac:dyDescent="0.2">
      <c r="B845" s="10">
        <v>1812110740</v>
      </c>
      <c r="C845" s="10" t="s">
        <v>395</v>
      </c>
      <c r="D845" s="11">
        <v>70000</v>
      </c>
      <c r="E845" s="11">
        <v>70000</v>
      </c>
      <c r="F845" s="11">
        <v>70000</v>
      </c>
      <c r="G845" s="69">
        <v>70036</v>
      </c>
      <c r="H845" s="41"/>
      <c r="I845" s="5"/>
      <c r="J845"/>
      <c r="K845"/>
      <c r="L845"/>
      <c r="M845"/>
    </row>
    <row r="846" spans="2:13" s="7" customFormat="1" ht="15" customHeight="1" x14ac:dyDescent="0.2">
      <c r="B846" s="10">
        <v>1812110741</v>
      </c>
      <c r="C846" s="10" t="s">
        <v>826</v>
      </c>
      <c r="D846" s="11">
        <v>15000</v>
      </c>
      <c r="E846" s="11">
        <v>15000</v>
      </c>
      <c r="F846" s="11">
        <v>15000</v>
      </c>
      <c r="G846" s="69">
        <v>12923</v>
      </c>
      <c r="H846" s="41"/>
      <c r="I846" s="5"/>
      <c r="J846"/>
      <c r="K846"/>
      <c r="L846"/>
      <c r="M846"/>
    </row>
    <row r="847" spans="2:13" s="7" customFormat="1" ht="15" customHeight="1" x14ac:dyDescent="0.2">
      <c r="B847" s="10">
        <v>1812110760</v>
      </c>
      <c r="C847" s="10" t="s">
        <v>396</v>
      </c>
      <c r="D847" s="11">
        <v>217000</v>
      </c>
      <c r="E847" s="11">
        <v>75000</v>
      </c>
      <c r="F847" s="11">
        <v>147000</v>
      </c>
      <c r="G847" s="69">
        <v>14096</v>
      </c>
      <c r="H847" s="41"/>
      <c r="I847" s="5"/>
      <c r="J847"/>
      <c r="K847"/>
      <c r="L847"/>
      <c r="M847"/>
    </row>
    <row r="848" spans="2:13" s="7" customFormat="1" ht="15" customHeight="1" x14ac:dyDescent="0.2">
      <c r="B848" s="10">
        <v>1812110761</v>
      </c>
      <c r="C848" s="10" t="s">
        <v>880</v>
      </c>
      <c r="D848" s="11">
        <v>100000</v>
      </c>
      <c r="E848" s="11">
        <v>36000</v>
      </c>
      <c r="F848" s="11">
        <v>36000</v>
      </c>
      <c r="G848" s="69">
        <v>23077</v>
      </c>
      <c r="H848" s="41"/>
      <c r="I848" s="5"/>
      <c r="J848"/>
      <c r="K848"/>
      <c r="L848"/>
      <c r="M848"/>
    </row>
    <row r="849" spans="1:13" s="7" customFormat="1" ht="15" customHeight="1" x14ac:dyDescent="0.2">
      <c r="B849" s="10">
        <v>1812110762</v>
      </c>
      <c r="C849" s="10" t="s">
        <v>43</v>
      </c>
      <c r="D849" s="11">
        <v>102000</v>
      </c>
      <c r="E849" s="11">
        <v>104000</v>
      </c>
      <c r="F849" s="11">
        <v>108000</v>
      </c>
      <c r="G849" s="69">
        <v>107756</v>
      </c>
      <c r="H849" s="41"/>
      <c r="I849" s="5"/>
      <c r="J849"/>
      <c r="K849"/>
      <c r="L849"/>
      <c r="M849"/>
    </row>
    <row r="850" spans="1:13" s="7" customFormat="1" ht="15" customHeight="1" x14ac:dyDescent="0.2">
      <c r="B850" s="10">
        <v>1812110763</v>
      </c>
      <c r="C850" s="10" t="s">
        <v>834</v>
      </c>
      <c r="D850" s="11">
        <v>3000</v>
      </c>
      <c r="E850" s="11">
        <v>3000</v>
      </c>
      <c r="F850" s="11">
        <v>3000</v>
      </c>
      <c r="G850" s="69">
        <v>2631</v>
      </c>
      <c r="H850" s="41"/>
      <c r="I850" s="5"/>
      <c r="J850"/>
      <c r="K850"/>
      <c r="L850"/>
      <c r="M850"/>
    </row>
    <row r="851" spans="1:13" s="7" customFormat="1" ht="15" customHeight="1" x14ac:dyDescent="0.2">
      <c r="B851" s="10">
        <v>1812110820</v>
      </c>
      <c r="C851" s="10" t="s">
        <v>397</v>
      </c>
      <c r="D851" s="11">
        <v>663000</v>
      </c>
      <c r="E851" s="11">
        <v>679000</v>
      </c>
      <c r="F851" s="11">
        <v>679000</v>
      </c>
      <c r="G851" s="69">
        <v>539771</v>
      </c>
      <c r="H851" s="41"/>
      <c r="I851" s="5"/>
      <c r="J851"/>
      <c r="K851"/>
      <c r="L851"/>
      <c r="M851"/>
    </row>
    <row r="852" spans="1:13" s="7" customFormat="1" ht="15" customHeight="1" x14ac:dyDescent="0.2">
      <c r="B852" s="10">
        <v>1812200110</v>
      </c>
      <c r="C852" s="10" t="s">
        <v>398</v>
      </c>
      <c r="D852" s="11">
        <v>11050000</v>
      </c>
      <c r="E852" s="11">
        <v>8842000</v>
      </c>
      <c r="F852" s="11">
        <v>7700000</v>
      </c>
      <c r="G852" s="69">
        <v>9369792</v>
      </c>
      <c r="H852" s="41"/>
      <c r="I852" s="5"/>
      <c r="J852"/>
      <c r="K852"/>
      <c r="L852"/>
      <c r="M852"/>
    </row>
    <row r="853" spans="1:13" s="7" customFormat="1" ht="15" customHeight="1" x14ac:dyDescent="0.2">
      <c r="B853" s="10">
        <v>1812210110</v>
      </c>
      <c r="C853" s="10" t="s">
        <v>399</v>
      </c>
      <c r="D853" s="11">
        <v>300000</v>
      </c>
      <c r="E853" s="11">
        <v>300000</v>
      </c>
      <c r="F853" s="11">
        <v>380000</v>
      </c>
      <c r="G853" s="69">
        <v>576758</v>
      </c>
      <c r="H853" s="41"/>
      <c r="I853" s="5"/>
      <c r="J853"/>
      <c r="K853"/>
      <c r="L853"/>
      <c r="M853"/>
    </row>
    <row r="854" spans="1:13" s="7" customFormat="1" ht="15" customHeight="1" x14ac:dyDescent="0.2">
      <c r="B854" s="10">
        <v>1812210820</v>
      </c>
      <c r="C854" s="10" t="s">
        <v>895</v>
      </c>
      <c r="D854" s="11">
        <v>50000</v>
      </c>
      <c r="E854" s="11">
        <v>40000</v>
      </c>
      <c r="F854" s="11">
        <v>40000</v>
      </c>
      <c r="G854" s="69">
        <v>13652</v>
      </c>
      <c r="H854" s="41"/>
      <c r="I854" s="5"/>
      <c r="J854"/>
      <c r="K854"/>
      <c r="L854"/>
      <c r="M854"/>
    </row>
    <row r="855" spans="1:13" s="7" customFormat="1" ht="15" customHeight="1" x14ac:dyDescent="0.2">
      <c r="B855" s="10">
        <v>1812220110</v>
      </c>
      <c r="C855" s="10" t="s">
        <v>400</v>
      </c>
      <c r="D855" s="11">
        <v>950000</v>
      </c>
      <c r="E855" s="11">
        <v>1000000</v>
      </c>
      <c r="F855" s="11">
        <v>1666000</v>
      </c>
      <c r="G855" s="69">
        <v>1187074</v>
      </c>
      <c r="H855" s="41"/>
      <c r="I855" s="5"/>
      <c r="J855"/>
      <c r="K855"/>
      <c r="L855"/>
      <c r="M855"/>
    </row>
    <row r="856" spans="1:13" s="7" customFormat="1" ht="15" customHeight="1" x14ac:dyDescent="0.2">
      <c r="B856" s="10">
        <v>1812300767</v>
      </c>
      <c r="C856" s="10" t="s">
        <v>401</v>
      </c>
      <c r="D856" s="11"/>
      <c r="E856" s="11"/>
      <c r="F856" s="11">
        <v>3000000</v>
      </c>
      <c r="G856" s="69"/>
      <c r="H856" s="41"/>
      <c r="I856" s="5"/>
      <c r="J856"/>
      <c r="K856"/>
      <c r="L856"/>
      <c r="M856"/>
    </row>
    <row r="857" spans="1:13" s="7" customFormat="1" ht="15" customHeight="1" x14ac:dyDescent="0.2">
      <c r="B857" s="10">
        <v>1812300768</v>
      </c>
      <c r="C857" s="10" t="s">
        <v>402</v>
      </c>
      <c r="D857" s="11">
        <v>5100000</v>
      </c>
      <c r="E857" s="11">
        <v>4500000</v>
      </c>
      <c r="F857" s="11">
        <v>3400000</v>
      </c>
      <c r="G857" s="69">
        <v>5966428</v>
      </c>
      <c r="H857" s="41"/>
      <c r="I857" s="5"/>
      <c r="J857"/>
      <c r="K857"/>
      <c r="L857"/>
      <c r="M857"/>
    </row>
    <row r="858" spans="1:13" s="7" customFormat="1" ht="15" customHeight="1" x14ac:dyDescent="0.2">
      <c r="B858" s="10">
        <v>1812520110</v>
      </c>
      <c r="C858" s="10" t="s">
        <v>403</v>
      </c>
      <c r="D858" s="11">
        <v>220000</v>
      </c>
      <c r="E858" s="11">
        <v>400000</v>
      </c>
      <c r="F858" s="11">
        <v>350000</v>
      </c>
      <c r="G858" s="69">
        <v>453560</v>
      </c>
      <c r="H858" s="41"/>
      <c r="I858" s="5"/>
      <c r="J858"/>
      <c r="K858"/>
      <c r="L858"/>
      <c r="M858"/>
    </row>
    <row r="859" spans="1:13" s="7" customFormat="1" ht="15" customHeight="1" x14ac:dyDescent="0.2">
      <c r="B859" s="10">
        <v>1812520751</v>
      </c>
      <c r="C859" s="10" t="s">
        <v>404</v>
      </c>
      <c r="D859" s="11">
        <v>614000</v>
      </c>
      <c r="E859" s="11">
        <v>610000</v>
      </c>
      <c r="F859" s="11">
        <v>625000</v>
      </c>
      <c r="G859" s="69">
        <v>577101</v>
      </c>
      <c r="H859" s="41"/>
      <c r="I859" s="5"/>
      <c r="J859"/>
      <c r="K859"/>
      <c r="L859"/>
      <c r="M859"/>
    </row>
    <row r="860" spans="1:13" s="7" customFormat="1" ht="15" customHeight="1" x14ac:dyDescent="0.2">
      <c r="B860" s="10">
        <v>1812520752</v>
      </c>
      <c r="C860" s="10" t="s">
        <v>729</v>
      </c>
      <c r="D860" s="11">
        <v>122000</v>
      </c>
      <c r="E860" s="11">
        <v>120000</v>
      </c>
      <c r="F860" s="11">
        <v>90000</v>
      </c>
      <c r="G860" s="69">
        <v>103741</v>
      </c>
      <c r="H860" s="41"/>
      <c r="I860" s="5"/>
      <c r="J860"/>
      <c r="K860"/>
      <c r="L860"/>
      <c r="M860"/>
    </row>
    <row r="861" spans="1:13" s="9" customFormat="1" ht="15" customHeight="1" thickBot="1" x14ac:dyDescent="0.3">
      <c r="A861" s="7"/>
      <c r="B861" s="10">
        <v>1812800780</v>
      </c>
      <c r="C861" s="10" t="s">
        <v>405</v>
      </c>
      <c r="D861" s="11">
        <v>0</v>
      </c>
      <c r="E861" s="11">
        <v>65000</v>
      </c>
      <c r="F861" s="11">
        <v>65000</v>
      </c>
      <c r="G861" s="69">
        <v>64918</v>
      </c>
      <c r="H861" s="41"/>
      <c r="I861" s="5"/>
      <c r="J861"/>
      <c r="K861"/>
      <c r="L861"/>
      <c r="M861"/>
    </row>
    <row r="862" spans="1:13" s="7" customFormat="1" ht="15" customHeight="1" thickBot="1" x14ac:dyDescent="0.3">
      <c r="A862" s="9"/>
      <c r="B862" s="19"/>
      <c r="C862" s="19" t="s">
        <v>700</v>
      </c>
      <c r="D862" s="20">
        <f t="shared" ref="D862:G862" si="62">SUM(D833:D861)</f>
        <v>21889000</v>
      </c>
      <c r="E862" s="20">
        <f t="shared" si="62"/>
        <v>18988000</v>
      </c>
      <c r="F862" s="20">
        <f t="shared" si="62"/>
        <v>20435000</v>
      </c>
      <c r="G862" s="20">
        <f t="shared" si="62"/>
        <v>21119132</v>
      </c>
      <c r="H862" s="41"/>
      <c r="I862" s="5"/>
      <c r="J862"/>
      <c r="K862"/>
      <c r="L862"/>
      <c r="M862"/>
    </row>
    <row r="863" spans="1:13" ht="15" customHeight="1" x14ac:dyDescent="0.2">
      <c r="A863" s="7"/>
      <c r="J863"/>
      <c r="K863"/>
      <c r="L863"/>
    </row>
    <row r="864" spans="1:13" s="2" customFormat="1" ht="15" customHeight="1" thickBot="1" x14ac:dyDescent="0.3">
      <c r="A864" s="5"/>
      <c r="B864" s="5"/>
      <c r="C864" s="16" t="s">
        <v>407</v>
      </c>
      <c r="D864" s="6"/>
      <c r="E864" s="6"/>
      <c r="F864" s="6"/>
      <c r="G864" s="6"/>
      <c r="H864" s="41"/>
      <c r="I864" s="5"/>
      <c r="J864"/>
      <c r="K864"/>
      <c r="L864"/>
      <c r="M864"/>
    </row>
    <row r="865" spans="1:13" s="7" customFormat="1" ht="15" customHeight="1" thickBot="1" x14ac:dyDescent="0.3">
      <c r="A865" s="50"/>
      <c r="B865" s="19" t="s">
        <v>0</v>
      </c>
      <c r="C865" s="19" t="s">
        <v>1</v>
      </c>
      <c r="D865" s="20" t="s">
        <v>972</v>
      </c>
      <c r="E865" s="20" t="s">
        <v>908</v>
      </c>
      <c r="F865" s="20" t="s">
        <v>846</v>
      </c>
      <c r="G865" s="20" t="s">
        <v>971</v>
      </c>
      <c r="H865" s="41"/>
      <c r="I865" s="5"/>
      <c r="J865"/>
      <c r="K865"/>
      <c r="L865"/>
      <c r="M865"/>
    </row>
    <row r="866" spans="1:13" s="7" customFormat="1" ht="15" customHeight="1" x14ac:dyDescent="0.2">
      <c r="B866" s="10">
        <v>1813200511</v>
      </c>
      <c r="C866" s="10" t="s">
        <v>730</v>
      </c>
      <c r="D866" s="11">
        <v>18000</v>
      </c>
      <c r="E866" s="11">
        <v>18000</v>
      </c>
      <c r="F866" s="11">
        <v>18000</v>
      </c>
      <c r="G866" s="69">
        <v>12289</v>
      </c>
      <c r="H866" s="41"/>
      <c r="I866" s="5"/>
      <c r="J866"/>
      <c r="K866"/>
      <c r="L866"/>
      <c r="M866"/>
    </row>
    <row r="867" spans="1:13" s="7" customFormat="1" ht="15" customHeight="1" x14ac:dyDescent="0.2">
      <c r="B867" s="10">
        <v>1813200720</v>
      </c>
      <c r="C867" s="10" t="s">
        <v>406</v>
      </c>
      <c r="D867" s="11">
        <v>45000</v>
      </c>
      <c r="E867" s="11">
        <v>30000</v>
      </c>
      <c r="F867" s="11">
        <v>30000</v>
      </c>
      <c r="G867" s="69">
        <v>28624</v>
      </c>
      <c r="H867" s="41"/>
      <c r="I867" s="5"/>
      <c r="J867"/>
      <c r="K867"/>
      <c r="L867"/>
      <c r="M867"/>
    </row>
    <row r="868" spans="1:13" s="7" customFormat="1" ht="15" customHeight="1" x14ac:dyDescent="0.2">
      <c r="B868" s="10">
        <v>1813200750</v>
      </c>
      <c r="C868" s="10" t="s">
        <v>408</v>
      </c>
      <c r="D868" s="11">
        <v>10000</v>
      </c>
      <c r="E868" s="11">
        <v>10000</v>
      </c>
      <c r="F868" s="11">
        <v>10000</v>
      </c>
      <c r="G868" s="69">
        <v>9176</v>
      </c>
      <c r="H868" s="41"/>
      <c r="I868" s="5"/>
      <c r="J868"/>
      <c r="K868"/>
      <c r="L868"/>
      <c r="M868"/>
    </row>
    <row r="869" spans="1:13" s="7" customFormat="1" ht="15" customHeight="1" x14ac:dyDescent="0.2">
      <c r="B869" s="10">
        <v>1813200751</v>
      </c>
      <c r="C869" s="10" t="s">
        <v>409</v>
      </c>
      <c r="D869" s="11">
        <v>900000</v>
      </c>
      <c r="E869" s="11">
        <v>900000</v>
      </c>
      <c r="F869" s="11">
        <v>900000</v>
      </c>
      <c r="G869" s="69">
        <v>395583</v>
      </c>
      <c r="H869" s="41"/>
      <c r="I869" s="5"/>
      <c r="J869"/>
      <c r="K869"/>
      <c r="L869"/>
      <c r="M869"/>
    </row>
    <row r="870" spans="1:13" s="7" customFormat="1" ht="15" customHeight="1" x14ac:dyDescent="0.2">
      <c r="B870" s="10">
        <v>1813200752</v>
      </c>
      <c r="C870" s="10" t="s">
        <v>731</v>
      </c>
      <c r="D870" s="11">
        <v>50000</v>
      </c>
      <c r="E870" s="11">
        <v>50000</v>
      </c>
      <c r="F870" s="11">
        <v>50000</v>
      </c>
      <c r="G870" s="69">
        <v>25000</v>
      </c>
      <c r="H870" s="41"/>
      <c r="I870" s="5"/>
      <c r="J870"/>
      <c r="K870"/>
      <c r="L870"/>
      <c r="M870"/>
    </row>
    <row r="871" spans="1:13" s="7" customFormat="1" ht="15" customHeight="1" x14ac:dyDescent="0.2">
      <c r="B871" s="10">
        <v>1813200753</v>
      </c>
      <c r="C871" s="10" t="s">
        <v>410</v>
      </c>
      <c r="D871" s="11"/>
      <c r="E871" s="11">
        <v>41000</v>
      </c>
      <c r="F871" s="11">
        <v>28000</v>
      </c>
      <c r="G871" s="69">
        <v>29250</v>
      </c>
      <c r="H871" s="41"/>
      <c r="I871" s="5"/>
      <c r="J871"/>
      <c r="K871"/>
      <c r="L871"/>
      <c r="M871"/>
    </row>
    <row r="872" spans="1:13" s="7" customFormat="1" ht="15" customHeight="1" x14ac:dyDescent="0.2">
      <c r="B872" s="10">
        <v>1813200760</v>
      </c>
      <c r="C872" s="10" t="s">
        <v>832</v>
      </c>
      <c r="D872" s="11">
        <v>0</v>
      </c>
      <c r="E872" s="11">
        <v>9000</v>
      </c>
      <c r="F872" s="11">
        <v>9000</v>
      </c>
      <c r="G872" s="69">
        <v>9000</v>
      </c>
      <c r="H872" s="41"/>
      <c r="I872" s="5"/>
      <c r="J872"/>
      <c r="K872"/>
      <c r="L872"/>
      <c r="M872"/>
    </row>
    <row r="873" spans="1:13" s="7" customFormat="1" ht="15" customHeight="1" x14ac:dyDescent="0.2">
      <c r="B873" s="10">
        <v>1813200762</v>
      </c>
      <c r="C873" s="10" t="s">
        <v>411</v>
      </c>
      <c r="D873" s="11">
        <v>230000</v>
      </c>
      <c r="E873" s="11">
        <v>300000</v>
      </c>
      <c r="F873" s="11">
        <v>300000</v>
      </c>
      <c r="G873" s="69">
        <v>200664</v>
      </c>
      <c r="H873" s="41"/>
      <c r="I873" s="5"/>
      <c r="J873"/>
      <c r="K873"/>
      <c r="L873"/>
      <c r="M873"/>
    </row>
    <row r="874" spans="1:13" s="7" customFormat="1" ht="15" customHeight="1" x14ac:dyDescent="0.2">
      <c r="B874" s="10">
        <v>1813200829</v>
      </c>
      <c r="C874" s="10" t="s">
        <v>732</v>
      </c>
      <c r="D874" s="11">
        <v>25000</v>
      </c>
      <c r="E874" s="11">
        <v>25000</v>
      </c>
      <c r="F874" s="11">
        <v>25000</v>
      </c>
      <c r="G874" s="69">
        <v>20000</v>
      </c>
      <c r="H874" s="41"/>
      <c r="I874" s="5"/>
      <c r="J874"/>
      <c r="K874"/>
      <c r="L874"/>
      <c r="M874"/>
    </row>
    <row r="875" spans="1:13" s="7" customFormat="1" ht="15" customHeight="1" x14ac:dyDescent="0.2">
      <c r="B875" s="10">
        <v>1813201110</v>
      </c>
      <c r="C875" s="10" t="s">
        <v>412</v>
      </c>
      <c r="D875" s="11">
        <v>395000</v>
      </c>
      <c r="E875" s="11">
        <v>361000</v>
      </c>
      <c r="F875" s="11">
        <v>335000</v>
      </c>
      <c r="G875" s="69">
        <v>396388</v>
      </c>
      <c r="H875" s="41"/>
      <c r="I875" s="5"/>
      <c r="J875"/>
      <c r="K875"/>
      <c r="L875"/>
      <c r="M875"/>
    </row>
    <row r="876" spans="1:13" s="7" customFormat="1" ht="15" customHeight="1" x14ac:dyDescent="0.2">
      <c r="B876" s="10">
        <v>1813200111</v>
      </c>
      <c r="C876" s="10" t="s">
        <v>881</v>
      </c>
      <c r="D876" s="11"/>
      <c r="E876" s="11"/>
      <c r="F876" s="11">
        <v>100000</v>
      </c>
      <c r="G876" s="69">
        <v>7296</v>
      </c>
      <c r="H876" s="41"/>
      <c r="I876" s="5"/>
      <c r="J876"/>
      <c r="K876"/>
      <c r="L876"/>
      <c r="M876"/>
    </row>
    <row r="877" spans="1:13" s="7" customFormat="1" ht="15" customHeight="1" x14ac:dyDescent="0.2">
      <c r="B877" s="10">
        <v>1813201750</v>
      </c>
      <c r="C877" s="10" t="s">
        <v>413</v>
      </c>
      <c r="D877" s="11">
        <v>250000</v>
      </c>
      <c r="E877" s="11">
        <f>239000+5000</f>
        <v>244000</v>
      </c>
      <c r="F877" s="11">
        <f>239000+5000</f>
        <v>244000</v>
      </c>
      <c r="G877" s="69">
        <v>245182</v>
      </c>
      <c r="H877" s="41"/>
      <c r="I877" s="5"/>
      <c r="J877"/>
      <c r="K877"/>
      <c r="L877"/>
      <c r="M877"/>
    </row>
    <row r="878" spans="1:13" s="7" customFormat="1" ht="15" customHeight="1" x14ac:dyDescent="0.2">
      <c r="B878" s="10">
        <v>1813201760</v>
      </c>
      <c r="C878" s="10" t="s">
        <v>414</v>
      </c>
      <c r="D878" s="11"/>
      <c r="E878" s="11"/>
      <c r="F878" s="11">
        <v>92000</v>
      </c>
      <c r="G878" s="69">
        <v>80537</v>
      </c>
      <c r="H878" s="41"/>
      <c r="I878" s="5"/>
      <c r="J878"/>
      <c r="K878"/>
      <c r="L878"/>
      <c r="M878"/>
    </row>
    <row r="879" spans="1:13" s="7" customFormat="1" ht="15" customHeight="1" x14ac:dyDescent="0.2">
      <c r="B879" s="10">
        <v>1813201780</v>
      </c>
      <c r="C879" s="10" t="s">
        <v>882</v>
      </c>
      <c r="D879" s="11">
        <v>77000</v>
      </c>
      <c r="E879" s="11">
        <v>78000</v>
      </c>
      <c r="F879" s="11">
        <v>605000</v>
      </c>
      <c r="G879" s="69">
        <v>79314</v>
      </c>
      <c r="H879" s="41"/>
      <c r="I879" s="5"/>
      <c r="J879"/>
      <c r="K879"/>
      <c r="L879"/>
      <c r="M879"/>
    </row>
    <row r="880" spans="1:13" s="7" customFormat="1" ht="15" customHeight="1" x14ac:dyDescent="0.2">
      <c r="B880" s="10">
        <v>1813201813</v>
      </c>
      <c r="C880" s="10" t="s">
        <v>55</v>
      </c>
      <c r="D880" s="11"/>
      <c r="E880" s="11"/>
      <c r="F880" s="11">
        <v>2000</v>
      </c>
      <c r="G880" s="69">
        <v>4885</v>
      </c>
      <c r="H880" s="41"/>
      <c r="I880" s="5"/>
      <c r="J880"/>
      <c r="K880"/>
      <c r="L880"/>
      <c r="M880"/>
    </row>
    <row r="881" spans="2:13" s="7" customFormat="1" ht="15" customHeight="1" x14ac:dyDescent="0.2">
      <c r="B881" s="10">
        <v>1813201819</v>
      </c>
      <c r="C881" s="10" t="s">
        <v>415</v>
      </c>
      <c r="D881" s="11"/>
      <c r="E881" s="11"/>
      <c r="F881" s="11">
        <v>3000</v>
      </c>
      <c r="G881" s="69"/>
      <c r="H881" s="41"/>
      <c r="I881" s="5"/>
      <c r="J881"/>
      <c r="K881"/>
      <c r="L881"/>
      <c r="M881"/>
    </row>
    <row r="882" spans="2:13" s="7" customFormat="1" ht="15" customHeight="1" x14ac:dyDescent="0.2">
      <c r="B882" s="10">
        <v>1813201829</v>
      </c>
      <c r="C882" s="10" t="s">
        <v>416</v>
      </c>
      <c r="D882" s="11">
        <v>137000</v>
      </c>
      <c r="E882" s="11">
        <v>142000</v>
      </c>
      <c r="F882" s="11">
        <v>137000</v>
      </c>
      <c r="G882" s="69">
        <v>141182</v>
      </c>
      <c r="H882" s="41"/>
      <c r="I882" s="5"/>
      <c r="J882"/>
      <c r="K882"/>
      <c r="L882"/>
      <c r="M882"/>
    </row>
    <row r="883" spans="2:13" s="7" customFormat="1" ht="15" customHeight="1" x14ac:dyDescent="0.2">
      <c r="B883" s="10">
        <v>1813201830</v>
      </c>
      <c r="C883" s="10" t="s">
        <v>835</v>
      </c>
      <c r="D883" s="11"/>
      <c r="E883" s="11"/>
      <c r="F883" s="11"/>
      <c r="G883" s="69">
        <v>9000</v>
      </c>
      <c r="H883" s="41"/>
      <c r="I883" s="5"/>
      <c r="J883"/>
      <c r="K883"/>
      <c r="L883"/>
      <c r="M883"/>
    </row>
    <row r="884" spans="2:13" s="7" customFormat="1" ht="15" customHeight="1" x14ac:dyDescent="0.2">
      <c r="B884" s="10">
        <v>1813202110</v>
      </c>
      <c r="C884" s="10" t="s">
        <v>417</v>
      </c>
      <c r="D884" s="11">
        <v>390000</v>
      </c>
      <c r="E884" s="11">
        <v>340000</v>
      </c>
      <c r="F884" s="11">
        <v>340000</v>
      </c>
      <c r="G884" s="69">
        <v>355393</v>
      </c>
      <c r="H884" s="41"/>
      <c r="I884" s="5"/>
      <c r="J884"/>
      <c r="K884"/>
      <c r="L884"/>
      <c r="M884"/>
    </row>
    <row r="885" spans="2:13" s="7" customFormat="1" ht="15" customHeight="1" x14ac:dyDescent="0.2">
      <c r="B885" s="10">
        <v>1813202111</v>
      </c>
      <c r="C885" s="10" t="s">
        <v>883</v>
      </c>
      <c r="D885" s="11"/>
      <c r="E885" s="11"/>
      <c r="F885" s="11">
        <v>100000</v>
      </c>
      <c r="G885" s="69"/>
      <c r="H885" s="41"/>
      <c r="I885" s="5"/>
      <c r="J885"/>
      <c r="K885"/>
      <c r="L885"/>
      <c r="M885"/>
    </row>
    <row r="886" spans="2:13" s="7" customFormat="1" ht="15" customHeight="1" x14ac:dyDescent="0.2">
      <c r="B886" s="10">
        <v>1813202750</v>
      </c>
      <c r="C886" s="10" t="s">
        <v>418</v>
      </c>
      <c r="D886" s="11">
        <v>250000</v>
      </c>
      <c r="E886" s="11">
        <f>231000+15000</f>
        <v>246000</v>
      </c>
      <c r="F886" s="11">
        <f>231000+15000</f>
        <v>246000</v>
      </c>
      <c r="G886" s="69">
        <v>244548</v>
      </c>
      <c r="H886" s="41"/>
      <c r="I886" s="5"/>
      <c r="J886"/>
      <c r="K886"/>
      <c r="L886"/>
      <c r="M886"/>
    </row>
    <row r="887" spans="2:13" s="7" customFormat="1" ht="15" customHeight="1" x14ac:dyDescent="0.2">
      <c r="B887" s="10">
        <v>1813202760</v>
      </c>
      <c r="C887" s="10" t="s">
        <v>419</v>
      </c>
      <c r="D887" s="11"/>
      <c r="E887" s="11"/>
      <c r="F887" s="11">
        <v>106000</v>
      </c>
      <c r="G887" s="69">
        <v>84165</v>
      </c>
      <c r="H887" s="41"/>
      <c r="I887" s="5"/>
      <c r="J887"/>
      <c r="K887"/>
      <c r="L887"/>
      <c r="M887"/>
    </row>
    <row r="888" spans="2:13" s="7" customFormat="1" ht="15" customHeight="1" x14ac:dyDescent="0.2">
      <c r="B888" s="10">
        <v>1813202780</v>
      </c>
      <c r="C888" s="10" t="s">
        <v>884</v>
      </c>
      <c r="D888" s="11">
        <v>58000</v>
      </c>
      <c r="E888" s="11">
        <v>57000</v>
      </c>
      <c r="F888" s="11">
        <v>419000</v>
      </c>
      <c r="G888" s="69">
        <v>58742</v>
      </c>
      <c r="H888" s="41"/>
      <c r="I888" s="5"/>
      <c r="J888"/>
      <c r="K888"/>
      <c r="L888"/>
      <c r="M888"/>
    </row>
    <row r="889" spans="2:13" s="7" customFormat="1" ht="15" customHeight="1" x14ac:dyDescent="0.2">
      <c r="B889" s="10">
        <v>1813202819</v>
      </c>
      <c r="C889" s="10" t="s">
        <v>420</v>
      </c>
      <c r="D889" s="11"/>
      <c r="E889" s="11"/>
      <c r="F889" s="11">
        <v>4000</v>
      </c>
      <c r="G889" s="69"/>
      <c r="H889" s="41"/>
      <c r="I889" s="5"/>
      <c r="J889"/>
      <c r="K889"/>
      <c r="L889"/>
      <c r="M889"/>
    </row>
    <row r="890" spans="2:13" s="7" customFormat="1" ht="15" customHeight="1" x14ac:dyDescent="0.2">
      <c r="B890" s="10">
        <v>1813202829</v>
      </c>
      <c r="C890" s="10" t="s">
        <v>421</v>
      </c>
      <c r="D890" s="11">
        <v>162000</v>
      </c>
      <c r="E890" s="11">
        <v>157000</v>
      </c>
      <c r="F890" s="11">
        <v>157000</v>
      </c>
      <c r="G890" s="69">
        <v>149512</v>
      </c>
      <c r="H890" s="41"/>
      <c r="I890" s="5"/>
      <c r="J890"/>
      <c r="K890"/>
      <c r="L890"/>
      <c r="M890"/>
    </row>
    <row r="891" spans="2:13" s="7" customFormat="1" ht="15" customHeight="1" x14ac:dyDescent="0.2">
      <c r="B891" s="10">
        <v>1813202830</v>
      </c>
      <c r="C891" s="10" t="s">
        <v>836</v>
      </c>
      <c r="D891" s="11"/>
      <c r="E891" s="11"/>
      <c r="F891" s="11"/>
      <c r="G891" s="69">
        <v>9356</v>
      </c>
      <c r="H891" s="41"/>
      <c r="I891" s="5"/>
      <c r="J891"/>
      <c r="K891"/>
      <c r="L891"/>
      <c r="M891"/>
    </row>
    <row r="892" spans="2:13" s="7" customFormat="1" ht="15" customHeight="1" x14ac:dyDescent="0.2">
      <c r="B892" s="10">
        <v>1813203110</v>
      </c>
      <c r="C892" s="10" t="s">
        <v>422</v>
      </c>
      <c r="D892" s="11">
        <v>363000</v>
      </c>
      <c r="E892" s="11">
        <v>320000</v>
      </c>
      <c r="F892" s="11">
        <v>310000</v>
      </c>
      <c r="G892" s="69">
        <v>257737</v>
      </c>
      <c r="H892" s="41"/>
      <c r="I892" s="5"/>
      <c r="J892"/>
      <c r="K892"/>
      <c r="L892"/>
      <c r="M892"/>
    </row>
    <row r="893" spans="2:13" s="7" customFormat="1" ht="15" customHeight="1" x14ac:dyDescent="0.2">
      <c r="B893" s="10">
        <v>1813203111</v>
      </c>
      <c r="C893" s="10" t="s">
        <v>885</v>
      </c>
      <c r="D893" s="11"/>
      <c r="E893" s="11"/>
      <c r="F893" s="11">
        <v>100000</v>
      </c>
      <c r="G893" s="69"/>
      <c r="H893" s="41"/>
      <c r="I893" s="5"/>
      <c r="J893"/>
      <c r="K893"/>
      <c r="L893"/>
      <c r="M893"/>
    </row>
    <row r="894" spans="2:13" s="7" customFormat="1" ht="15" customHeight="1" x14ac:dyDescent="0.2">
      <c r="B894" s="10">
        <v>1813203720</v>
      </c>
      <c r="C894" s="10" t="s">
        <v>967</v>
      </c>
      <c r="D894" s="11">
        <v>25000</v>
      </c>
      <c r="E894" s="11">
        <v>25000</v>
      </c>
      <c r="F894" s="11">
        <v>25000</v>
      </c>
      <c r="G894" s="69">
        <v>26254</v>
      </c>
      <c r="H894" s="41"/>
      <c r="I894" s="5"/>
      <c r="J894"/>
      <c r="K894"/>
      <c r="L894"/>
      <c r="M894"/>
    </row>
    <row r="895" spans="2:13" s="7" customFormat="1" ht="15" customHeight="1" x14ac:dyDescent="0.2">
      <c r="B895" s="10">
        <v>1813203750</v>
      </c>
      <c r="C895" s="10" t="s">
        <v>423</v>
      </c>
      <c r="D895" s="11">
        <v>276000</v>
      </c>
      <c r="E895" s="11">
        <v>274000</v>
      </c>
      <c r="F895" s="11">
        <v>274000</v>
      </c>
      <c r="G895" s="69">
        <v>273687</v>
      </c>
      <c r="H895" s="41"/>
      <c r="I895" s="5"/>
      <c r="J895"/>
      <c r="K895"/>
      <c r="L895"/>
      <c r="M895"/>
    </row>
    <row r="896" spans="2:13" s="7" customFormat="1" ht="15" customHeight="1" x14ac:dyDescent="0.2">
      <c r="B896" s="10">
        <v>1813203760</v>
      </c>
      <c r="C896" s="10" t="s">
        <v>424</v>
      </c>
      <c r="D896" s="11">
        <v>0</v>
      </c>
      <c r="E896" s="11">
        <v>0</v>
      </c>
      <c r="F896" s="11">
        <v>88000</v>
      </c>
      <c r="G896" s="69">
        <v>93927</v>
      </c>
      <c r="H896" s="41"/>
      <c r="I896" s="5"/>
      <c r="J896"/>
      <c r="K896"/>
      <c r="L896"/>
      <c r="M896"/>
    </row>
    <row r="897" spans="2:13" s="7" customFormat="1" ht="15" customHeight="1" x14ac:dyDescent="0.2">
      <c r="B897" s="10">
        <v>1813203780</v>
      </c>
      <c r="C897" s="10" t="s">
        <v>886</v>
      </c>
      <c r="D897" s="11">
        <v>74000</v>
      </c>
      <c r="E897" s="11">
        <v>74000</v>
      </c>
      <c r="F897" s="11">
        <v>583000</v>
      </c>
      <c r="G897" s="69">
        <v>75898</v>
      </c>
      <c r="H897" s="41"/>
      <c r="I897" s="5"/>
      <c r="J897"/>
      <c r="K897"/>
      <c r="L897"/>
      <c r="M897"/>
    </row>
    <row r="898" spans="2:13" s="7" customFormat="1" ht="15" customHeight="1" x14ac:dyDescent="0.2">
      <c r="B898" s="10">
        <v>1813203813</v>
      </c>
      <c r="C898" s="10" t="s">
        <v>425</v>
      </c>
      <c r="D898" s="11"/>
      <c r="E898" s="11"/>
      <c r="F898" s="11">
        <v>2000</v>
      </c>
      <c r="G898" s="69">
        <v>2973</v>
      </c>
      <c r="H898" s="41"/>
      <c r="I898" s="5"/>
      <c r="J898"/>
      <c r="K898"/>
      <c r="L898"/>
      <c r="M898"/>
    </row>
    <row r="899" spans="2:13" s="7" customFormat="1" ht="15" customHeight="1" x14ac:dyDescent="0.2">
      <c r="B899" s="10">
        <v>1813203819</v>
      </c>
      <c r="C899" s="10" t="s">
        <v>426</v>
      </c>
      <c r="D899" s="11"/>
      <c r="E899" s="11"/>
      <c r="F899" s="11">
        <v>3000</v>
      </c>
      <c r="G899" s="69"/>
      <c r="H899" s="41"/>
      <c r="I899" s="5"/>
      <c r="J899"/>
      <c r="K899"/>
      <c r="L899"/>
      <c r="M899"/>
    </row>
    <row r="900" spans="2:13" s="7" customFormat="1" ht="15" customHeight="1" x14ac:dyDescent="0.2">
      <c r="B900" s="10">
        <v>1813203820</v>
      </c>
      <c r="C900" s="10" t="s">
        <v>62</v>
      </c>
      <c r="D900" s="11">
        <v>65000</v>
      </c>
      <c r="E900" s="11">
        <v>55000</v>
      </c>
      <c r="F900" s="11">
        <v>48000</v>
      </c>
      <c r="G900" s="69">
        <v>51112</v>
      </c>
      <c r="H900" s="41"/>
      <c r="I900" s="5"/>
      <c r="J900"/>
      <c r="K900"/>
      <c r="L900"/>
      <c r="M900"/>
    </row>
    <row r="901" spans="2:13" s="7" customFormat="1" ht="15" customHeight="1" x14ac:dyDescent="0.2">
      <c r="B901" s="10">
        <v>1813203829</v>
      </c>
      <c r="C901" s="10" t="s">
        <v>427</v>
      </c>
      <c r="D901" s="11">
        <v>136000</v>
      </c>
      <c r="E901" s="11">
        <v>136000</v>
      </c>
      <c r="F901" s="11">
        <v>132000</v>
      </c>
      <c r="G901" s="69">
        <v>133614</v>
      </c>
      <c r="H901" s="41"/>
      <c r="I901" s="5"/>
      <c r="J901"/>
      <c r="K901"/>
      <c r="L901"/>
      <c r="M901"/>
    </row>
    <row r="902" spans="2:13" s="7" customFormat="1" ht="15" customHeight="1" x14ac:dyDescent="0.2">
      <c r="B902" s="10">
        <v>1813203830</v>
      </c>
      <c r="C902" s="10" t="s">
        <v>837</v>
      </c>
      <c r="D902" s="11"/>
      <c r="E902" s="11"/>
      <c r="F902" s="11"/>
      <c r="G902" s="69">
        <v>16200</v>
      </c>
      <c r="H902" s="41"/>
      <c r="I902" s="5"/>
      <c r="J902"/>
      <c r="K902"/>
      <c r="L902"/>
      <c r="M902"/>
    </row>
    <row r="903" spans="2:13" s="7" customFormat="1" ht="15" customHeight="1" x14ac:dyDescent="0.2">
      <c r="B903" s="10">
        <v>1813204110</v>
      </c>
      <c r="C903" s="10" t="s">
        <v>428</v>
      </c>
      <c r="D903" s="11">
        <v>390000</v>
      </c>
      <c r="E903" s="11">
        <v>354000</v>
      </c>
      <c r="F903" s="11">
        <v>400000</v>
      </c>
      <c r="G903" s="69">
        <v>440705</v>
      </c>
      <c r="H903" s="41"/>
      <c r="I903" s="5"/>
      <c r="J903"/>
      <c r="K903"/>
      <c r="L903"/>
      <c r="M903"/>
    </row>
    <row r="904" spans="2:13" s="7" customFormat="1" ht="15" customHeight="1" x14ac:dyDescent="0.2">
      <c r="B904" s="10">
        <v>1813204111</v>
      </c>
      <c r="C904" s="10" t="s">
        <v>887</v>
      </c>
      <c r="D904" s="11"/>
      <c r="E904" s="11"/>
      <c r="F904" s="11">
        <v>100000</v>
      </c>
      <c r="G904" s="69"/>
      <c r="H904" s="41"/>
      <c r="I904" s="5"/>
      <c r="J904"/>
      <c r="K904"/>
      <c r="L904"/>
      <c r="M904"/>
    </row>
    <row r="905" spans="2:13" s="7" customFormat="1" ht="15" customHeight="1" x14ac:dyDescent="0.2">
      <c r="B905" s="10">
        <v>1813204750</v>
      </c>
      <c r="C905" s="10" t="s">
        <v>429</v>
      </c>
      <c r="D905" s="11">
        <v>245000</v>
      </c>
      <c r="E905" s="11">
        <v>242000</v>
      </c>
      <c r="F905" s="11">
        <v>242000</v>
      </c>
      <c r="G905" s="69">
        <v>241505</v>
      </c>
      <c r="H905" s="41"/>
      <c r="I905" s="5"/>
      <c r="J905"/>
      <c r="K905"/>
      <c r="L905"/>
      <c r="M905"/>
    </row>
    <row r="906" spans="2:13" s="7" customFormat="1" ht="15" customHeight="1" x14ac:dyDescent="0.2">
      <c r="B906" s="10">
        <v>1813204760</v>
      </c>
      <c r="C906" s="10" t="s">
        <v>430</v>
      </c>
      <c r="D906" s="11">
        <v>0</v>
      </c>
      <c r="E906" s="11">
        <v>0</v>
      </c>
      <c r="F906" s="11">
        <v>92000</v>
      </c>
      <c r="G906" s="69">
        <v>90415</v>
      </c>
      <c r="H906" s="41"/>
      <c r="I906" s="5"/>
      <c r="J906"/>
      <c r="K906"/>
      <c r="L906"/>
      <c r="M906"/>
    </row>
    <row r="907" spans="2:13" s="7" customFormat="1" ht="15" customHeight="1" x14ac:dyDescent="0.2">
      <c r="B907" s="10">
        <v>1813204780</v>
      </c>
      <c r="C907" s="10" t="s">
        <v>892</v>
      </c>
      <c r="D907" s="11">
        <v>70000</v>
      </c>
      <c r="E907" s="11">
        <v>64000</v>
      </c>
      <c r="F907" s="11">
        <v>545000</v>
      </c>
      <c r="G907" s="69">
        <v>164209</v>
      </c>
      <c r="H907" s="41"/>
      <c r="I907" s="5"/>
      <c r="J907"/>
      <c r="K907"/>
      <c r="L907"/>
      <c r="M907"/>
    </row>
    <row r="908" spans="2:13" s="7" customFormat="1" ht="15" customHeight="1" x14ac:dyDescent="0.2">
      <c r="B908" s="10">
        <v>1813204813</v>
      </c>
      <c r="C908" s="10" t="s">
        <v>431</v>
      </c>
      <c r="D908" s="11">
        <v>0</v>
      </c>
      <c r="E908" s="11">
        <v>0</v>
      </c>
      <c r="F908" s="11">
        <v>2000</v>
      </c>
      <c r="G908" s="69">
        <v>7749</v>
      </c>
      <c r="H908" s="41"/>
      <c r="I908" s="5"/>
      <c r="J908"/>
      <c r="K908"/>
      <c r="L908"/>
      <c r="M908"/>
    </row>
    <row r="909" spans="2:13" s="7" customFormat="1" ht="15" customHeight="1" x14ac:dyDescent="0.2">
      <c r="B909" s="10">
        <v>1813204820</v>
      </c>
      <c r="C909" s="10" t="s">
        <v>945</v>
      </c>
      <c r="D909" s="11">
        <v>10000</v>
      </c>
      <c r="E909" s="11">
        <v>10000</v>
      </c>
      <c r="F909" s="11"/>
      <c r="G909" s="69"/>
      <c r="H909" s="41"/>
      <c r="I909" s="5"/>
      <c r="J909"/>
      <c r="K909"/>
      <c r="L909"/>
      <c r="M909"/>
    </row>
    <row r="910" spans="2:13" s="7" customFormat="1" ht="15" customHeight="1" x14ac:dyDescent="0.2">
      <c r="B910" s="10">
        <v>1813204829</v>
      </c>
      <c r="C910" s="10" t="s">
        <v>432</v>
      </c>
      <c r="D910" s="11">
        <v>129000</v>
      </c>
      <c r="E910" s="11">
        <v>129000</v>
      </c>
      <c r="F910" s="11">
        <v>138000</v>
      </c>
      <c r="G910" s="69">
        <v>134376</v>
      </c>
      <c r="H910" s="41"/>
      <c r="I910" s="5"/>
      <c r="J910"/>
      <c r="K910"/>
      <c r="L910"/>
      <c r="M910"/>
    </row>
    <row r="911" spans="2:13" s="7" customFormat="1" ht="15" customHeight="1" x14ac:dyDescent="0.2">
      <c r="B911" s="10">
        <v>1813205110</v>
      </c>
      <c r="C911" s="10" t="s">
        <v>852</v>
      </c>
      <c r="D911" s="11">
        <v>65000</v>
      </c>
      <c r="E911" s="11">
        <v>76000</v>
      </c>
      <c r="F911" s="11">
        <v>30000</v>
      </c>
      <c r="G911" s="69">
        <v>50876</v>
      </c>
      <c r="H911" s="41"/>
      <c r="I911" s="5"/>
      <c r="J911"/>
      <c r="K911"/>
      <c r="L911"/>
      <c r="M911"/>
    </row>
    <row r="912" spans="2:13" s="7" customFormat="1" ht="15" customHeight="1" x14ac:dyDescent="0.2">
      <c r="B912" s="10">
        <v>1813205750</v>
      </c>
      <c r="C912" s="10" t="s">
        <v>433</v>
      </c>
      <c r="D912" s="11">
        <v>372000</v>
      </c>
      <c r="E912" s="11">
        <v>335000</v>
      </c>
      <c r="F912" s="11">
        <v>335000</v>
      </c>
      <c r="G912" s="70">
        <v>239956</v>
      </c>
      <c r="H912" s="41"/>
      <c r="I912" s="5"/>
      <c r="J912"/>
      <c r="K912"/>
      <c r="L912"/>
      <c r="M912"/>
    </row>
    <row r="913" spans="1:13" s="7" customFormat="1" ht="15" customHeight="1" x14ac:dyDescent="0.2">
      <c r="B913" s="10">
        <v>1813205751</v>
      </c>
      <c r="C913" s="10" t="s">
        <v>434</v>
      </c>
      <c r="D913" s="11">
        <v>100000</v>
      </c>
      <c r="E913" s="11">
        <v>164000</v>
      </c>
      <c r="F913" s="11">
        <v>110000</v>
      </c>
      <c r="G913" s="69">
        <v>170010</v>
      </c>
      <c r="H913" s="41"/>
      <c r="I913" s="5"/>
      <c r="J913"/>
      <c r="K913"/>
      <c r="L913"/>
      <c r="M913"/>
    </row>
    <row r="914" spans="1:13" s="7" customFormat="1" ht="15" customHeight="1" x14ac:dyDescent="0.2">
      <c r="B914" s="10">
        <v>1813206110</v>
      </c>
      <c r="C914" s="10" t="s">
        <v>733</v>
      </c>
      <c r="D914" s="11">
        <v>150000</v>
      </c>
      <c r="E914" s="11">
        <v>150000</v>
      </c>
      <c r="F914" s="11"/>
      <c r="G914" s="69">
        <v>78437</v>
      </c>
      <c r="H914" s="41"/>
      <c r="I914" s="5"/>
      <c r="J914"/>
      <c r="K914"/>
      <c r="L914"/>
      <c r="M914"/>
    </row>
    <row r="915" spans="1:13" s="7" customFormat="1" ht="15" customHeight="1" x14ac:dyDescent="0.2">
      <c r="B915" s="10">
        <v>1813210541</v>
      </c>
      <c r="C915" s="10" t="s">
        <v>435</v>
      </c>
      <c r="D915" s="11">
        <v>2000</v>
      </c>
      <c r="E915" s="11">
        <v>3000</v>
      </c>
      <c r="F915" s="11">
        <v>3000</v>
      </c>
      <c r="G915" s="69">
        <v>1876</v>
      </c>
      <c r="H915" s="41"/>
      <c r="I915" s="5"/>
      <c r="J915"/>
      <c r="K915"/>
      <c r="L915"/>
      <c r="M915"/>
    </row>
    <row r="916" spans="1:13" s="7" customFormat="1" ht="15" customHeight="1" x14ac:dyDescent="0.2">
      <c r="B916" s="10">
        <v>1813221110</v>
      </c>
      <c r="C916" s="10" t="s">
        <v>436</v>
      </c>
      <c r="D916" s="11">
        <v>1949000</v>
      </c>
      <c r="E916" s="11">
        <v>1763000</v>
      </c>
      <c r="F916" s="11">
        <v>1250000</v>
      </c>
      <c r="G916" s="69">
        <v>1528397</v>
      </c>
      <c r="H916" s="41"/>
      <c r="I916" s="5"/>
      <c r="J916"/>
      <c r="K916"/>
      <c r="L916"/>
      <c r="M916"/>
    </row>
    <row r="917" spans="1:13" s="7" customFormat="1" ht="15" customHeight="1" x14ac:dyDescent="0.2">
      <c r="B917" s="10">
        <v>1813222110</v>
      </c>
      <c r="C917" s="10" t="s">
        <v>57</v>
      </c>
      <c r="D917" s="11">
        <v>1845000</v>
      </c>
      <c r="E917" s="11">
        <v>1645000</v>
      </c>
      <c r="F917" s="11">
        <v>1450000</v>
      </c>
      <c r="G917" s="69">
        <v>1802819</v>
      </c>
      <c r="H917" s="41"/>
      <c r="I917" s="5"/>
      <c r="J917"/>
      <c r="K917"/>
      <c r="L917"/>
      <c r="M917"/>
    </row>
    <row r="918" spans="1:13" s="7" customFormat="1" ht="15" customHeight="1" x14ac:dyDescent="0.2">
      <c r="B918" s="10">
        <v>1813223110</v>
      </c>
      <c r="C918" s="10" t="s">
        <v>60</v>
      </c>
      <c r="D918" s="11">
        <v>3300000</v>
      </c>
      <c r="E918" s="11">
        <v>2506000</v>
      </c>
      <c r="F918" s="11">
        <v>1950000</v>
      </c>
      <c r="G918" s="69">
        <v>2335035</v>
      </c>
      <c r="H918" s="41"/>
      <c r="I918" s="5"/>
      <c r="J918"/>
      <c r="K918"/>
      <c r="L918"/>
      <c r="M918"/>
    </row>
    <row r="919" spans="1:13" s="7" customFormat="1" ht="15" customHeight="1" x14ac:dyDescent="0.2">
      <c r="B919" s="10">
        <v>1813224110</v>
      </c>
      <c r="C919" s="10" t="s">
        <v>65</v>
      </c>
      <c r="D919" s="11">
        <v>960000</v>
      </c>
      <c r="E919" s="11">
        <v>578000</v>
      </c>
      <c r="F919" s="11">
        <v>800000</v>
      </c>
      <c r="G919" s="69">
        <v>799867</v>
      </c>
      <c r="H919" s="41"/>
      <c r="I919" s="5"/>
      <c r="J919"/>
      <c r="K919"/>
      <c r="L919"/>
      <c r="M919"/>
    </row>
    <row r="920" spans="1:13" s="7" customFormat="1" ht="15" customHeight="1" x14ac:dyDescent="0.2">
      <c r="B920" s="10">
        <v>1813250751</v>
      </c>
      <c r="C920" s="10" t="s">
        <v>437</v>
      </c>
      <c r="D920" s="11">
        <v>1880000</v>
      </c>
      <c r="E920" s="11">
        <v>1600000</v>
      </c>
      <c r="F920" s="11">
        <v>1586000</v>
      </c>
      <c r="G920" s="69">
        <v>1109309</v>
      </c>
      <c r="H920" s="41"/>
      <c r="I920" s="5"/>
      <c r="J920"/>
      <c r="K920"/>
      <c r="L920"/>
      <c r="M920"/>
    </row>
    <row r="921" spans="1:13" s="7" customFormat="1" ht="15" customHeight="1" x14ac:dyDescent="0.2">
      <c r="B921" s="24">
        <v>1813250752</v>
      </c>
      <c r="C921" s="24" t="s">
        <v>946</v>
      </c>
      <c r="D921" s="25">
        <v>676000</v>
      </c>
      <c r="E921" s="25">
        <v>400000</v>
      </c>
      <c r="F921" s="25"/>
      <c r="G921" s="71"/>
      <c r="H921" s="41"/>
      <c r="I921" s="5"/>
      <c r="J921"/>
      <c r="K921"/>
      <c r="L921"/>
      <c r="M921"/>
    </row>
    <row r="922" spans="1:13" s="9" customFormat="1" ht="15" customHeight="1" thickBot="1" x14ac:dyDescent="0.3">
      <c r="A922" s="7"/>
      <c r="B922" s="24">
        <v>1813250753</v>
      </c>
      <c r="C922" s="24" t="s">
        <v>438</v>
      </c>
      <c r="D922" s="25"/>
      <c r="E922" s="25"/>
      <c r="F922" s="25">
        <v>16000</v>
      </c>
      <c r="G922" s="71"/>
      <c r="H922" s="41"/>
      <c r="I922" s="5"/>
      <c r="J922"/>
      <c r="K922"/>
      <c r="L922"/>
      <c r="M922"/>
    </row>
    <row r="923" spans="1:13" s="7" customFormat="1" ht="15" customHeight="1" thickBot="1" x14ac:dyDescent="0.3">
      <c r="A923" s="9"/>
      <c r="B923" s="19"/>
      <c r="C923" s="19" t="s">
        <v>619</v>
      </c>
      <c r="D923" s="20">
        <f t="shared" ref="D923:G923" si="63">SUM(D866:D922)</f>
        <v>16079000</v>
      </c>
      <c r="E923" s="20">
        <f t="shared" si="63"/>
        <v>13911000</v>
      </c>
      <c r="F923" s="20">
        <f t="shared" si="63"/>
        <v>14874000</v>
      </c>
      <c r="G923" s="20">
        <f t="shared" si="63"/>
        <v>12722029</v>
      </c>
      <c r="H923" s="41"/>
      <c r="I923" s="5"/>
      <c r="J923"/>
      <c r="K923"/>
      <c r="L923"/>
      <c r="M923"/>
    </row>
    <row r="924" spans="1:13" ht="15" customHeight="1" x14ac:dyDescent="0.2">
      <c r="A924" s="7"/>
      <c r="J924"/>
      <c r="K924"/>
      <c r="L924"/>
    </row>
    <row r="925" spans="1:13" s="2" customFormat="1" ht="15" customHeight="1" thickBot="1" x14ac:dyDescent="0.3">
      <c r="A925" s="5"/>
      <c r="B925" s="5"/>
      <c r="C925" s="16" t="s">
        <v>620</v>
      </c>
      <c r="D925" s="6"/>
      <c r="E925" s="6"/>
      <c r="F925" s="6"/>
      <c r="G925" s="6"/>
      <c r="H925" s="41"/>
      <c r="I925" s="5"/>
      <c r="J925"/>
      <c r="K925"/>
      <c r="L925"/>
      <c r="M925"/>
    </row>
    <row r="926" spans="1:13" s="7" customFormat="1" ht="15" customHeight="1" thickBot="1" x14ac:dyDescent="0.3">
      <c r="A926" s="50"/>
      <c r="B926" s="19" t="s">
        <v>0</v>
      </c>
      <c r="C926" s="19" t="s">
        <v>1</v>
      </c>
      <c r="D926" s="20" t="s">
        <v>972</v>
      </c>
      <c r="E926" s="20" t="s">
        <v>908</v>
      </c>
      <c r="F926" s="20" t="s">
        <v>846</v>
      </c>
      <c r="G926" s="20" t="s">
        <v>971</v>
      </c>
      <c r="H926" s="41"/>
      <c r="I926" s="5"/>
      <c r="J926"/>
      <c r="K926"/>
      <c r="L926"/>
      <c r="M926"/>
    </row>
    <row r="927" spans="1:13" s="7" customFormat="1" ht="15" customHeight="1" x14ac:dyDescent="0.25">
      <c r="A927" s="50"/>
      <c r="B927" s="7">
        <v>1814000431</v>
      </c>
      <c r="C927" s="55" t="s">
        <v>970</v>
      </c>
      <c r="D927" s="28">
        <v>270000</v>
      </c>
      <c r="E927" s="28">
        <v>300000</v>
      </c>
      <c r="F927" s="28"/>
      <c r="G927" s="28">
        <v>300940</v>
      </c>
      <c r="H927" s="41"/>
      <c r="I927" s="5"/>
      <c r="J927"/>
      <c r="K927"/>
      <c r="L927"/>
      <c r="M927"/>
    </row>
    <row r="928" spans="1:13" s="7" customFormat="1" ht="15" customHeight="1" x14ac:dyDescent="0.2">
      <c r="B928" s="10">
        <v>1814000761</v>
      </c>
      <c r="C928" s="10" t="s">
        <v>439</v>
      </c>
      <c r="D928" s="11">
        <v>150000</v>
      </c>
      <c r="E928" s="11">
        <v>347000</v>
      </c>
      <c r="F928" s="11">
        <v>347000</v>
      </c>
      <c r="G928" s="11">
        <v>0</v>
      </c>
      <c r="H928" s="41"/>
      <c r="I928" s="5"/>
      <c r="J928"/>
      <c r="K928"/>
      <c r="L928"/>
      <c r="M928"/>
    </row>
    <row r="929" spans="1:13" s="7" customFormat="1" ht="15" customHeight="1" x14ac:dyDescent="0.2">
      <c r="B929" s="10">
        <v>1814000762</v>
      </c>
      <c r="C929" s="10" t="s">
        <v>440</v>
      </c>
      <c r="D929" s="11">
        <v>400000</v>
      </c>
      <c r="E929" s="11">
        <v>350000</v>
      </c>
      <c r="F929" s="11">
        <v>300000</v>
      </c>
      <c r="G929" s="11">
        <v>306845</v>
      </c>
      <c r="H929" s="41"/>
      <c r="I929" s="5"/>
      <c r="J929"/>
      <c r="K929"/>
      <c r="L929"/>
      <c r="M929"/>
    </row>
    <row r="930" spans="1:13" s="7" customFormat="1" ht="15" customHeight="1" x14ac:dyDescent="0.2">
      <c r="B930" s="10">
        <v>1814000780</v>
      </c>
      <c r="C930" s="10" t="s">
        <v>947</v>
      </c>
      <c r="D930" s="11">
        <v>121000</v>
      </c>
      <c r="E930" s="11">
        <v>102000</v>
      </c>
      <c r="F930" s="11"/>
      <c r="G930" s="11"/>
      <c r="H930" s="41"/>
      <c r="I930" s="5"/>
      <c r="J930"/>
      <c r="K930"/>
      <c r="L930"/>
      <c r="M930"/>
    </row>
    <row r="931" spans="1:13" s="7" customFormat="1" ht="15" customHeight="1" x14ac:dyDescent="0.2">
      <c r="B931" s="10">
        <v>1814000820</v>
      </c>
      <c r="C931" s="10" t="s">
        <v>441</v>
      </c>
      <c r="D931" s="11"/>
      <c r="E931" s="11">
        <v>34000</v>
      </c>
      <c r="F931" s="11">
        <v>18000</v>
      </c>
      <c r="G931" s="11">
        <v>18000</v>
      </c>
      <c r="H931" s="41"/>
      <c r="I931" s="5"/>
      <c r="J931"/>
      <c r="K931"/>
      <c r="L931"/>
      <c r="M931"/>
    </row>
    <row r="932" spans="1:13" s="7" customFormat="1" ht="15" customHeight="1" x14ac:dyDescent="0.2">
      <c r="B932" s="10">
        <v>1814020110</v>
      </c>
      <c r="C932" s="10" t="s">
        <v>442</v>
      </c>
      <c r="D932" s="11">
        <v>200000</v>
      </c>
      <c r="E932" s="11">
        <v>172000</v>
      </c>
      <c r="F932" s="11">
        <v>169000</v>
      </c>
      <c r="G932" s="69">
        <v>179811</v>
      </c>
      <c r="H932" s="41"/>
      <c r="I932" s="5"/>
      <c r="J932"/>
      <c r="K932"/>
      <c r="L932"/>
      <c r="M932"/>
    </row>
    <row r="933" spans="1:13" s="7" customFormat="1" ht="15" customHeight="1" x14ac:dyDescent="0.2">
      <c r="B933" s="10">
        <v>1814050110</v>
      </c>
      <c r="C933" s="10" t="s">
        <v>443</v>
      </c>
      <c r="D933" s="11">
        <v>900000</v>
      </c>
      <c r="E933" s="11">
        <v>650000</v>
      </c>
      <c r="F933" s="11">
        <v>350000</v>
      </c>
      <c r="G933" s="69">
        <v>531073</v>
      </c>
      <c r="H933" s="41"/>
      <c r="I933" s="5"/>
      <c r="J933"/>
      <c r="K933"/>
      <c r="L933"/>
      <c r="M933"/>
    </row>
    <row r="934" spans="1:13" s="7" customFormat="1" ht="15" customHeight="1" x14ac:dyDescent="0.2">
      <c r="B934" s="10">
        <v>1814100110</v>
      </c>
      <c r="C934" s="10" t="s">
        <v>1010</v>
      </c>
      <c r="D934" s="11">
        <v>150000</v>
      </c>
      <c r="E934" s="11"/>
      <c r="F934" s="11"/>
      <c r="G934" s="69"/>
      <c r="H934" s="41"/>
      <c r="I934" s="5"/>
      <c r="J934"/>
      <c r="K934"/>
      <c r="L934"/>
      <c r="M934"/>
    </row>
    <row r="935" spans="1:13" s="7" customFormat="1" ht="15" customHeight="1" thickBot="1" x14ac:dyDescent="0.25">
      <c r="B935" s="10">
        <v>1814100580</v>
      </c>
      <c r="C935" s="10" t="s">
        <v>1011</v>
      </c>
      <c r="D935" s="11">
        <v>30000</v>
      </c>
      <c r="E935" s="11"/>
      <c r="F935" s="11"/>
      <c r="G935" s="69"/>
      <c r="H935" s="41"/>
      <c r="I935" s="5"/>
      <c r="J935"/>
      <c r="K935"/>
      <c r="L935"/>
      <c r="M935"/>
    </row>
    <row r="936" spans="1:13" ht="15" customHeight="1" thickBot="1" x14ac:dyDescent="0.3">
      <c r="A936" s="9"/>
      <c r="B936" s="19"/>
      <c r="C936" s="19" t="s">
        <v>621</v>
      </c>
      <c r="D936" s="20">
        <f>SUM(D927:D935)</f>
        <v>2221000</v>
      </c>
      <c r="E936" s="20">
        <f>SUM(E927:E933)</f>
        <v>1955000</v>
      </c>
      <c r="F936" s="20">
        <f>SUM(F927:F933)</f>
        <v>1184000</v>
      </c>
      <c r="G936" s="20">
        <f>SUM(G927:G933)</f>
        <v>1336669</v>
      </c>
      <c r="J936"/>
      <c r="K936"/>
      <c r="L936"/>
    </row>
    <row r="937" spans="1:13" s="2" customFormat="1" ht="15" customHeight="1" x14ac:dyDescent="0.25">
      <c r="A937" s="7"/>
      <c r="B937" s="5"/>
      <c r="C937" s="5"/>
      <c r="D937" s="6"/>
      <c r="E937" s="6"/>
      <c r="F937" s="6"/>
      <c r="G937" s="6"/>
      <c r="H937" s="41"/>
      <c r="I937" s="5"/>
      <c r="J937"/>
      <c r="K937"/>
      <c r="L937"/>
      <c r="M937"/>
    </row>
    <row r="938" spans="1:13" s="7" customFormat="1" ht="15" customHeight="1" thickBot="1" x14ac:dyDescent="0.3">
      <c r="A938" s="5"/>
      <c r="B938" s="5"/>
      <c r="C938" s="16" t="s">
        <v>672</v>
      </c>
      <c r="D938" s="6"/>
      <c r="E938" s="6"/>
      <c r="F938" s="6"/>
      <c r="G938" s="6"/>
      <c r="H938" s="41"/>
      <c r="I938" s="5"/>
      <c r="J938"/>
      <c r="K938"/>
      <c r="L938"/>
      <c r="M938"/>
    </row>
    <row r="939" spans="1:13" s="7" customFormat="1" ht="15" customHeight="1" thickBot="1" x14ac:dyDescent="0.3">
      <c r="A939" s="50"/>
      <c r="B939" s="19" t="s">
        <v>0</v>
      </c>
      <c r="C939" s="19" t="s">
        <v>1</v>
      </c>
      <c r="D939" s="20" t="s">
        <v>972</v>
      </c>
      <c r="E939" s="20" t="s">
        <v>908</v>
      </c>
      <c r="F939" s="20" t="s">
        <v>846</v>
      </c>
      <c r="G939" s="20" t="s">
        <v>971</v>
      </c>
      <c r="H939" s="41"/>
      <c r="I939" s="5"/>
      <c r="J939"/>
      <c r="K939"/>
      <c r="L939"/>
      <c r="M939"/>
    </row>
    <row r="940" spans="1:13" s="7" customFormat="1" ht="15" customHeight="1" x14ac:dyDescent="0.2">
      <c r="B940" s="10">
        <v>1815100753</v>
      </c>
      <c r="C940" s="10" t="s">
        <v>444</v>
      </c>
      <c r="D940" s="11"/>
      <c r="E940" s="11">
        <v>30000</v>
      </c>
      <c r="F940" s="11">
        <v>14000</v>
      </c>
      <c r="G940" s="69">
        <v>13500</v>
      </c>
      <c r="H940" s="41"/>
      <c r="I940" s="5"/>
      <c r="J940"/>
      <c r="K940"/>
      <c r="L940"/>
      <c r="M940"/>
    </row>
    <row r="941" spans="1:13" s="7" customFormat="1" ht="15" customHeight="1" x14ac:dyDescent="0.2">
      <c r="B941" s="10">
        <v>1815100762</v>
      </c>
      <c r="C941" s="10" t="s">
        <v>445</v>
      </c>
      <c r="D941" s="11">
        <v>280000</v>
      </c>
      <c r="E941" s="11">
        <v>300000</v>
      </c>
      <c r="F941" s="11">
        <v>300000</v>
      </c>
      <c r="G941" s="69">
        <v>232187</v>
      </c>
      <c r="H941" s="41"/>
      <c r="I941" s="5"/>
      <c r="J941"/>
      <c r="K941"/>
      <c r="L941"/>
      <c r="M941"/>
    </row>
    <row r="942" spans="1:13" s="7" customFormat="1" ht="15" customHeight="1" x14ac:dyDescent="0.2">
      <c r="B942" s="10">
        <v>1815100780</v>
      </c>
      <c r="C942" s="10" t="s">
        <v>948</v>
      </c>
      <c r="D942" s="11">
        <v>77000</v>
      </c>
      <c r="E942" s="11">
        <v>53000</v>
      </c>
      <c r="F942" s="11"/>
      <c r="G942" s="69">
        <v>61530</v>
      </c>
      <c r="H942" s="41"/>
      <c r="I942" s="5"/>
      <c r="J942"/>
      <c r="K942"/>
      <c r="L942"/>
      <c r="M942"/>
    </row>
    <row r="943" spans="1:13" s="7" customFormat="1" ht="15" customHeight="1" x14ac:dyDescent="0.2">
      <c r="B943" s="10">
        <v>1815110110</v>
      </c>
      <c r="C943" s="10" t="s">
        <v>446</v>
      </c>
      <c r="D943" s="11">
        <v>0</v>
      </c>
      <c r="E943" s="11">
        <v>176000</v>
      </c>
      <c r="F943" s="11">
        <v>156000</v>
      </c>
      <c r="G943" s="69">
        <v>190487</v>
      </c>
      <c r="H943" s="41"/>
      <c r="I943" s="5"/>
      <c r="J943"/>
      <c r="K943"/>
      <c r="L943"/>
      <c r="M943"/>
    </row>
    <row r="944" spans="1:13" s="9" customFormat="1" ht="15" customHeight="1" x14ac:dyDescent="0.25">
      <c r="A944" s="7"/>
      <c r="B944" s="10">
        <v>1815110761</v>
      </c>
      <c r="C944" s="10" t="s">
        <v>734</v>
      </c>
      <c r="D944" s="11">
        <v>150000</v>
      </c>
      <c r="E944" s="11">
        <v>188000</v>
      </c>
      <c r="F944" s="11">
        <v>188000</v>
      </c>
      <c r="G944" s="69">
        <v>0</v>
      </c>
      <c r="H944" s="41"/>
      <c r="I944" s="5"/>
      <c r="J944"/>
      <c r="K944"/>
      <c r="L944"/>
      <c r="M944"/>
    </row>
    <row r="945" spans="1:13" s="7" customFormat="1" ht="15" customHeight="1" thickBot="1" x14ac:dyDescent="0.25">
      <c r="B945" s="10">
        <v>1815120110</v>
      </c>
      <c r="C945" s="10" t="s">
        <v>823</v>
      </c>
      <c r="D945" s="11">
        <v>650000</v>
      </c>
      <c r="E945" s="11">
        <v>580000</v>
      </c>
      <c r="F945" s="11">
        <v>100000</v>
      </c>
      <c r="G945" s="69">
        <v>187174</v>
      </c>
      <c r="H945" s="41"/>
      <c r="I945" s="5"/>
      <c r="J945"/>
      <c r="K945"/>
      <c r="L945"/>
      <c r="M945"/>
    </row>
    <row r="946" spans="1:13" ht="15" customHeight="1" thickBot="1" x14ac:dyDescent="0.3">
      <c r="A946" s="9"/>
      <c r="B946" s="19"/>
      <c r="C946" s="19" t="s">
        <v>622</v>
      </c>
      <c r="D946" s="20">
        <f t="shared" ref="D946:G946" si="64">SUM(D940:D945)</f>
        <v>1157000</v>
      </c>
      <c r="E946" s="20">
        <f t="shared" si="64"/>
        <v>1327000</v>
      </c>
      <c r="F946" s="20">
        <f t="shared" si="64"/>
        <v>758000</v>
      </c>
      <c r="G946" s="20">
        <f t="shared" si="64"/>
        <v>684878</v>
      </c>
      <c r="J946"/>
      <c r="K946"/>
      <c r="L946"/>
    </row>
    <row r="947" spans="1:13" s="2" customFormat="1" ht="15" customHeight="1" x14ac:dyDescent="0.25">
      <c r="A947" s="7"/>
      <c r="B947" s="5"/>
      <c r="C947" s="5"/>
      <c r="D947" s="6"/>
      <c r="E947" s="6"/>
      <c r="F947" s="6"/>
      <c r="G947" s="6"/>
      <c r="H947" s="41"/>
      <c r="I947" s="5"/>
      <c r="J947"/>
      <c r="K947"/>
      <c r="L947"/>
      <c r="M947"/>
    </row>
    <row r="948" spans="1:13" s="7" customFormat="1" ht="15" customHeight="1" thickBot="1" x14ac:dyDescent="0.3">
      <c r="A948" s="5"/>
      <c r="B948" s="5"/>
      <c r="C948" s="16" t="s">
        <v>581</v>
      </c>
      <c r="D948" s="6"/>
      <c r="E948" s="6"/>
      <c r="F948" s="6"/>
      <c r="G948" s="6"/>
      <c r="H948" s="41"/>
      <c r="I948" s="5"/>
      <c r="J948"/>
      <c r="K948"/>
      <c r="L948"/>
      <c r="M948"/>
    </row>
    <row r="949" spans="1:13" s="7" customFormat="1" ht="15" customHeight="1" thickBot="1" x14ac:dyDescent="0.3">
      <c r="A949" s="50"/>
      <c r="B949" s="19" t="s">
        <v>0</v>
      </c>
      <c r="C949" s="19" t="s">
        <v>1</v>
      </c>
      <c r="D949" s="20" t="s">
        <v>972</v>
      </c>
      <c r="E949" s="20" t="s">
        <v>908</v>
      </c>
      <c r="F949" s="20" t="s">
        <v>846</v>
      </c>
      <c r="G949" s="20" t="s">
        <v>971</v>
      </c>
      <c r="H949" s="41"/>
      <c r="I949" s="5"/>
      <c r="J949"/>
      <c r="K949"/>
      <c r="L949"/>
      <c r="M949"/>
    </row>
    <row r="950" spans="1:13" s="7" customFormat="1" ht="15" customHeight="1" x14ac:dyDescent="0.2">
      <c r="B950" s="10">
        <v>1815800110</v>
      </c>
      <c r="C950" s="10" t="s">
        <v>447</v>
      </c>
      <c r="D950" s="11">
        <v>440000</v>
      </c>
      <c r="E950" s="11">
        <v>401000</v>
      </c>
      <c r="F950" s="11">
        <v>378000</v>
      </c>
      <c r="G950" s="69">
        <v>431181</v>
      </c>
      <c r="H950" s="41"/>
      <c r="I950" s="5"/>
      <c r="J950"/>
      <c r="K950"/>
      <c r="L950"/>
      <c r="M950"/>
    </row>
    <row r="951" spans="1:13" s="7" customFormat="1" ht="15" customHeight="1" x14ac:dyDescent="0.2">
      <c r="B951" s="10">
        <v>1815800431</v>
      </c>
      <c r="C951" s="10" t="s">
        <v>448</v>
      </c>
      <c r="D951" s="11">
        <v>120000</v>
      </c>
      <c r="E951" s="11">
        <v>120000</v>
      </c>
      <c r="F951" s="11">
        <v>80000</v>
      </c>
      <c r="G951" s="69">
        <v>129045</v>
      </c>
      <c r="H951" s="41"/>
      <c r="I951" s="5"/>
      <c r="J951"/>
      <c r="K951"/>
      <c r="L951"/>
      <c r="M951"/>
    </row>
    <row r="952" spans="1:13" s="7" customFormat="1" ht="15" customHeight="1" x14ac:dyDescent="0.2">
      <c r="B952" s="10">
        <v>1815800433</v>
      </c>
      <c r="C952" s="10" t="s">
        <v>449</v>
      </c>
      <c r="D952" s="11">
        <v>7000</v>
      </c>
      <c r="E952" s="11">
        <v>7000</v>
      </c>
      <c r="F952" s="11">
        <v>7000</v>
      </c>
      <c r="G952" s="69">
        <v>8755</v>
      </c>
      <c r="H952" s="41"/>
      <c r="I952" s="5"/>
      <c r="J952"/>
      <c r="K952"/>
      <c r="L952"/>
      <c r="M952"/>
    </row>
    <row r="953" spans="1:13" s="7" customFormat="1" ht="15" customHeight="1" x14ac:dyDescent="0.2">
      <c r="B953" s="10">
        <v>1815800434</v>
      </c>
      <c r="C953" s="10" t="s">
        <v>450</v>
      </c>
      <c r="D953" s="11">
        <v>190000</v>
      </c>
      <c r="E953" s="11">
        <v>189000</v>
      </c>
      <c r="F953" s="11">
        <v>189000</v>
      </c>
      <c r="G953" s="69">
        <v>188709</v>
      </c>
      <c r="H953" s="41"/>
      <c r="I953" s="5"/>
      <c r="J953"/>
      <c r="K953"/>
      <c r="L953"/>
      <c r="M953"/>
    </row>
    <row r="954" spans="1:13" s="9" customFormat="1" ht="15" customHeight="1" x14ac:dyDescent="0.25">
      <c r="A954" s="7"/>
      <c r="B954" s="10">
        <v>1815800450</v>
      </c>
      <c r="C954" s="10" t="s">
        <v>451</v>
      </c>
      <c r="D954" s="11">
        <v>50000</v>
      </c>
      <c r="E954" s="11">
        <v>40000</v>
      </c>
      <c r="F954" s="11">
        <v>40000</v>
      </c>
      <c r="G954" s="69">
        <v>42035</v>
      </c>
      <c r="H954" s="41"/>
      <c r="I954" s="5"/>
      <c r="J954"/>
      <c r="K954"/>
      <c r="L954"/>
      <c r="M954"/>
    </row>
    <row r="955" spans="1:13" s="7" customFormat="1" ht="15" customHeight="1" thickBot="1" x14ac:dyDescent="0.25">
      <c r="B955" s="10">
        <v>1815800541</v>
      </c>
      <c r="C955" s="10" t="s">
        <v>452</v>
      </c>
      <c r="D955" s="11">
        <v>1000</v>
      </c>
      <c r="E955" s="11">
        <v>1000</v>
      </c>
      <c r="F955" s="11">
        <v>1000</v>
      </c>
      <c r="G955" s="69">
        <v>0</v>
      </c>
      <c r="H955" s="41"/>
      <c r="I955" s="5"/>
      <c r="J955"/>
      <c r="K955"/>
      <c r="L955"/>
      <c r="M955"/>
    </row>
    <row r="956" spans="1:13" ht="15" customHeight="1" thickBot="1" x14ac:dyDescent="0.3">
      <c r="A956" s="9"/>
      <c r="B956" s="19"/>
      <c r="C956" s="19" t="s">
        <v>671</v>
      </c>
      <c r="D956" s="20">
        <f>SUM(D950:D955)</f>
        <v>808000</v>
      </c>
      <c r="E956" s="20">
        <f>SUM(E950:E955)</f>
        <v>758000</v>
      </c>
      <c r="F956" s="20">
        <f>SUM(F950:F955)</f>
        <v>695000</v>
      </c>
      <c r="G956" s="20">
        <f t="shared" ref="G956" si="65">SUM(G950:G955)</f>
        <v>799725</v>
      </c>
      <c r="J956"/>
      <c r="K956"/>
      <c r="L956"/>
    </row>
    <row r="957" spans="1:13" s="2" customFormat="1" ht="15" customHeight="1" x14ac:dyDescent="0.25">
      <c r="A957" s="7"/>
      <c r="B957" s="5"/>
      <c r="C957" s="5"/>
      <c r="D957" s="6"/>
      <c r="E957" s="6"/>
      <c r="F957" s="6"/>
      <c r="G957" s="6"/>
      <c r="H957" s="41"/>
      <c r="I957" s="5"/>
      <c r="J957"/>
      <c r="K957"/>
      <c r="L957"/>
      <c r="M957"/>
    </row>
    <row r="958" spans="1:13" s="7" customFormat="1" ht="15" customHeight="1" thickBot="1" x14ac:dyDescent="0.3">
      <c r="A958" s="5"/>
      <c r="B958" s="5"/>
      <c r="C958" s="16" t="s">
        <v>453</v>
      </c>
      <c r="D958" s="6"/>
      <c r="E958" s="6"/>
      <c r="F958" s="6"/>
      <c r="G958" s="6"/>
      <c r="H958" s="41"/>
      <c r="I958" s="5"/>
      <c r="J958"/>
      <c r="K958"/>
      <c r="L958"/>
      <c r="M958"/>
    </row>
    <row r="959" spans="1:13" s="7" customFormat="1" ht="15" customHeight="1" thickBot="1" x14ac:dyDescent="0.3">
      <c r="A959" s="50"/>
      <c r="B959" s="19" t="s">
        <v>0</v>
      </c>
      <c r="C959" s="19" t="s">
        <v>1</v>
      </c>
      <c r="D959" s="20" t="s">
        <v>972</v>
      </c>
      <c r="E959" s="20" t="s">
        <v>908</v>
      </c>
      <c r="F959" s="20" t="s">
        <v>846</v>
      </c>
      <c r="G959" s="20" t="s">
        <v>971</v>
      </c>
      <c r="H959" s="41"/>
      <c r="I959" s="5"/>
      <c r="J959"/>
      <c r="K959"/>
      <c r="L959"/>
      <c r="M959"/>
    </row>
    <row r="960" spans="1:13" s="7" customFormat="1" ht="15" customHeight="1" x14ac:dyDescent="0.2">
      <c r="B960" s="10">
        <v>1817100110</v>
      </c>
      <c r="C960" s="10" t="s">
        <v>735</v>
      </c>
      <c r="D960" s="11">
        <v>250000</v>
      </c>
      <c r="E960" s="11">
        <v>250000</v>
      </c>
      <c r="F960" s="11">
        <v>220000</v>
      </c>
      <c r="G960" s="11">
        <v>204977</v>
      </c>
      <c r="H960" s="41"/>
      <c r="I960" s="5"/>
      <c r="J960"/>
      <c r="K960"/>
      <c r="L960"/>
      <c r="M960"/>
    </row>
    <row r="961" spans="1:13" s="7" customFormat="1" ht="15" customHeight="1" x14ac:dyDescent="0.2">
      <c r="B961" s="10">
        <v>1817100531</v>
      </c>
      <c r="C961" s="10" t="s">
        <v>786</v>
      </c>
      <c r="D961" s="11">
        <v>15000</v>
      </c>
      <c r="E961" s="11">
        <v>15000</v>
      </c>
      <c r="F961" s="11">
        <v>15000</v>
      </c>
      <c r="G961" s="11"/>
      <c r="H961" s="41"/>
      <c r="I961" s="5"/>
      <c r="J961"/>
      <c r="K961"/>
      <c r="L961"/>
      <c r="M961"/>
    </row>
    <row r="962" spans="1:13" s="7" customFormat="1" ht="15" customHeight="1" x14ac:dyDescent="0.2">
      <c r="B962" s="10">
        <v>1817100532</v>
      </c>
      <c r="C962" s="10" t="s">
        <v>1025</v>
      </c>
      <c r="D962" s="11">
        <v>18000</v>
      </c>
      <c r="E962" s="11"/>
      <c r="F962" s="11"/>
      <c r="G962" s="11"/>
      <c r="H962" s="41"/>
      <c r="I962" s="5"/>
      <c r="J962"/>
      <c r="K962"/>
      <c r="L962"/>
      <c r="M962"/>
    </row>
    <row r="963" spans="1:13" s="7" customFormat="1" ht="15" customHeight="1" x14ac:dyDescent="0.2">
      <c r="B963" s="10">
        <v>1817100533</v>
      </c>
      <c r="C963" s="10" t="s">
        <v>1026</v>
      </c>
      <c r="D963" s="11">
        <v>12000</v>
      </c>
      <c r="E963" s="11"/>
      <c r="F963" s="11"/>
      <c r="G963" s="11"/>
      <c r="H963" s="41"/>
      <c r="I963" s="5"/>
      <c r="J963"/>
      <c r="K963"/>
      <c r="L963"/>
      <c r="M963"/>
    </row>
    <row r="964" spans="1:13" s="9" customFormat="1" ht="15" customHeight="1" x14ac:dyDescent="0.25">
      <c r="A964" s="7"/>
      <c r="B964" s="10">
        <v>1817100535</v>
      </c>
      <c r="C964" s="10" t="s">
        <v>839</v>
      </c>
      <c r="D964" s="78"/>
      <c r="E964" s="11">
        <v>30000</v>
      </c>
      <c r="F964" s="11">
        <v>30000</v>
      </c>
      <c r="G964" s="11"/>
      <c r="H964" s="41"/>
      <c r="I964" s="5"/>
      <c r="J964"/>
      <c r="K964"/>
      <c r="L964"/>
      <c r="M964"/>
    </row>
    <row r="965" spans="1:13" s="7" customFormat="1" ht="15" customHeight="1" x14ac:dyDescent="0.2">
      <c r="B965" s="10">
        <v>1817100721</v>
      </c>
      <c r="C965" s="10" t="s">
        <v>989</v>
      </c>
      <c r="D965" s="75">
        <v>36000</v>
      </c>
      <c r="E965" s="11"/>
      <c r="F965" s="11"/>
      <c r="G965" s="11"/>
      <c r="H965" s="41"/>
      <c r="I965" s="5"/>
      <c r="J965"/>
      <c r="K965"/>
      <c r="L965"/>
      <c r="M965"/>
    </row>
    <row r="966" spans="1:13" s="7" customFormat="1" ht="15" customHeight="1" thickBot="1" x14ac:dyDescent="0.25">
      <c r="B966" s="10">
        <v>1817100750</v>
      </c>
      <c r="C966" s="10" t="s">
        <v>453</v>
      </c>
      <c r="D966" s="11">
        <v>2000000</v>
      </c>
      <c r="E966" s="11">
        <v>1800000</v>
      </c>
      <c r="F966" s="11">
        <v>1700000</v>
      </c>
      <c r="G966" s="69">
        <v>2076312</v>
      </c>
      <c r="H966" s="41"/>
      <c r="I966" s="5"/>
      <c r="J966"/>
      <c r="K966"/>
      <c r="L966"/>
      <c r="M966"/>
    </row>
    <row r="967" spans="1:13" ht="15" customHeight="1" thickBot="1" x14ac:dyDescent="0.3">
      <c r="A967" s="9"/>
      <c r="B967" s="19"/>
      <c r="C967" s="19" t="s">
        <v>674</v>
      </c>
      <c r="D967" s="20">
        <f t="shared" ref="D967:G967" si="66">SUM(D960:D966)</f>
        <v>2331000</v>
      </c>
      <c r="E967" s="20">
        <f t="shared" si="66"/>
        <v>2095000</v>
      </c>
      <c r="F967" s="20">
        <f t="shared" si="66"/>
        <v>1965000</v>
      </c>
      <c r="G967" s="20">
        <f t="shared" si="66"/>
        <v>2281289</v>
      </c>
      <c r="J967"/>
      <c r="K967"/>
      <c r="L967"/>
    </row>
    <row r="968" spans="1:13" s="2" customFormat="1" ht="15" customHeight="1" x14ac:dyDescent="0.25">
      <c r="A968" s="7"/>
      <c r="B968" s="5"/>
      <c r="C968" s="5"/>
      <c r="D968" s="6"/>
      <c r="E968" s="6"/>
      <c r="F968" s="6"/>
      <c r="G968" s="6"/>
      <c r="H968" s="41"/>
      <c r="I968" s="5"/>
      <c r="J968"/>
      <c r="K968"/>
      <c r="L968"/>
      <c r="M968"/>
    </row>
    <row r="969" spans="1:13" s="7" customFormat="1" ht="15" customHeight="1" thickBot="1" x14ac:dyDescent="0.3">
      <c r="A969" s="5"/>
      <c r="B969" s="5"/>
      <c r="C969" s="16" t="s">
        <v>82</v>
      </c>
      <c r="D969" s="6"/>
      <c r="E969" s="6"/>
      <c r="F969" s="6"/>
      <c r="G969" s="6"/>
      <c r="H969" s="41"/>
      <c r="I969" s="5"/>
      <c r="J969"/>
      <c r="K969"/>
      <c r="L969"/>
      <c r="M969"/>
    </row>
    <row r="970" spans="1:13" s="7" customFormat="1" ht="15" customHeight="1" thickBot="1" x14ac:dyDescent="0.3">
      <c r="A970" s="50"/>
      <c r="B970" s="19" t="s">
        <v>0</v>
      </c>
      <c r="C970" s="19" t="s">
        <v>1</v>
      </c>
      <c r="D970" s="20" t="s">
        <v>972</v>
      </c>
      <c r="E970" s="20" t="s">
        <v>908</v>
      </c>
      <c r="F970" s="20" t="s">
        <v>846</v>
      </c>
      <c r="G970" s="20" t="s">
        <v>971</v>
      </c>
      <c r="H970" s="41"/>
      <c r="I970" s="5"/>
      <c r="J970"/>
      <c r="K970"/>
      <c r="L970"/>
      <c r="M970"/>
    </row>
    <row r="971" spans="1:13" s="9" customFormat="1" ht="15" customHeight="1" x14ac:dyDescent="0.25">
      <c r="A971" s="7"/>
      <c r="B971" s="10">
        <v>1817200110</v>
      </c>
      <c r="C971" s="10" t="s">
        <v>454</v>
      </c>
      <c r="D971" s="11">
        <v>170000</v>
      </c>
      <c r="E971" s="11">
        <v>150000</v>
      </c>
      <c r="F971" s="11">
        <v>145000</v>
      </c>
      <c r="G971" s="69">
        <v>158007</v>
      </c>
      <c r="H971" s="41"/>
      <c r="I971" s="5"/>
      <c r="J971"/>
      <c r="K971"/>
      <c r="L971"/>
      <c r="M971"/>
    </row>
    <row r="972" spans="1:13" s="7" customFormat="1" ht="15" customHeight="1" thickBot="1" x14ac:dyDescent="0.25">
      <c r="B972" s="10">
        <v>1817200780</v>
      </c>
      <c r="C972" s="10" t="s">
        <v>455</v>
      </c>
      <c r="D972" s="11">
        <v>0</v>
      </c>
      <c r="E972" s="11">
        <v>45000</v>
      </c>
      <c r="F972" s="11">
        <v>45000</v>
      </c>
      <c r="G972" s="69">
        <v>1570</v>
      </c>
      <c r="H972" s="41"/>
      <c r="I972" s="5"/>
      <c r="J972"/>
      <c r="K972"/>
      <c r="L972"/>
      <c r="M972"/>
    </row>
    <row r="973" spans="1:13" ht="15" customHeight="1" thickBot="1" x14ac:dyDescent="0.3">
      <c r="A973" s="9"/>
      <c r="B973" s="19"/>
      <c r="C973" s="19" t="s">
        <v>675</v>
      </c>
      <c r="D973" s="20">
        <f>SUM(D971:D972)</f>
        <v>170000</v>
      </c>
      <c r="E973" s="20">
        <f>SUM(E971:E972)</f>
        <v>195000</v>
      </c>
      <c r="F973" s="20">
        <f>SUM(F971:F972)</f>
        <v>190000</v>
      </c>
      <c r="G973" s="20">
        <f t="shared" ref="G973" si="67">SUM(G971:G972)</f>
        <v>159577</v>
      </c>
      <c r="J973"/>
      <c r="K973"/>
      <c r="L973"/>
    </row>
    <row r="974" spans="1:13" s="2" customFormat="1" ht="15" customHeight="1" x14ac:dyDescent="0.25">
      <c r="A974" s="7"/>
      <c r="B974" s="5"/>
      <c r="C974" s="5"/>
      <c r="D974" s="6"/>
      <c r="E974" s="6"/>
      <c r="F974" s="6"/>
      <c r="G974" s="6"/>
      <c r="H974" s="41"/>
      <c r="I974" s="5"/>
      <c r="J974"/>
      <c r="K974"/>
      <c r="L974"/>
      <c r="M974"/>
    </row>
    <row r="975" spans="1:13" s="7" customFormat="1" ht="15" customHeight="1" thickBot="1" x14ac:dyDescent="0.3">
      <c r="A975" s="5"/>
      <c r="B975" s="5"/>
      <c r="C975" s="16" t="s">
        <v>457</v>
      </c>
      <c r="D975" s="6"/>
      <c r="E975" s="6"/>
      <c r="F975" s="6"/>
      <c r="G975" s="6"/>
      <c r="H975" s="41"/>
      <c r="I975" s="5"/>
      <c r="J975"/>
      <c r="K975"/>
      <c r="L975"/>
      <c r="M975"/>
    </row>
    <row r="976" spans="1:13" s="7" customFormat="1" ht="15" customHeight="1" thickBot="1" x14ac:dyDescent="0.3">
      <c r="A976" s="50"/>
      <c r="B976" s="19" t="s">
        <v>0</v>
      </c>
      <c r="C976" s="19" t="s">
        <v>1</v>
      </c>
      <c r="D976" s="20" t="s">
        <v>972</v>
      </c>
      <c r="E976" s="20" t="s">
        <v>908</v>
      </c>
      <c r="F976" s="20" t="s">
        <v>846</v>
      </c>
      <c r="G976" s="20" t="s">
        <v>971</v>
      </c>
      <c r="H976" s="41"/>
      <c r="I976" s="5"/>
      <c r="J976"/>
      <c r="K976"/>
      <c r="L976"/>
      <c r="M976"/>
    </row>
    <row r="977" spans="1:13" s="7" customFormat="1" ht="15" customHeight="1" x14ac:dyDescent="0.2">
      <c r="B977" s="27">
        <v>1817300110</v>
      </c>
      <c r="C977" s="27" t="s">
        <v>456</v>
      </c>
      <c r="D977" s="28">
        <v>1108000</v>
      </c>
      <c r="E977" s="28">
        <v>1098000</v>
      </c>
      <c r="F977" s="28">
        <f>1165000+27000</f>
        <v>1192000</v>
      </c>
      <c r="G977" s="72">
        <v>1027399</v>
      </c>
      <c r="H977" s="41"/>
      <c r="I977" s="5"/>
      <c r="J977"/>
      <c r="K977"/>
      <c r="L977"/>
      <c r="M977"/>
    </row>
    <row r="978" spans="1:13" s="7" customFormat="1" ht="15" customHeight="1" x14ac:dyDescent="0.2">
      <c r="B978" s="10">
        <v>1817300521</v>
      </c>
      <c r="C978" s="10" t="s">
        <v>736</v>
      </c>
      <c r="D978" s="11">
        <v>53000</v>
      </c>
      <c r="E978" s="11">
        <v>53000</v>
      </c>
      <c r="F978" s="11">
        <v>53000</v>
      </c>
      <c r="G978" s="69">
        <v>28010</v>
      </c>
      <c r="H978" s="41"/>
      <c r="I978" s="5"/>
      <c r="J978"/>
      <c r="K978"/>
      <c r="L978"/>
      <c r="M978"/>
    </row>
    <row r="979" spans="1:13" s="7" customFormat="1" ht="15" customHeight="1" x14ac:dyDescent="0.2">
      <c r="B979" s="10">
        <v>1817300522</v>
      </c>
      <c r="C979" s="10" t="s">
        <v>783</v>
      </c>
      <c r="D979" s="11">
        <v>8000</v>
      </c>
      <c r="E979" s="11">
        <v>8000</v>
      </c>
      <c r="F979" s="11">
        <v>8000</v>
      </c>
      <c r="G979" s="69">
        <v>4947</v>
      </c>
      <c r="H979" s="41"/>
      <c r="I979" s="5"/>
      <c r="J979"/>
      <c r="K979"/>
      <c r="L979"/>
      <c r="M979"/>
    </row>
    <row r="980" spans="1:13" s="9" customFormat="1" ht="15" customHeight="1" x14ac:dyDescent="0.25">
      <c r="A980" s="7"/>
      <c r="B980" s="10">
        <v>1817300580</v>
      </c>
      <c r="C980" s="10" t="s">
        <v>784</v>
      </c>
      <c r="D980" s="11">
        <v>9000</v>
      </c>
      <c r="E980" s="11">
        <v>9000</v>
      </c>
      <c r="F980" s="11">
        <v>9000</v>
      </c>
      <c r="G980" s="69">
        <v>5680</v>
      </c>
      <c r="H980" s="41"/>
      <c r="I980" s="5"/>
      <c r="J980"/>
      <c r="K980"/>
      <c r="L980"/>
      <c r="M980"/>
    </row>
    <row r="981" spans="1:13" s="9" customFormat="1" ht="15" customHeight="1" x14ac:dyDescent="0.25">
      <c r="A981" s="7"/>
      <c r="B981" s="10">
        <v>1817300581</v>
      </c>
      <c r="C981" s="10" t="s">
        <v>1000</v>
      </c>
      <c r="D981" s="11">
        <v>6000</v>
      </c>
      <c r="E981" s="11"/>
      <c r="F981" s="11"/>
      <c r="G981" s="69"/>
      <c r="H981" s="41"/>
      <c r="I981" s="5"/>
      <c r="J981"/>
      <c r="K981"/>
      <c r="L981"/>
      <c r="M981"/>
    </row>
    <row r="982" spans="1:13" s="7" customFormat="1" ht="15" customHeight="1" thickBot="1" x14ac:dyDescent="0.25">
      <c r="B982" s="10">
        <v>1817300750</v>
      </c>
      <c r="C982" s="10" t="s">
        <v>458</v>
      </c>
      <c r="D982" s="11"/>
      <c r="E982" s="11">
        <v>22000</v>
      </c>
      <c r="F982" s="11">
        <v>22000</v>
      </c>
      <c r="G982" s="69">
        <v>0</v>
      </c>
      <c r="H982" s="41"/>
      <c r="I982" s="5"/>
      <c r="J982"/>
      <c r="K982"/>
      <c r="L982"/>
      <c r="M982"/>
    </row>
    <row r="983" spans="1:13" ht="15" customHeight="1" thickBot="1" x14ac:dyDescent="0.3">
      <c r="A983" s="9"/>
      <c r="B983" s="19"/>
      <c r="C983" s="19" t="s">
        <v>676</v>
      </c>
      <c r="D983" s="20">
        <f>SUM(D977:D982)</f>
        <v>1184000</v>
      </c>
      <c r="E983" s="20">
        <f>SUM(E977:E982)</f>
        <v>1190000</v>
      </c>
      <c r="F983" s="20">
        <f>SUM(F977:F982)</f>
        <v>1284000</v>
      </c>
      <c r="G983" s="20">
        <f t="shared" ref="G983" si="68">SUM(G977:G982)</f>
        <v>1066036</v>
      </c>
      <c r="J983"/>
      <c r="K983"/>
      <c r="L983"/>
    </row>
    <row r="984" spans="1:13" s="7" customFormat="1" ht="15" customHeight="1" x14ac:dyDescent="0.2">
      <c r="B984" s="5"/>
      <c r="C984" s="5"/>
      <c r="D984" s="6"/>
      <c r="E984" s="6"/>
      <c r="F984" s="6"/>
      <c r="G984" s="6"/>
      <c r="H984" s="41"/>
      <c r="I984" s="5"/>
      <c r="J984"/>
      <c r="K984"/>
      <c r="L984"/>
      <c r="M984"/>
    </row>
    <row r="985" spans="1:13" s="7" customFormat="1" ht="15" customHeight="1" thickBot="1" x14ac:dyDescent="0.3">
      <c r="A985" s="5"/>
      <c r="B985" s="5"/>
      <c r="C985" s="16" t="s">
        <v>701</v>
      </c>
      <c r="D985" s="6"/>
      <c r="E985" s="6"/>
      <c r="F985" s="6"/>
      <c r="G985" s="6"/>
      <c r="H985" s="41"/>
      <c r="I985" s="5"/>
      <c r="J985"/>
      <c r="K985"/>
      <c r="L985"/>
      <c r="M985"/>
    </row>
    <row r="986" spans="1:13" s="7" customFormat="1" ht="15" customHeight="1" thickBot="1" x14ac:dyDescent="0.3">
      <c r="A986" s="50"/>
      <c r="B986" s="19" t="s">
        <v>0</v>
      </c>
      <c r="C986" s="19" t="s">
        <v>1</v>
      </c>
      <c r="D986" s="20" t="s">
        <v>972</v>
      </c>
      <c r="E986" s="20" t="s">
        <v>908</v>
      </c>
      <c r="F986" s="20" t="s">
        <v>846</v>
      </c>
      <c r="G986" s="20" t="s">
        <v>971</v>
      </c>
      <c r="H986" s="41"/>
      <c r="I986" s="5"/>
      <c r="J986"/>
      <c r="K986"/>
      <c r="L986"/>
      <c r="M986"/>
    </row>
    <row r="987" spans="1:13" s="7" customFormat="1" ht="15" customHeight="1" x14ac:dyDescent="0.2">
      <c r="B987" s="10">
        <v>1817500441</v>
      </c>
      <c r="C987" s="10" t="s">
        <v>459</v>
      </c>
      <c r="D987" s="11">
        <v>225000</v>
      </c>
      <c r="E987" s="11">
        <v>220000</v>
      </c>
      <c r="F987" s="11">
        <v>160000</v>
      </c>
      <c r="G987" s="69">
        <v>219213</v>
      </c>
      <c r="H987" s="41"/>
      <c r="I987" s="5"/>
      <c r="J987"/>
      <c r="K987"/>
      <c r="L987"/>
      <c r="M987"/>
    </row>
    <row r="988" spans="1:13" ht="15" customHeight="1" x14ac:dyDescent="0.2">
      <c r="A988" s="7"/>
      <c r="B988" s="10">
        <v>1817600720</v>
      </c>
      <c r="C988" s="10" t="s">
        <v>737</v>
      </c>
      <c r="D988" s="11"/>
      <c r="E988" s="11"/>
      <c r="F988" s="11"/>
      <c r="G988" s="69">
        <v>16236</v>
      </c>
      <c r="J988"/>
      <c r="K988"/>
      <c r="L988"/>
    </row>
    <row r="989" spans="1:13" ht="15" customHeight="1" x14ac:dyDescent="0.2">
      <c r="A989" s="7"/>
      <c r="B989" s="10">
        <v>1817700110</v>
      </c>
      <c r="C989" s="10" t="s">
        <v>891</v>
      </c>
      <c r="D989" s="11">
        <v>400000</v>
      </c>
      <c r="E989" s="11">
        <v>370000</v>
      </c>
      <c r="F989" s="11">
        <v>350000</v>
      </c>
      <c r="G989" s="69">
        <v>367753</v>
      </c>
      <c r="J989"/>
      <c r="K989"/>
      <c r="L989"/>
    </row>
    <row r="990" spans="1:13" ht="15" customHeight="1" x14ac:dyDescent="0.2">
      <c r="B990" s="10">
        <v>1817800110</v>
      </c>
      <c r="C990" s="10" t="s">
        <v>460</v>
      </c>
      <c r="D990" s="11">
        <v>1940000</v>
      </c>
      <c r="E990" s="11">
        <v>1700000</v>
      </c>
      <c r="F990" s="11">
        <v>1790000</v>
      </c>
      <c r="G990" s="69">
        <v>1893934</v>
      </c>
      <c r="J990"/>
      <c r="K990"/>
      <c r="L990"/>
    </row>
    <row r="991" spans="1:13" ht="15" customHeight="1" x14ac:dyDescent="0.2">
      <c r="B991" s="10">
        <v>1817800710</v>
      </c>
      <c r="C991" s="10" t="s">
        <v>461</v>
      </c>
      <c r="D991" s="11">
        <v>3400000</v>
      </c>
      <c r="E991" s="11">
        <v>1900000</v>
      </c>
      <c r="F991" s="11">
        <v>970000</v>
      </c>
      <c r="G991" s="69">
        <v>1305204</v>
      </c>
      <c r="J991"/>
      <c r="K991"/>
      <c r="L991"/>
    </row>
    <row r="992" spans="1:13" ht="15" customHeight="1" x14ac:dyDescent="0.2">
      <c r="B992" s="10">
        <v>1817800711</v>
      </c>
      <c r="C992" s="10" t="s">
        <v>87</v>
      </c>
      <c r="D992" s="11">
        <v>6150000</v>
      </c>
      <c r="E992" s="11">
        <v>6150000</v>
      </c>
      <c r="F992" s="11">
        <v>6000000</v>
      </c>
      <c r="G992" s="69">
        <v>7061119</v>
      </c>
      <c r="J992"/>
      <c r="K992"/>
      <c r="L992"/>
    </row>
    <row r="993" spans="1:13" ht="15" customHeight="1" x14ac:dyDescent="0.2">
      <c r="B993" s="10">
        <v>1817800712</v>
      </c>
      <c r="C993" s="10" t="s">
        <v>462</v>
      </c>
      <c r="D993" s="11">
        <v>280000</v>
      </c>
      <c r="E993" s="11">
        <v>280000</v>
      </c>
      <c r="F993" s="11">
        <v>280000</v>
      </c>
      <c r="G993" s="69">
        <v>5110</v>
      </c>
      <c r="J993"/>
      <c r="K993"/>
      <c r="L993"/>
    </row>
    <row r="994" spans="1:13" ht="15" customHeight="1" x14ac:dyDescent="0.2">
      <c r="B994" s="10">
        <v>1817800718</v>
      </c>
      <c r="C994" s="10" t="s">
        <v>463</v>
      </c>
      <c r="D994" s="11">
        <v>30000</v>
      </c>
      <c r="E994" s="11">
        <v>30000</v>
      </c>
      <c r="F994" s="11">
        <v>30000</v>
      </c>
      <c r="G994" s="69">
        <v>25208</v>
      </c>
      <c r="J994"/>
      <c r="K994"/>
      <c r="L994"/>
    </row>
    <row r="995" spans="1:13" ht="15" customHeight="1" x14ac:dyDescent="0.2">
      <c r="B995" s="10">
        <v>1817920580</v>
      </c>
      <c r="C995" s="10" t="s">
        <v>464</v>
      </c>
      <c r="D995" s="11">
        <v>5000</v>
      </c>
      <c r="E995" s="11">
        <v>5000</v>
      </c>
      <c r="F995" s="11">
        <v>5000</v>
      </c>
      <c r="G995" s="69">
        <v>5000</v>
      </c>
      <c r="J995"/>
      <c r="K995"/>
      <c r="L995"/>
    </row>
    <row r="996" spans="1:13" s="12" customFormat="1" ht="15" customHeight="1" x14ac:dyDescent="0.25">
      <c r="A996" s="5"/>
      <c r="B996" s="10">
        <v>1817930750</v>
      </c>
      <c r="C996" s="10" t="s">
        <v>465</v>
      </c>
      <c r="D996" s="11">
        <v>115000</v>
      </c>
      <c r="E996" s="11">
        <v>106000</v>
      </c>
      <c r="F996" s="11">
        <v>106000</v>
      </c>
      <c r="G996" s="69">
        <v>105150</v>
      </c>
      <c r="H996" s="41"/>
      <c r="I996" s="5"/>
      <c r="J996"/>
      <c r="K996"/>
      <c r="L996"/>
      <c r="M996"/>
    </row>
    <row r="997" spans="1:13" ht="15" customHeight="1" thickBot="1" x14ac:dyDescent="0.25">
      <c r="B997" s="10">
        <v>1817940431</v>
      </c>
      <c r="C997" s="10" t="s">
        <v>466</v>
      </c>
      <c r="D997" s="11"/>
      <c r="E997" s="11"/>
      <c r="F997" s="11"/>
      <c r="G997" s="69">
        <v>10502</v>
      </c>
      <c r="J997"/>
      <c r="K997"/>
      <c r="L997"/>
    </row>
    <row r="998" spans="1:13" ht="15" customHeight="1" thickBot="1" x14ac:dyDescent="0.3">
      <c r="A998" s="9"/>
      <c r="B998" s="19"/>
      <c r="C998" s="19" t="s">
        <v>677</v>
      </c>
      <c r="D998" s="20">
        <f t="shared" ref="D998:G998" si="69">SUM(D987:D997)</f>
        <v>12545000</v>
      </c>
      <c r="E998" s="20">
        <f t="shared" si="69"/>
        <v>10761000</v>
      </c>
      <c r="F998" s="20">
        <f t="shared" si="69"/>
        <v>9691000</v>
      </c>
      <c r="G998" s="20">
        <f t="shared" si="69"/>
        <v>11014429</v>
      </c>
      <c r="J998"/>
      <c r="K998"/>
      <c r="L998"/>
    </row>
    <row r="999" spans="1:13" s="2" customFormat="1" ht="15" customHeight="1" x14ac:dyDescent="0.25">
      <c r="A999" s="5"/>
      <c r="B999" s="5"/>
      <c r="C999" s="5"/>
      <c r="D999" s="6"/>
      <c r="E999" s="6"/>
      <c r="F999" s="6"/>
      <c r="G999" s="6"/>
      <c r="H999" s="41"/>
      <c r="I999" s="5"/>
      <c r="J999"/>
      <c r="K999"/>
      <c r="L999"/>
      <c r="M999"/>
    </row>
    <row r="1000" spans="1:13" ht="15" customHeight="1" thickBot="1" x14ac:dyDescent="0.3">
      <c r="C1000" s="16" t="s">
        <v>583</v>
      </c>
      <c r="J1000"/>
      <c r="K1000"/>
      <c r="L1000"/>
    </row>
    <row r="1001" spans="1:13" ht="15" customHeight="1" thickBot="1" x14ac:dyDescent="0.3">
      <c r="A1001" s="50"/>
      <c r="B1001" s="19" t="s">
        <v>0</v>
      </c>
      <c r="C1001" s="19" t="s">
        <v>1</v>
      </c>
      <c r="D1001" s="20" t="s">
        <v>972</v>
      </c>
      <c r="E1001" s="20" t="s">
        <v>908</v>
      </c>
      <c r="F1001" s="20" t="s">
        <v>846</v>
      </c>
      <c r="G1001" s="20" t="s">
        <v>971</v>
      </c>
      <c r="J1001"/>
      <c r="K1001"/>
      <c r="L1001"/>
    </row>
    <row r="1002" spans="1:13" ht="15" customHeight="1" x14ac:dyDescent="0.2">
      <c r="B1002" s="10">
        <v>1821000750</v>
      </c>
      <c r="C1002" s="10" t="s">
        <v>467</v>
      </c>
      <c r="D1002" s="11">
        <v>36000</v>
      </c>
      <c r="E1002" s="11">
        <v>36000</v>
      </c>
      <c r="F1002" s="11">
        <v>36000</v>
      </c>
      <c r="G1002" s="69">
        <v>240778</v>
      </c>
      <c r="J1002"/>
      <c r="K1002"/>
      <c r="L1002"/>
    </row>
    <row r="1003" spans="1:13" s="7" customFormat="1" ht="15" customHeight="1" x14ac:dyDescent="0.2">
      <c r="A1003" s="5"/>
      <c r="B1003" s="10">
        <v>1821000870</v>
      </c>
      <c r="C1003" s="10" t="s">
        <v>468</v>
      </c>
      <c r="D1003" s="11">
        <v>1700000</v>
      </c>
      <c r="E1003" s="11">
        <v>1700000</v>
      </c>
      <c r="F1003" s="11">
        <v>1700000</v>
      </c>
      <c r="G1003" s="69">
        <v>1700000</v>
      </c>
      <c r="H1003" s="41"/>
      <c r="I1003" s="5"/>
      <c r="J1003"/>
      <c r="K1003"/>
      <c r="L1003"/>
      <c r="M1003"/>
    </row>
    <row r="1004" spans="1:13" s="7" customFormat="1" ht="15" customHeight="1" x14ac:dyDescent="0.2">
      <c r="A1004" s="5"/>
      <c r="B1004" s="10">
        <v>1822001750</v>
      </c>
      <c r="C1004" s="10" t="s">
        <v>469</v>
      </c>
      <c r="D1004" s="11">
        <v>1200000</v>
      </c>
      <c r="E1004" s="11">
        <v>1200000</v>
      </c>
      <c r="F1004" s="11">
        <v>1200000</v>
      </c>
      <c r="G1004" s="69">
        <v>1200000</v>
      </c>
      <c r="H1004" s="41"/>
      <c r="I1004" s="5"/>
      <c r="J1004"/>
      <c r="K1004"/>
      <c r="L1004"/>
      <c r="M1004"/>
    </row>
    <row r="1005" spans="1:13" s="7" customFormat="1" ht="15" customHeight="1" x14ac:dyDescent="0.2">
      <c r="B1005" s="10">
        <v>1822001871</v>
      </c>
      <c r="C1005" s="10" t="s">
        <v>470</v>
      </c>
      <c r="D1005" s="11">
        <v>145000</v>
      </c>
      <c r="E1005" s="11">
        <v>140000</v>
      </c>
      <c r="F1005" s="11">
        <v>140000</v>
      </c>
      <c r="G1005" s="69">
        <v>141086</v>
      </c>
      <c r="H1005" s="41"/>
      <c r="I1005" s="5"/>
      <c r="J1005"/>
      <c r="K1005"/>
      <c r="L1005"/>
      <c r="M1005"/>
    </row>
    <row r="1006" spans="1:13" s="7" customFormat="1" ht="15" customHeight="1" x14ac:dyDescent="0.2">
      <c r="B1006" s="10">
        <v>1823000110</v>
      </c>
      <c r="C1006" s="10" t="s">
        <v>471</v>
      </c>
      <c r="D1006" s="11">
        <v>425000</v>
      </c>
      <c r="E1006" s="11">
        <v>430000</v>
      </c>
      <c r="F1006" s="11">
        <v>510000</v>
      </c>
      <c r="G1006" s="69">
        <v>555004</v>
      </c>
      <c r="H1006" s="41"/>
      <c r="I1006" s="5"/>
      <c r="J1006"/>
      <c r="K1006"/>
      <c r="L1006"/>
      <c r="M1006"/>
    </row>
    <row r="1007" spans="1:13" s="7" customFormat="1" ht="15" customHeight="1" x14ac:dyDescent="0.2">
      <c r="B1007" s="10">
        <v>1823000541</v>
      </c>
      <c r="C1007" s="10" t="s">
        <v>472</v>
      </c>
      <c r="D1007" s="11">
        <v>1000</v>
      </c>
      <c r="E1007" s="11">
        <v>1000</v>
      </c>
      <c r="F1007" s="11">
        <v>1000</v>
      </c>
      <c r="G1007" s="69">
        <v>573</v>
      </c>
      <c r="H1007" s="41"/>
      <c r="I1007" s="5"/>
      <c r="J1007"/>
      <c r="K1007"/>
      <c r="L1007"/>
      <c r="M1007"/>
    </row>
    <row r="1008" spans="1:13" s="9" customFormat="1" ht="15" customHeight="1" x14ac:dyDescent="0.25">
      <c r="A1008" s="7"/>
      <c r="B1008" s="10">
        <v>1823000741</v>
      </c>
      <c r="C1008" s="10" t="s">
        <v>473</v>
      </c>
      <c r="D1008" s="11">
        <v>220000</v>
      </c>
      <c r="E1008" s="11">
        <v>30000</v>
      </c>
      <c r="F1008" s="11">
        <v>30000</v>
      </c>
      <c r="G1008" s="69">
        <v>30012</v>
      </c>
      <c r="H1008" s="41"/>
      <c r="I1008" s="5"/>
      <c r="J1008"/>
      <c r="K1008"/>
      <c r="L1008"/>
      <c r="M1008"/>
    </row>
    <row r="1009" spans="1:13" s="7" customFormat="1" ht="15" customHeight="1" thickBot="1" x14ac:dyDescent="0.25">
      <c r="B1009" s="10">
        <v>1827000760</v>
      </c>
      <c r="C1009" s="10" t="s">
        <v>738</v>
      </c>
      <c r="D1009" s="11">
        <v>750000</v>
      </c>
      <c r="E1009" s="11">
        <v>750000</v>
      </c>
      <c r="F1009" s="11">
        <v>750000</v>
      </c>
      <c r="G1009" s="11">
        <v>1187768</v>
      </c>
      <c r="H1009" s="41"/>
      <c r="I1009" s="5"/>
      <c r="J1009"/>
      <c r="K1009"/>
      <c r="L1009"/>
      <c r="M1009"/>
    </row>
    <row r="1010" spans="1:13" ht="15" customHeight="1" thickBot="1" x14ac:dyDescent="0.3">
      <c r="A1010" s="9"/>
      <c r="B1010" s="19"/>
      <c r="C1010" s="19" t="s">
        <v>678</v>
      </c>
      <c r="D1010" s="20">
        <f t="shared" ref="D1010:G1010" si="70">SUM(D1002:D1009)</f>
        <v>4477000</v>
      </c>
      <c r="E1010" s="20">
        <f t="shared" si="70"/>
        <v>4287000</v>
      </c>
      <c r="F1010" s="20">
        <f t="shared" si="70"/>
        <v>4367000</v>
      </c>
      <c r="G1010" s="20">
        <f t="shared" si="70"/>
        <v>5055221</v>
      </c>
      <c r="J1010"/>
      <c r="K1010"/>
      <c r="L1010"/>
    </row>
    <row r="1011" spans="1:13" s="2" customFormat="1" ht="15" customHeight="1" x14ac:dyDescent="0.25">
      <c r="A1011" s="7"/>
      <c r="B1011" s="5"/>
      <c r="C1011" s="5"/>
      <c r="D1011" s="6"/>
      <c r="E1011" s="6"/>
      <c r="F1011" s="6"/>
      <c r="G1011" s="6"/>
      <c r="H1011" s="41"/>
      <c r="I1011" s="5"/>
      <c r="J1011"/>
      <c r="K1011"/>
      <c r="L1011"/>
      <c r="M1011"/>
    </row>
    <row r="1012" spans="1:13" s="7" customFormat="1" ht="15" customHeight="1" thickBot="1" x14ac:dyDescent="0.3">
      <c r="A1012" s="5"/>
      <c r="B1012" s="5"/>
      <c r="C1012" s="16" t="s">
        <v>582</v>
      </c>
      <c r="D1012" s="6"/>
      <c r="E1012" s="6"/>
      <c r="F1012" s="6"/>
      <c r="G1012" s="6"/>
      <c r="H1012" s="41"/>
      <c r="I1012" s="5"/>
      <c r="J1012"/>
      <c r="K1012"/>
      <c r="L1012"/>
      <c r="M1012"/>
    </row>
    <row r="1013" spans="1:13" s="7" customFormat="1" ht="15" customHeight="1" thickBot="1" x14ac:dyDescent="0.3">
      <c r="A1013" s="50"/>
      <c r="B1013" s="19" t="s">
        <v>0</v>
      </c>
      <c r="C1013" s="19" t="s">
        <v>1</v>
      </c>
      <c r="D1013" s="20" t="s">
        <v>972</v>
      </c>
      <c r="E1013" s="20" t="s">
        <v>908</v>
      </c>
      <c r="F1013" s="20" t="s">
        <v>846</v>
      </c>
      <c r="G1013" s="20" t="s">
        <v>971</v>
      </c>
      <c r="H1013" s="41"/>
      <c r="I1013" s="5"/>
      <c r="J1013"/>
      <c r="K1013"/>
      <c r="L1013"/>
      <c r="M1013"/>
    </row>
    <row r="1014" spans="1:13" s="7" customFormat="1" ht="15" customHeight="1" x14ac:dyDescent="0.2">
      <c r="B1014" s="10">
        <v>1828000110</v>
      </c>
      <c r="C1014" s="10" t="s">
        <v>474</v>
      </c>
      <c r="D1014" s="11">
        <v>380000</v>
      </c>
      <c r="E1014" s="11">
        <v>340000</v>
      </c>
      <c r="F1014" s="11">
        <v>350000</v>
      </c>
      <c r="G1014" s="69">
        <v>421708</v>
      </c>
      <c r="H1014" s="41"/>
      <c r="I1014" s="5"/>
      <c r="J1014"/>
      <c r="K1014"/>
      <c r="L1014"/>
      <c r="M1014"/>
    </row>
    <row r="1015" spans="1:13" s="7" customFormat="1" ht="15" customHeight="1" x14ac:dyDescent="0.2">
      <c r="B1015" s="10">
        <v>1828000420</v>
      </c>
      <c r="C1015" s="10" t="s">
        <v>475</v>
      </c>
      <c r="D1015" s="11">
        <v>96000</v>
      </c>
      <c r="E1015" s="11">
        <v>8000</v>
      </c>
      <c r="F1015" s="11">
        <v>8000</v>
      </c>
      <c r="G1015" s="69">
        <v>2756</v>
      </c>
      <c r="H1015" s="41"/>
      <c r="I1015" s="5"/>
      <c r="J1015"/>
      <c r="K1015"/>
      <c r="L1015"/>
      <c r="M1015"/>
    </row>
    <row r="1016" spans="1:13" s="7" customFormat="1" ht="15" customHeight="1" x14ac:dyDescent="0.2">
      <c r="B1016" s="10">
        <v>1828000431</v>
      </c>
      <c r="C1016" s="10" t="s">
        <v>476</v>
      </c>
      <c r="D1016" s="11">
        <v>25000</v>
      </c>
      <c r="E1016" s="11">
        <v>25000</v>
      </c>
      <c r="F1016" s="11">
        <v>25000</v>
      </c>
      <c r="G1016" s="69">
        <v>25751</v>
      </c>
      <c r="H1016" s="41"/>
      <c r="I1016" s="5"/>
      <c r="J1016"/>
      <c r="K1016"/>
      <c r="L1016"/>
      <c r="M1016"/>
    </row>
    <row r="1017" spans="1:13" s="7" customFormat="1" ht="15" customHeight="1" x14ac:dyDescent="0.2">
      <c r="B1017" s="10">
        <v>1828000433</v>
      </c>
      <c r="C1017" s="10" t="s">
        <v>477</v>
      </c>
      <c r="D1017" s="11">
        <v>2000</v>
      </c>
      <c r="E1017" s="11">
        <v>2000</v>
      </c>
      <c r="F1017" s="11">
        <v>2000</v>
      </c>
      <c r="G1017" s="69">
        <v>948</v>
      </c>
      <c r="H1017" s="41"/>
      <c r="I1017" s="5"/>
      <c r="J1017"/>
      <c r="K1017"/>
      <c r="L1017"/>
      <c r="M1017"/>
    </row>
    <row r="1018" spans="1:13" s="7" customFormat="1" ht="15" customHeight="1" x14ac:dyDescent="0.2">
      <c r="B1018" s="10">
        <v>1828000434</v>
      </c>
      <c r="C1018" s="10" t="s">
        <v>478</v>
      </c>
      <c r="D1018" s="11">
        <v>36000</v>
      </c>
      <c r="E1018" s="11">
        <v>36000</v>
      </c>
      <c r="F1018" s="11">
        <v>36000</v>
      </c>
      <c r="G1018" s="69">
        <v>43261</v>
      </c>
      <c r="H1018" s="41"/>
      <c r="I1018" s="5"/>
      <c r="J1018"/>
      <c r="K1018"/>
      <c r="L1018"/>
      <c r="M1018"/>
    </row>
    <row r="1019" spans="1:13" s="7" customFormat="1" ht="15" customHeight="1" x14ac:dyDescent="0.2">
      <c r="B1019" s="10">
        <v>1828000450</v>
      </c>
      <c r="C1019" s="10" t="s">
        <v>479</v>
      </c>
      <c r="D1019" s="11">
        <v>15000</v>
      </c>
      <c r="E1019" s="11">
        <v>15000</v>
      </c>
      <c r="F1019" s="11">
        <v>15000</v>
      </c>
      <c r="G1019" s="69">
        <v>15000</v>
      </c>
      <c r="H1019" s="41"/>
      <c r="I1019" s="5"/>
      <c r="J1019"/>
      <c r="K1019"/>
      <c r="L1019"/>
      <c r="M1019"/>
    </row>
    <row r="1020" spans="1:13" s="7" customFormat="1" ht="15" customHeight="1" x14ac:dyDescent="0.2">
      <c r="B1020" s="10">
        <v>1828000470</v>
      </c>
      <c r="C1020" s="10" t="s">
        <v>480</v>
      </c>
      <c r="D1020" s="11">
        <v>12000</v>
      </c>
      <c r="E1020" s="11">
        <v>8000</v>
      </c>
      <c r="F1020" s="11">
        <v>8000</v>
      </c>
      <c r="G1020" s="69">
        <v>8480</v>
      </c>
      <c r="H1020" s="41"/>
      <c r="I1020" s="5"/>
      <c r="J1020"/>
      <c r="K1020"/>
      <c r="L1020"/>
      <c r="M1020"/>
    </row>
    <row r="1021" spans="1:13" s="7" customFormat="1" ht="15" customHeight="1" x14ac:dyDescent="0.2">
      <c r="B1021" s="10">
        <v>1828000511</v>
      </c>
      <c r="C1021" s="10" t="s">
        <v>481</v>
      </c>
      <c r="D1021" s="11">
        <v>22000</v>
      </c>
      <c r="E1021" s="11">
        <v>17000</v>
      </c>
      <c r="F1021" s="11">
        <v>8000</v>
      </c>
      <c r="G1021" s="69">
        <v>8346</v>
      </c>
      <c r="H1021" s="41"/>
      <c r="I1021" s="5"/>
      <c r="J1021"/>
      <c r="K1021"/>
      <c r="L1021"/>
      <c r="M1021"/>
    </row>
    <row r="1022" spans="1:13" s="7" customFormat="1" ht="15" customHeight="1" x14ac:dyDescent="0.2">
      <c r="B1022" s="10">
        <v>1828000541</v>
      </c>
      <c r="C1022" s="10" t="s">
        <v>482</v>
      </c>
      <c r="D1022" s="11">
        <v>2000</v>
      </c>
      <c r="E1022" s="11">
        <v>2000</v>
      </c>
      <c r="F1022" s="11">
        <v>2000</v>
      </c>
      <c r="G1022" s="69">
        <v>0</v>
      </c>
      <c r="H1022" s="41"/>
      <c r="I1022" s="5"/>
      <c r="J1022"/>
      <c r="K1022"/>
      <c r="L1022"/>
      <c r="M1022"/>
    </row>
    <row r="1023" spans="1:13" s="7" customFormat="1" ht="15" customHeight="1" x14ac:dyDescent="0.2">
      <c r="B1023" s="10">
        <v>1828000580</v>
      </c>
      <c r="C1023" s="10" t="s">
        <v>483</v>
      </c>
      <c r="D1023" s="11">
        <v>12000</v>
      </c>
      <c r="E1023" s="11">
        <v>10000</v>
      </c>
      <c r="F1023" s="11">
        <v>10000</v>
      </c>
      <c r="G1023" s="69">
        <v>9999</v>
      </c>
      <c r="H1023" s="41"/>
      <c r="I1023" s="5"/>
      <c r="J1023"/>
      <c r="K1023"/>
      <c r="L1023"/>
      <c r="M1023"/>
    </row>
    <row r="1024" spans="1:13" s="7" customFormat="1" ht="15" customHeight="1" x14ac:dyDescent="0.2">
      <c r="B1024" s="10">
        <v>1828000581</v>
      </c>
      <c r="C1024" s="10" t="s">
        <v>739</v>
      </c>
      <c r="D1024" s="11">
        <v>8000</v>
      </c>
      <c r="E1024" s="11">
        <v>8000</v>
      </c>
      <c r="F1024" s="11">
        <v>8000</v>
      </c>
      <c r="G1024" s="69">
        <v>4730</v>
      </c>
      <c r="H1024" s="41"/>
      <c r="I1024" s="5"/>
      <c r="J1024"/>
      <c r="K1024"/>
      <c r="L1024"/>
      <c r="M1024"/>
    </row>
    <row r="1025" spans="2:13" s="7" customFormat="1" ht="15" customHeight="1" x14ac:dyDescent="0.2">
      <c r="B1025" s="10">
        <v>1828000710</v>
      </c>
      <c r="C1025" s="10" t="s">
        <v>484</v>
      </c>
      <c r="D1025" s="11">
        <v>10000</v>
      </c>
      <c r="E1025" s="11">
        <v>12000</v>
      </c>
      <c r="F1025" s="11">
        <v>12000</v>
      </c>
      <c r="G1025" s="69">
        <v>12000</v>
      </c>
      <c r="H1025" s="41"/>
      <c r="I1025" s="5"/>
      <c r="J1025"/>
      <c r="K1025"/>
      <c r="L1025"/>
      <c r="M1025"/>
    </row>
    <row r="1026" spans="2:13" s="7" customFormat="1" ht="15" customHeight="1" x14ac:dyDescent="0.2">
      <c r="B1026" s="10">
        <v>1828000750</v>
      </c>
      <c r="C1026" s="10" t="s">
        <v>755</v>
      </c>
      <c r="D1026" s="11">
        <v>170000</v>
      </c>
      <c r="E1026" s="11">
        <v>50000</v>
      </c>
      <c r="F1026" s="11">
        <v>40000</v>
      </c>
      <c r="G1026" s="69">
        <v>40000</v>
      </c>
      <c r="H1026" s="41"/>
      <c r="I1026" s="5"/>
      <c r="J1026"/>
      <c r="K1026"/>
      <c r="L1026"/>
      <c r="M1026"/>
    </row>
    <row r="1027" spans="2:13" s="7" customFormat="1" ht="15" customHeight="1" x14ac:dyDescent="0.2">
      <c r="B1027" s="10">
        <v>1828000751</v>
      </c>
      <c r="C1027" s="10" t="s">
        <v>485</v>
      </c>
      <c r="D1027" s="11"/>
      <c r="E1027" s="11">
        <v>50000</v>
      </c>
      <c r="F1027" s="11">
        <v>40000</v>
      </c>
      <c r="G1027" s="69">
        <v>39999</v>
      </c>
      <c r="H1027" s="41"/>
      <c r="I1027" s="5"/>
      <c r="J1027"/>
      <c r="K1027"/>
      <c r="L1027"/>
      <c r="M1027"/>
    </row>
    <row r="1028" spans="2:13" s="7" customFormat="1" ht="15" customHeight="1" x14ac:dyDescent="0.2">
      <c r="B1028" s="10">
        <v>1828000752</v>
      </c>
      <c r="C1028" s="10" t="s">
        <v>486</v>
      </c>
      <c r="D1028" s="11"/>
      <c r="E1028" s="11">
        <v>70000</v>
      </c>
      <c r="F1028" s="11">
        <v>60000</v>
      </c>
      <c r="G1028" s="69">
        <v>60000</v>
      </c>
      <c r="H1028" s="41"/>
      <c r="I1028" s="5"/>
      <c r="J1028"/>
      <c r="K1028"/>
      <c r="L1028"/>
      <c r="M1028"/>
    </row>
    <row r="1029" spans="2:13" s="7" customFormat="1" ht="15" customHeight="1" x14ac:dyDescent="0.2">
      <c r="B1029" s="10">
        <v>1828000753</v>
      </c>
      <c r="C1029" s="10" t="s">
        <v>487</v>
      </c>
      <c r="D1029" s="11">
        <v>269000</v>
      </c>
      <c r="E1029" s="11">
        <v>200000</v>
      </c>
      <c r="F1029" s="11">
        <v>100000</v>
      </c>
      <c r="G1029" s="69">
        <v>223273</v>
      </c>
      <c r="H1029" s="41"/>
      <c r="I1029" s="5"/>
      <c r="J1029"/>
      <c r="K1029"/>
      <c r="L1029"/>
      <c r="M1029"/>
    </row>
    <row r="1030" spans="2:13" s="7" customFormat="1" ht="15" customHeight="1" x14ac:dyDescent="0.2">
      <c r="B1030" s="10">
        <v>1828000754</v>
      </c>
      <c r="C1030" s="10" t="s">
        <v>888</v>
      </c>
      <c r="D1030" s="11"/>
      <c r="E1030" s="11">
        <v>23000</v>
      </c>
      <c r="F1030" s="11">
        <v>23000</v>
      </c>
      <c r="G1030" s="69">
        <v>14485</v>
      </c>
      <c r="H1030" s="41"/>
      <c r="I1030" s="5"/>
      <c r="J1030"/>
      <c r="K1030"/>
      <c r="L1030"/>
      <c r="M1030"/>
    </row>
    <row r="1031" spans="2:13" s="7" customFormat="1" ht="15" customHeight="1" x14ac:dyDescent="0.2">
      <c r="B1031" s="10">
        <v>1828000755</v>
      </c>
      <c r="C1031" s="10" t="s">
        <v>1001</v>
      </c>
      <c r="D1031" s="11">
        <v>27000</v>
      </c>
      <c r="E1031" s="11"/>
      <c r="F1031" s="11"/>
      <c r="G1031" s="69"/>
      <c r="H1031" s="41"/>
      <c r="I1031" s="5"/>
      <c r="J1031"/>
      <c r="K1031"/>
      <c r="L1031"/>
      <c r="M1031"/>
    </row>
    <row r="1032" spans="2:13" s="7" customFormat="1" ht="15" customHeight="1" x14ac:dyDescent="0.2">
      <c r="B1032" s="10">
        <v>1828000871</v>
      </c>
      <c r="C1032" s="10" t="s">
        <v>488</v>
      </c>
      <c r="D1032" s="11">
        <v>110000</v>
      </c>
      <c r="E1032" s="11">
        <v>50000</v>
      </c>
      <c r="F1032" s="11">
        <v>35000</v>
      </c>
      <c r="G1032" s="69">
        <v>13000</v>
      </c>
      <c r="H1032" s="41"/>
      <c r="I1032" s="5"/>
      <c r="J1032"/>
      <c r="K1032"/>
      <c r="L1032"/>
      <c r="M1032"/>
    </row>
    <row r="1033" spans="2:13" s="7" customFormat="1" ht="15" customHeight="1" x14ac:dyDescent="0.2">
      <c r="B1033" s="10">
        <v>1828001110</v>
      </c>
      <c r="C1033" s="10" t="s">
        <v>489</v>
      </c>
      <c r="D1033" s="11">
        <v>200000</v>
      </c>
      <c r="E1033" s="11">
        <v>180000</v>
      </c>
      <c r="F1033" s="11">
        <v>176000</v>
      </c>
      <c r="G1033" s="69">
        <v>186097</v>
      </c>
      <c r="H1033" s="41"/>
      <c r="I1033" s="5"/>
      <c r="J1033"/>
      <c r="K1033"/>
      <c r="L1033"/>
      <c r="M1033"/>
    </row>
    <row r="1034" spans="2:13" s="7" customFormat="1" ht="15" customHeight="1" x14ac:dyDescent="0.2">
      <c r="B1034" s="10">
        <v>1828001750</v>
      </c>
      <c r="C1034" s="10" t="s">
        <v>490</v>
      </c>
      <c r="D1034" s="11">
        <v>40000</v>
      </c>
      <c r="E1034" s="11">
        <v>40000</v>
      </c>
      <c r="F1034" s="11">
        <v>30000</v>
      </c>
      <c r="G1034" s="69">
        <v>31251</v>
      </c>
      <c r="H1034" s="41"/>
      <c r="I1034" s="5"/>
      <c r="J1034"/>
      <c r="K1034"/>
      <c r="L1034"/>
      <c r="M1034"/>
    </row>
    <row r="1035" spans="2:13" s="7" customFormat="1" ht="15" customHeight="1" x14ac:dyDescent="0.2">
      <c r="B1035" s="10">
        <v>1828002110</v>
      </c>
      <c r="C1035" s="10" t="s">
        <v>491</v>
      </c>
      <c r="D1035" s="11">
        <v>315000</v>
      </c>
      <c r="E1035" s="11">
        <v>315000</v>
      </c>
      <c r="F1035" s="11">
        <v>280000</v>
      </c>
      <c r="G1035" s="69">
        <v>329676</v>
      </c>
      <c r="H1035" s="41"/>
      <c r="I1035" s="5"/>
      <c r="J1035"/>
      <c r="K1035"/>
      <c r="L1035"/>
      <c r="M1035"/>
    </row>
    <row r="1036" spans="2:13" s="7" customFormat="1" ht="15" customHeight="1" x14ac:dyDescent="0.2">
      <c r="B1036" s="10">
        <v>1828003110</v>
      </c>
      <c r="C1036" s="10" t="s">
        <v>492</v>
      </c>
      <c r="D1036" s="11">
        <v>210000</v>
      </c>
      <c r="E1036" s="11">
        <v>195000</v>
      </c>
      <c r="F1036" s="11">
        <v>181000</v>
      </c>
      <c r="G1036" s="69">
        <v>206247</v>
      </c>
      <c r="H1036" s="41"/>
      <c r="I1036" s="5"/>
      <c r="J1036"/>
      <c r="K1036"/>
      <c r="L1036"/>
      <c r="M1036"/>
    </row>
    <row r="1037" spans="2:13" s="7" customFormat="1" ht="15" customHeight="1" x14ac:dyDescent="0.2">
      <c r="B1037" s="10">
        <v>1828004431</v>
      </c>
      <c r="C1037" s="10" t="s">
        <v>493</v>
      </c>
      <c r="D1037" s="11">
        <v>6000</v>
      </c>
      <c r="E1037" s="11">
        <v>6000</v>
      </c>
      <c r="F1037" s="11">
        <v>6000</v>
      </c>
      <c r="G1037" s="69">
        <v>7113</v>
      </c>
      <c r="H1037" s="41"/>
      <c r="I1037" s="5"/>
      <c r="J1037"/>
      <c r="K1037"/>
      <c r="L1037"/>
      <c r="M1037"/>
    </row>
    <row r="1038" spans="2:13" s="7" customFormat="1" ht="15" customHeight="1" x14ac:dyDescent="0.2">
      <c r="B1038" s="10">
        <v>1828004433</v>
      </c>
      <c r="C1038" s="10" t="s">
        <v>494</v>
      </c>
      <c r="D1038" s="11">
        <v>1000</v>
      </c>
      <c r="E1038" s="11">
        <v>1000</v>
      </c>
      <c r="F1038" s="11">
        <v>1000</v>
      </c>
      <c r="G1038" s="69">
        <v>254</v>
      </c>
      <c r="H1038" s="41"/>
      <c r="I1038" s="5"/>
      <c r="J1038"/>
      <c r="K1038"/>
      <c r="L1038"/>
      <c r="M1038"/>
    </row>
    <row r="1039" spans="2:13" s="7" customFormat="1" ht="15" customHeight="1" x14ac:dyDescent="0.2">
      <c r="B1039" s="10">
        <v>1828004434</v>
      </c>
      <c r="C1039" s="10" t="s">
        <v>740</v>
      </c>
      <c r="D1039" s="11">
        <v>5000</v>
      </c>
      <c r="E1039" s="11">
        <v>5000</v>
      </c>
      <c r="F1039" s="11">
        <v>5000</v>
      </c>
      <c r="G1039" s="69">
        <v>4650</v>
      </c>
      <c r="H1039" s="41"/>
      <c r="I1039" s="5"/>
      <c r="J1039"/>
      <c r="K1039"/>
      <c r="L1039"/>
      <c r="M1039"/>
    </row>
    <row r="1040" spans="2:13" s="7" customFormat="1" ht="15" customHeight="1" x14ac:dyDescent="0.2">
      <c r="B1040" s="10">
        <v>1828004541</v>
      </c>
      <c r="C1040" s="10" t="s">
        <v>495</v>
      </c>
      <c r="D1040" s="11">
        <v>4000</v>
      </c>
      <c r="E1040" s="11">
        <v>4000</v>
      </c>
      <c r="F1040" s="11">
        <v>4000</v>
      </c>
      <c r="G1040" s="69">
        <v>4079</v>
      </c>
      <c r="H1040" s="41"/>
      <c r="I1040" s="5"/>
      <c r="J1040"/>
      <c r="K1040"/>
      <c r="L1040"/>
      <c r="M1040"/>
    </row>
    <row r="1041" spans="1:13" s="7" customFormat="1" ht="15" customHeight="1" x14ac:dyDescent="0.2">
      <c r="A1041" s="63"/>
      <c r="B1041" s="10">
        <v>1828000411</v>
      </c>
      <c r="C1041" s="10" t="s">
        <v>955</v>
      </c>
      <c r="D1041" s="11">
        <v>10000</v>
      </c>
      <c r="E1041" s="11">
        <v>30000</v>
      </c>
      <c r="F1041" s="11"/>
      <c r="G1041" s="69"/>
      <c r="H1041" s="41"/>
      <c r="I1041" s="5"/>
      <c r="J1041"/>
      <c r="K1041"/>
      <c r="L1041"/>
      <c r="M1041"/>
    </row>
    <row r="1042" spans="1:13" s="7" customFormat="1" ht="15" customHeight="1" x14ac:dyDescent="0.2">
      <c r="A1042" s="63"/>
      <c r="B1042" s="10">
        <v>1828101110</v>
      </c>
      <c r="C1042" s="10" t="s">
        <v>496</v>
      </c>
      <c r="D1042" s="11">
        <v>180000</v>
      </c>
      <c r="E1042" s="11">
        <v>160000</v>
      </c>
      <c r="F1042" s="11">
        <v>150000</v>
      </c>
      <c r="G1042" s="69">
        <v>85880</v>
      </c>
      <c r="H1042" s="41"/>
      <c r="I1042" s="5"/>
      <c r="J1042"/>
      <c r="K1042"/>
      <c r="L1042"/>
      <c r="M1042"/>
    </row>
    <row r="1043" spans="1:13" s="7" customFormat="1" ht="15" customHeight="1" x14ac:dyDescent="0.2">
      <c r="A1043" s="63"/>
      <c r="B1043" s="10">
        <v>1828102110</v>
      </c>
      <c r="C1043" s="10" t="s">
        <v>497</v>
      </c>
      <c r="D1043" s="11">
        <v>84000</v>
      </c>
      <c r="E1043" s="11">
        <v>70000</v>
      </c>
      <c r="F1043" s="11">
        <v>75000</v>
      </c>
      <c r="G1043" s="69">
        <v>94487</v>
      </c>
      <c r="H1043" s="41"/>
      <c r="I1043" s="5"/>
      <c r="J1043" s="3"/>
      <c r="K1043"/>
      <c r="L1043"/>
      <c r="M1043"/>
    </row>
    <row r="1044" spans="1:13" s="7" customFormat="1" ht="15" customHeight="1" x14ac:dyDescent="0.2">
      <c r="A1044" s="63"/>
      <c r="B1044" s="10">
        <v>1828103750</v>
      </c>
      <c r="C1044" s="10" t="s">
        <v>498</v>
      </c>
      <c r="D1044" s="11">
        <v>56000</v>
      </c>
      <c r="E1044" s="11">
        <v>56000</v>
      </c>
      <c r="F1044" s="11"/>
      <c r="G1044" s="69">
        <v>38739</v>
      </c>
      <c r="H1044" s="41"/>
      <c r="I1044" s="5"/>
      <c r="J1044"/>
      <c r="K1044"/>
      <c r="L1044"/>
      <c r="M1044"/>
    </row>
    <row r="1045" spans="1:13" s="9" customFormat="1" ht="15" customHeight="1" thickBot="1" x14ac:dyDescent="0.3">
      <c r="A1045" s="63"/>
      <c r="B1045" s="10">
        <v>1828105110</v>
      </c>
      <c r="C1045" s="10" t="s">
        <v>499</v>
      </c>
      <c r="D1045" s="11">
        <v>150000</v>
      </c>
      <c r="E1045" s="11">
        <v>125000</v>
      </c>
      <c r="F1045" s="11">
        <v>120000</v>
      </c>
      <c r="G1045" s="69">
        <v>149103</v>
      </c>
      <c r="H1045" s="41"/>
      <c r="I1045" s="5"/>
      <c r="J1045" s="3"/>
      <c r="K1045"/>
      <c r="L1045"/>
      <c r="M1045"/>
    </row>
    <row r="1046" spans="1:13" ht="15" customHeight="1" thickBot="1" x14ac:dyDescent="0.3">
      <c r="A1046" s="65"/>
      <c r="B1046" s="19"/>
      <c r="C1046" s="19" t="s">
        <v>679</v>
      </c>
      <c r="D1046" s="20">
        <f t="shared" ref="D1046:G1046" si="71">SUM(D1014:D1045)</f>
        <v>2457000</v>
      </c>
      <c r="E1046" s="20">
        <f t="shared" si="71"/>
        <v>2113000</v>
      </c>
      <c r="F1046" s="20">
        <f t="shared" si="71"/>
        <v>1810000</v>
      </c>
      <c r="G1046" s="20">
        <f t="shared" si="71"/>
        <v>2081312</v>
      </c>
      <c r="J1046"/>
      <c r="K1046"/>
      <c r="L1046"/>
    </row>
    <row r="1047" spans="1:13" s="2" customFormat="1" ht="15" customHeight="1" x14ac:dyDescent="0.25">
      <c r="A1047" s="63"/>
      <c r="B1047" s="5"/>
      <c r="C1047" s="5"/>
      <c r="D1047" s="6"/>
      <c r="E1047" s="6"/>
      <c r="F1047" s="6"/>
      <c r="G1047" s="6"/>
      <c r="H1047" s="41"/>
      <c r="I1047" s="5"/>
      <c r="J1047" s="4"/>
      <c r="K1047"/>
      <c r="L1047"/>
      <c r="M1047"/>
    </row>
    <row r="1048" spans="1:13" s="7" customFormat="1" ht="15" customHeight="1" thickBot="1" x14ac:dyDescent="0.3">
      <c r="A1048" s="64"/>
      <c r="B1048" s="5"/>
      <c r="C1048" s="16" t="s">
        <v>584</v>
      </c>
      <c r="D1048" s="6"/>
      <c r="E1048" s="6"/>
      <c r="F1048" s="6"/>
      <c r="G1048" s="6"/>
      <c r="H1048" s="41"/>
      <c r="I1048" s="5"/>
      <c r="J1048"/>
      <c r="K1048"/>
      <c r="L1048"/>
      <c r="M1048"/>
    </row>
    <row r="1049" spans="1:13" s="7" customFormat="1" ht="15" customHeight="1" thickBot="1" x14ac:dyDescent="0.3">
      <c r="A1049" s="50"/>
      <c r="B1049" s="19" t="s">
        <v>0</v>
      </c>
      <c r="C1049" s="19" t="s">
        <v>1</v>
      </c>
      <c r="D1049" s="20" t="s">
        <v>972</v>
      </c>
      <c r="E1049" s="20" t="s">
        <v>908</v>
      </c>
      <c r="F1049" s="20" t="s">
        <v>846</v>
      </c>
      <c r="G1049" s="20" t="s">
        <v>971</v>
      </c>
      <c r="H1049" s="41"/>
      <c r="I1049" s="5"/>
      <c r="J1049"/>
      <c r="K1049"/>
      <c r="L1049"/>
      <c r="M1049"/>
    </row>
    <row r="1050" spans="1:13" s="7" customFormat="1" ht="15" customHeight="1" x14ac:dyDescent="0.2">
      <c r="B1050" s="10">
        <v>1829000420</v>
      </c>
      <c r="C1050" s="10" t="s">
        <v>500</v>
      </c>
      <c r="D1050" s="11">
        <v>70000</v>
      </c>
      <c r="E1050" s="11">
        <v>70000</v>
      </c>
      <c r="F1050" s="11">
        <v>70000</v>
      </c>
      <c r="G1050" s="69">
        <v>35394</v>
      </c>
      <c r="H1050" s="41"/>
      <c r="I1050" s="5"/>
      <c r="J1050"/>
      <c r="K1050"/>
      <c r="L1050"/>
      <c r="M1050"/>
    </row>
    <row r="1051" spans="1:13" s="7" customFormat="1" ht="15" customHeight="1" x14ac:dyDescent="0.2">
      <c r="B1051" s="10">
        <v>1829100750</v>
      </c>
      <c r="C1051" s="10" t="s">
        <v>501</v>
      </c>
      <c r="D1051" s="11">
        <v>120000</v>
      </c>
      <c r="E1051" s="11">
        <v>120000</v>
      </c>
      <c r="F1051" s="11">
        <v>120000</v>
      </c>
      <c r="G1051" s="69">
        <v>33048</v>
      </c>
      <c r="H1051" s="41"/>
      <c r="I1051" s="5"/>
      <c r="J1051"/>
      <c r="K1051"/>
      <c r="L1051"/>
      <c r="M1051"/>
    </row>
    <row r="1052" spans="1:13" s="7" customFormat="1" ht="15" customHeight="1" x14ac:dyDescent="0.2">
      <c r="B1052" s="10">
        <v>1829200110</v>
      </c>
      <c r="C1052" s="10" t="s">
        <v>1013</v>
      </c>
      <c r="D1052" s="11">
        <v>343000</v>
      </c>
      <c r="E1052" s="11">
        <v>142000</v>
      </c>
      <c r="F1052" s="11">
        <v>130000</v>
      </c>
      <c r="G1052" s="69">
        <v>146347</v>
      </c>
      <c r="H1052" s="41"/>
      <c r="I1052" s="5"/>
      <c r="J1052"/>
      <c r="K1052"/>
      <c r="L1052"/>
      <c r="M1052"/>
    </row>
    <row r="1053" spans="1:13" ht="15" customHeight="1" x14ac:dyDescent="0.2">
      <c r="A1053" s="7"/>
      <c r="B1053" s="10">
        <v>1829200431</v>
      </c>
      <c r="C1053" s="10" t="s">
        <v>502</v>
      </c>
      <c r="D1053" s="11">
        <v>22000</v>
      </c>
      <c r="E1053" s="11">
        <v>22000</v>
      </c>
      <c r="F1053" s="11">
        <v>22000</v>
      </c>
      <c r="G1053" s="69">
        <v>12021</v>
      </c>
      <c r="J1053"/>
      <c r="K1053"/>
      <c r="L1053"/>
    </row>
    <row r="1054" spans="1:13" ht="15" customHeight="1" x14ac:dyDescent="0.2">
      <c r="A1054" s="7"/>
      <c r="B1054" s="10">
        <v>1829200433</v>
      </c>
      <c r="C1054" s="10" t="s">
        <v>503</v>
      </c>
      <c r="D1054" s="11">
        <v>120000</v>
      </c>
      <c r="E1054" s="11">
        <v>105000</v>
      </c>
      <c r="F1054" s="11">
        <v>105000</v>
      </c>
      <c r="G1054" s="69">
        <v>134120</v>
      </c>
      <c r="J1054"/>
      <c r="K1054"/>
      <c r="L1054"/>
    </row>
    <row r="1055" spans="1:13" ht="15" customHeight="1" x14ac:dyDescent="0.2">
      <c r="B1055" s="10">
        <v>1829200751</v>
      </c>
      <c r="C1055" s="10" t="s">
        <v>757</v>
      </c>
      <c r="D1055" s="11">
        <v>80000</v>
      </c>
      <c r="E1055" s="11">
        <v>80000</v>
      </c>
      <c r="F1055" s="11">
        <v>80000</v>
      </c>
      <c r="G1055" s="69">
        <v>44294</v>
      </c>
      <c r="J1055"/>
      <c r="K1055"/>
      <c r="L1055"/>
    </row>
    <row r="1056" spans="1:13" ht="15" customHeight="1" x14ac:dyDescent="0.2">
      <c r="B1056" s="10">
        <v>1829210431</v>
      </c>
      <c r="C1056" s="10" t="s">
        <v>504</v>
      </c>
      <c r="D1056" s="11">
        <v>54000</v>
      </c>
      <c r="E1056" s="11">
        <v>60000</v>
      </c>
      <c r="F1056" s="11">
        <v>60000</v>
      </c>
      <c r="G1056" s="69">
        <v>55788</v>
      </c>
      <c r="J1056"/>
      <c r="K1056"/>
      <c r="L1056"/>
    </row>
    <row r="1057" spans="1:13" ht="15" customHeight="1" x14ac:dyDescent="0.2">
      <c r="B1057" s="10">
        <v>1829210433</v>
      </c>
      <c r="C1057" s="10" t="s">
        <v>505</v>
      </c>
      <c r="D1057" s="11">
        <v>5000</v>
      </c>
      <c r="E1057" s="11">
        <v>5000</v>
      </c>
      <c r="F1057" s="11">
        <v>5000</v>
      </c>
      <c r="G1057" s="69">
        <v>9965</v>
      </c>
      <c r="J1057"/>
      <c r="K1057"/>
      <c r="L1057"/>
    </row>
    <row r="1058" spans="1:13" ht="15" customHeight="1" x14ac:dyDescent="0.2">
      <c r="B1058" s="10">
        <v>1829210434</v>
      </c>
      <c r="C1058" s="10" t="s">
        <v>506</v>
      </c>
      <c r="D1058" s="11">
        <v>200000</v>
      </c>
      <c r="E1058" s="11">
        <v>200000</v>
      </c>
      <c r="F1058" s="11">
        <v>200000</v>
      </c>
      <c r="G1058" s="69">
        <v>186890</v>
      </c>
      <c r="J1058"/>
      <c r="K1058"/>
      <c r="L1058"/>
    </row>
    <row r="1059" spans="1:13" ht="15" customHeight="1" x14ac:dyDescent="0.2">
      <c r="B1059" s="10">
        <v>1829210911</v>
      </c>
      <c r="C1059" s="10" t="s">
        <v>507</v>
      </c>
      <c r="D1059" s="11">
        <v>85000</v>
      </c>
      <c r="E1059" s="11">
        <v>85000</v>
      </c>
      <c r="F1059" s="11">
        <v>85000</v>
      </c>
      <c r="G1059" s="69">
        <v>41792</v>
      </c>
      <c r="J1059"/>
      <c r="K1059"/>
      <c r="L1059"/>
    </row>
    <row r="1060" spans="1:13" ht="15" customHeight="1" x14ac:dyDescent="0.2">
      <c r="B1060" s="10">
        <v>1829220431</v>
      </c>
      <c r="C1060" s="10" t="s">
        <v>508</v>
      </c>
      <c r="D1060" s="11">
        <v>12000</v>
      </c>
      <c r="E1060" s="11">
        <v>12000</v>
      </c>
      <c r="F1060" s="11">
        <v>12000</v>
      </c>
      <c r="G1060" s="69">
        <v>11978</v>
      </c>
      <c r="J1060"/>
      <c r="K1060"/>
      <c r="L1060"/>
    </row>
    <row r="1061" spans="1:13" ht="15" customHeight="1" x14ac:dyDescent="0.2">
      <c r="B1061" s="10">
        <v>1829220433</v>
      </c>
      <c r="C1061" s="10" t="s">
        <v>509</v>
      </c>
      <c r="D1061" s="11">
        <v>1000</v>
      </c>
      <c r="E1061" s="11">
        <v>1000</v>
      </c>
      <c r="F1061" s="11">
        <v>1000</v>
      </c>
      <c r="G1061" s="69">
        <v>358</v>
      </c>
      <c r="J1061"/>
      <c r="K1061"/>
      <c r="L1061"/>
    </row>
    <row r="1062" spans="1:13" ht="15" customHeight="1" x14ac:dyDescent="0.2">
      <c r="B1062" s="10">
        <v>1829230431</v>
      </c>
      <c r="C1062" s="10" t="s">
        <v>510</v>
      </c>
      <c r="D1062" s="11">
        <v>81000</v>
      </c>
      <c r="E1062" s="11">
        <v>90000</v>
      </c>
      <c r="F1062" s="11">
        <v>90000</v>
      </c>
      <c r="G1062" s="69">
        <v>136946</v>
      </c>
      <c r="J1062"/>
      <c r="K1062"/>
      <c r="L1062"/>
    </row>
    <row r="1063" spans="1:13" ht="15" customHeight="1" x14ac:dyDescent="0.2">
      <c r="B1063" s="10">
        <v>1829230433</v>
      </c>
      <c r="C1063" s="10" t="s">
        <v>511</v>
      </c>
      <c r="D1063" s="11">
        <v>17000</v>
      </c>
      <c r="E1063" s="11">
        <v>17000</v>
      </c>
      <c r="F1063" s="11">
        <v>6000</v>
      </c>
      <c r="G1063" s="69">
        <v>28827</v>
      </c>
      <c r="J1063"/>
      <c r="K1063"/>
      <c r="L1063"/>
    </row>
    <row r="1064" spans="1:13" ht="15" customHeight="1" x14ac:dyDescent="0.2">
      <c r="B1064" s="10">
        <v>1829230541</v>
      </c>
      <c r="C1064" s="10" t="s">
        <v>512</v>
      </c>
      <c r="D1064" s="11">
        <v>1000</v>
      </c>
      <c r="E1064" s="11">
        <v>1000</v>
      </c>
      <c r="F1064" s="11">
        <v>1000</v>
      </c>
      <c r="G1064" s="69">
        <v>603</v>
      </c>
      <c r="J1064"/>
      <c r="K1064"/>
      <c r="L1064"/>
    </row>
    <row r="1065" spans="1:13" ht="15" customHeight="1" x14ac:dyDescent="0.2">
      <c r="B1065" s="10">
        <v>1829230750</v>
      </c>
      <c r="C1065" s="10" t="s">
        <v>513</v>
      </c>
      <c r="D1065" s="11">
        <v>50000</v>
      </c>
      <c r="E1065" s="11">
        <v>50000</v>
      </c>
      <c r="F1065" s="11">
        <v>50000</v>
      </c>
      <c r="G1065" s="69">
        <v>40000</v>
      </c>
      <c r="J1065"/>
      <c r="K1065"/>
      <c r="L1065"/>
    </row>
    <row r="1066" spans="1:13" ht="15" customHeight="1" x14ac:dyDescent="0.2">
      <c r="B1066" s="10">
        <v>1829230820</v>
      </c>
      <c r="C1066" s="10" t="s">
        <v>514</v>
      </c>
      <c r="D1066" s="11">
        <v>500000</v>
      </c>
      <c r="E1066" s="11">
        <v>500000</v>
      </c>
      <c r="F1066" s="11">
        <v>500000</v>
      </c>
      <c r="G1066" s="69">
        <v>504503</v>
      </c>
      <c r="J1066"/>
      <c r="K1066"/>
      <c r="L1066"/>
    </row>
    <row r="1067" spans="1:13" ht="15" customHeight="1" thickBot="1" x14ac:dyDescent="0.25">
      <c r="B1067" s="10">
        <v>1829240431</v>
      </c>
      <c r="C1067" s="10" t="s">
        <v>919</v>
      </c>
      <c r="D1067" s="11">
        <v>63000</v>
      </c>
      <c r="E1067" s="11">
        <v>70000</v>
      </c>
      <c r="F1067" s="11"/>
      <c r="G1067" s="69"/>
      <c r="J1067"/>
      <c r="K1067"/>
      <c r="L1067"/>
    </row>
    <row r="1068" spans="1:13" ht="15" customHeight="1" thickBot="1" x14ac:dyDescent="0.3">
      <c r="A1068" s="9"/>
      <c r="B1068" s="19"/>
      <c r="C1068" s="19" t="s">
        <v>680</v>
      </c>
      <c r="D1068" s="20">
        <f t="shared" ref="D1068:G1068" si="72">SUM(D1050:D1067)</f>
        <v>1824000</v>
      </c>
      <c r="E1068" s="20">
        <f t="shared" si="72"/>
        <v>1630000</v>
      </c>
      <c r="F1068" s="20">
        <f t="shared" si="72"/>
        <v>1537000</v>
      </c>
      <c r="G1068" s="20">
        <f t="shared" si="72"/>
        <v>1422874</v>
      </c>
      <c r="J1068"/>
      <c r="K1068"/>
      <c r="L1068"/>
    </row>
    <row r="1069" spans="1:13" s="2" customFormat="1" ht="15" customHeight="1" x14ac:dyDescent="0.25">
      <c r="A1069" s="5"/>
      <c r="B1069" s="5"/>
      <c r="C1069" s="5"/>
      <c r="D1069" s="6"/>
      <c r="E1069" s="6"/>
      <c r="F1069" s="6"/>
      <c r="G1069" s="6"/>
      <c r="H1069" s="41"/>
      <c r="I1069" s="5"/>
      <c r="J1069"/>
      <c r="K1069"/>
      <c r="L1069"/>
      <c r="M1069"/>
    </row>
    <row r="1070" spans="1:13" ht="15" customHeight="1" thickBot="1" x14ac:dyDescent="0.3">
      <c r="C1070" s="16" t="s">
        <v>702</v>
      </c>
      <c r="J1070"/>
      <c r="K1070"/>
      <c r="L1070"/>
    </row>
    <row r="1071" spans="1:13" s="7" customFormat="1" ht="15" customHeight="1" thickBot="1" x14ac:dyDescent="0.3">
      <c r="A1071" s="50"/>
      <c r="B1071" s="19" t="s">
        <v>0</v>
      </c>
      <c r="C1071" s="19" t="s">
        <v>1</v>
      </c>
      <c r="D1071" s="20" t="s">
        <v>972</v>
      </c>
      <c r="E1071" s="20" t="s">
        <v>908</v>
      </c>
      <c r="F1071" s="20" t="s">
        <v>846</v>
      </c>
      <c r="G1071" s="20" t="s">
        <v>971</v>
      </c>
      <c r="H1071" s="41"/>
      <c r="I1071" s="5"/>
      <c r="J1071"/>
      <c r="K1071"/>
      <c r="L1071"/>
      <c r="M1071"/>
    </row>
    <row r="1072" spans="1:13" s="9" customFormat="1" ht="15" customHeight="1" x14ac:dyDescent="0.25">
      <c r="A1072" s="5"/>
      <c r="B1072" s="10">
        <v>1836000520</v>
      </c>
      <c r="C1072" s="10" t="s">
        <v>515</v>
      </c>
      <c r="D1072" s="11">
        <v>11000</v>
      </c>
      <c r="E1072" s="11">
        <v>10000</v>
      </c>
      <c r="F1072" s="11">
        <v>10000</v>
      </c>
      <c r="G1072" s="69">
        <v>3559</v>
      </c>
      <c r="H1072" s="41"/>
      <c r="I1072" s="5"/>
      <c r="J1072"/>
      <c r="K1072"/>
      <c r="L1072"/>
      <c r="M1072"/>
    </row>
    <row r="1073" spans="1:13" s="7" customFormat="1" ht="15" customHeight="1" thickBot="1" x14ac:dyDescent="0.25">
      <c r="B1073" s="10">
        <v>1836100721</v>
      </c>
      <c r="C1073" s="10" t="s">
        <v>516</v>
      </c>
      <c r="D1073" s="11">
        <v>3000</v>
      </c>
      <c r="E1073" s="11">
        <v>2000</v>
      </c>
      <c r="F1073" s="11">
        <v>2000</v>
      </c>
      <c r="G1073" s="69">
        <v>2226</v>
      </c>
      <c r="H1073" s="41"/>
      <c r="I1073" s="5"/>
      <c r="J1073"/>
      <c r="K1073"/>
      <c r="L1073"/>
      <c r="M1073"/>
    </row>
    <row r="1074" spans="1:13" ht="15" customHeight="1" thickBot="1" x14ac:dyDescent="0.3">
      <c r="A1074" s="9"/>
      <c r="B1074" s="19"/>
      <c r="C1074" s="19" t="s">
        <v>681</v>
      </c>
      <c r="D1074" s="20">
        <f t="shared" ref="D1074:G1074" si="73">SUM(D1072:D1073)</f>
        <v>14000</v>
      </c>
      <c r="E1074" s="20">
        <f t="shared" si="73"/>
        <v>12000</v>
      </c>
      <c r="F1074" s="20">
        <f t="shared" si="73"/>
        <v>12000</v>
      </c>
      <c r="G1074" s="20">
        <f t="shared" si="73"/>
        <v>5785</v>
      </c>
      <c r="J1074"/>
      <c r="K1074"/>
      <c r="L1074"/>
    </row>
    <row r="1075" spans="1:13" s="2" customFormat="1" ht="15" customHeight="1" x14ac:dyDescent="0.25">
      <c r="A1075" s="7"/>
      <c r="B1075" s="5"/>
      <c r="C1075" s="5"/>
      <c r="D1075" s="6"/>
      <c r="E1075" s="6"/>
      <c r="F1075" s="6"/>
      <c r="G1075" s="6"/>
      <c r="H1075" s="41"/>
      <c r="I1075" s="5"/>
      <c r="J1075"/>
      <c r="K1075"/>
      <c r="L1075"/>
      <c r="M1075"/>
    </row>
    <row r="1076" spans="1:13" s="7" customFormat="1" ht="15" customHeight="1" thickBot="1" x14ac:dyDescent="0.3">
      <c r="A1076" s="5"/>
      <c r="B1076" s="5"/>
      <c r="C1076" s="16" t="s">
        <v>706</v>
      </c>
      <c r="D1076" s="6"/>
      <c r="E1076" s="6"/>
      <c r="F1076" s="6"/>
      <c r="G1076" s="6"/>
      <c r="H1076" s="41"/>
      <c r="I1076" s="5"/>
      <c r="J1076"/>
      <c r="K1076"/>
      <c r="L1076"/>
      <c r="M1076"/>
    </row>
    <row r="1077" spans="1:13" s="7" customFormat="1" ht="15" customHeight="1" thickBot="1" x14ac:dyDescent="0.3">
      <c r="A1077" s="50"/>
      <c r="B1077" s="19" t="s">
        <v>0</v>
      </c>
      <c r="C1077" s="19" t="s">
        <v>1</v>
      </c>
      <c r="D1077" s="20" t="s">
        <v>972</v>
      </c>
      <c r="E1077" s="20" t="s">
        <v>908</v>
      </c>
      <c r="F1077" s="20" t="s">
        <v>846</v>
      </c>
      <c r="G1077" s="20" t="s">
        <v>971</v>
      </c>
      <c r="H1077" s="41"/>
      <c r="I1077" s="5"/>
      <c r="J1077"/>
      <c r="K1077"/>
      <c r="L1077"/>
      <c r="M1077"/>
    </row>
    <row r="1078" spans="1:13" s="7" customFormat="1" ht="15" customHeight="1" x14ac:dyDescent="0.2">
      <c r="B1078" s="10">
        <v>1841000110</v>
      </c>
      <c r="C1078" s="10" t="s">
        <v>517</v>
      </c>
      <c r="D1078" s="11">
        <v>4650000</v>
      </c>
      <c r="E1078" s="11">
        <v>3828000</v>
      </c>
      <c r="F1078" s="11">
        <v>3700000</v>
      </c>
      <c r="G1078" s="69">
        <v>3959383</v>
      </c>
      <c r="H1078" s="41"/>
      <c r="I1078" s="5"/>
      <c r="J1078"/>
      <c r="K1078"/>
      <c r="L1078"/>
      <c r="M1078"/>
    </row>
    <row r="1079" spans="1:13" s="7" customFormat="1" ht="15" customHeight="1" x14ac:dyDescent="0.2">
      <c r="B1079" s="10">
        <v>1841000430</v>
      </c>
      <c r="C1079" s="10" t="s">
        <v>518</v>
      </c>
      <c r="D1079" s="11"/>
      <c r="E1079" s="11"/>
      <c r="F1079" s="11">
        <v>120000</v>
      </c>
      <c r="G1079" s="69">
        <v>114300</v>
      </c>
      <c r="H1079" s="41"/>
      <c r="I1079" s="5"/>
      <c r="J1079"/>
      <c r="K1079"/>
      <c r="L1079"/>
      <c r="M1079"/>
    </row>
    <row r="1080" spans="1:13" s="7" customFormat="1" ht="15" customHeight="1" x14ac:dyDescent="0.2">
      <c r="B1080" s="10">
        <v>1841000431</v>
      </c>
      <c r="C1080" s="10" t="s">
        <v>519</v>
      </c>
      <c r="D1080" s="11">
        <v>7000</v>
      </c>
      <c r="E1080" s="11">
        <v>5000</v>
      </c>
      <c r="F1080" s="11">
        <v>5000</v>
      </c>
      <c r="G1080" s="69">
        <v>13949</v>
      </c>
      <c r="H1080" s="41"/>
      <c r="I1080" s="5"/>
      <c r="J1080"/>
      <c r="K1080"/>
      <c r="L1080"/>
      <c r="M1080"/>
    </row>
    <row r="1081" spans="1:13" s="7" customFormat="1" ht="15" customHeight="1" x14ac:dyDescent="0.2">
      <c r="B1081" s="10">
        <v>1841000432</v>
      </c>
      <c r="C1081" s="10" t="s">
        <v>868</v>
      </c>
      <c r="D1081" s="11"/>
      <c r="E1081" s="11">
        <v>60000</v>
      </c>
      <c r="F1081" s="11">
        <v>60000</v>
      </c>
      <c r="G1081" s="69"/>
      <c r="H1081" s="41"/>
      <c r="I1081" s="5"/>
      <c r="J1081"/>
      <c r="K1081"/>
      <c r="L1081"/>
      <c r="M1081"/>
    </row>
    <row r="1082" spans="1:13" s="7" customFormat="1" ht="15" customHeight="1" x14ac:dyDescent="0.2">
      <c r="B1082" s="10">
        <v>1841000451</v>
      </c>
      <c r="C1082" s="10" t="s">
        <v>520</v>
      </c>
      <c r="D1082" s="11">
        <v>20000</v>
      </c>
      <c r="E1082" s="11">
        <v>20000</v>
      </c>
      <c r="F1082" s="11">
        <v>20000</v>
      </c>
      <c r="G1082" s="69">
        <v>14754</v>
      </c>
      <c r="H1082" s="41"/>
      <c r="I1082" s="5"/>
      <c r="J1082"/>
      <c r="K1082"/>
      <c r="L1082"/>
      <c r="M1082"/>
    </row>
    <row r="1083" spans="1:13" s="7" customFormat="1" ht="15" customHeight="1" x14ac:dyDescent="0.2">
      <c r="B1083" s="10">
        <v>1841000512</v>
      </c>
      <c r="C1083" s="10" t="s">
        <v>521</v>
      </c>
      <c r="D1083" s="11">
        <v>1000</v>
      </c>
      <c r="E1083" s="11">
        <v>1000</v>
      </c>
      <c r="F1083" s="11">
        <v>1000</v>
      </c>
      <c r="G1083" s="69">
        <v>35</v>
      </c>
      <c r="H1083" s="41"/>
      <c r="I1083" s="5"/>
      <c r="J1083"/>
      <c r="K1083"/>
      <c r="L1083"/>
      <c r="M1083"/>
    </row>
    <row r="1084" spans="1:13" s="7" customFormat="1" ht="15" customHeight="1" x14ac:dyDescent="0.2">
      <c r="B1084" s="10">
        <v>1841000531</v>
      </c>
      <c r="C1084" s="10" t="s">
        <v>522</v>
      </c>
      <c r="D1084" s="11">
        <v>28000</v>
      </c>
      <c r="E1084" s="11">
        <v>28000</v>
      </c>
      <c r="F1084" s="11">
        <v>28000</v>
      </c>
      <c r="G1084" s="69">
        <v>29937</v>
      </c>
      <c r="H1084" s="41"/>
      <c r="I1084" s="5"/>
      <c r="J1084"/>
      <c r="K1084"/>
      <c r="L1084"/>
      <c r="M1084"/>
    </row>
    <row r="1085" spans="1:13" s="7" customFormat="1" ht="15" customHeight="1" x14ac:dyDescent="0.2">
      <c r="B1085" s="10">
        <v>1841000535</v>
      </c>
      <c r="C1085" s="10" t="s">
        <v>523</v>
      </c>
      <c r="D1085" s="11">
        <v>48000</v>
      </c>
      <c r="E1085" s="11">
        <v>48000</v>
      </c>
      <c r="F1085" s="11">
        <v>39000</v>
      </c>
      <c r="G1085" s="69">
        <v>58826</v>
      </c>
      <c r="H1085" s="41"/>
      <c r="I1085" s="5"/>
      <c r="J1085"/>
      <c r="K1085"/>
      <c r="L1085"/>
      <c r="M1085"/>
    </row>
    <row r="1086" spans="1:13" s="7" customFormat="1" ht="15" customHeight="1" x14ac:dyDescent="0.2">
      <c r="B1086" s="10">
        <v>1841000541</v>
      </c>
      <c r="C1086" s="10" t="s">
        <v>524</v>
      </c>
      <c r="D1086" s="11">
        <v>3000</v>
      </c>
      <c r="E1086" s="11">
        <v>3000</v>
      </c>
      <c r="F1086" s="11">
        <v>3000</v>
      </c>
      <c r="G1086" s="69">
        <v>5226</v>
      </c>
      <c r="H1086" s="41"/>
      <c r="I1086" s="5"/>
      <c r="J1086"/>
      <c r="K1086"/>
      <c r="L1086"/>
      <c r="M1086"/>
    </row>
    <row r="1087" spans="1:13" s="7" customFormat="1" ht="15" customHeight="1" x14ac:dyDescent="0.2">
      <c r="B1087" s="10">
        <v>1841000720</v>
      </c>
      <c r="C1087" s="10" t="s">
        <v>525</v>
      </c>
      <c r="D1087" s="11">
        <v>130000</v>
      </c>
      <c r="E1087" s="11">
        <v>130000</v>
      </c>
      <c r="F1087" s="11">
        <v>35000</v>
      </c>
      <c r="G1087" s="69">
        <v>28244</v>
      </c>
      <c r="H1087" s="41"/>
      <c r="I1087" s="5"/>
      <c r="J1087"/>
      <c r="K1087"/>
      <c r="L1087"/>
      <c r="M1087"/>
    </row>
    <row r="1088" spans="1:13" s="7" customFormat="1" ht="15" customHeight="1" x14ac:dyDescent="0.2">
      <c r="B1088" s="10">
        <v>1841000840</v>
      </c>
      <c r="C1088" s="10" t="s">
        <v>863</v>
      </c>
      <c r="D1088" s="11">
        <v>75000</v>
      </c>
      <c r="E1088" s="11">
        <v>75000</v>
      </c>
      <c r="F1088" s="11">
        <v>70000</v>
      </c>
      <c r="G1088" s="69">
        <v>74823</v>
      </c>
      <c r="H1088" s="41"/>
      <c r="I1088" s="5"/>
      <c r="J1088"/>
      <c r="K1088"/>
      <c r="L1088"/>
      <c r="M1088"/>
    </row>
    <row r="1089" spans="1:13" s="7" customFormat="1" ht="15" customHeight="1" x14ac:dyDescent="0.2">
      <c r="B1089" s="10">
        <v>1841001110</v>
      </c>
      <c r="C1089" s="10" t="s">
        <v>526</v>
      </c>
      <c r="D1089" s="11">
        <v>424000</v>
      </c>
      <c r="E1089" s="11">
        <v>370000</v>
      </c>
      <c r="F1089" s="11">
        <v>425000</v>
      </c>
      <c r="G1089" s="69">
        <v>612876</v>
      </c>
      <c r="H1089" s="41"/>
      <c r="I1089" s="5"/>
      <c r="J1089"/>
      <c r="K1089"/>
      <c r="L1089"/>
      <c r="M1089"/>
    </row>
    <row r="1090" spans="1:13" s="7" customFormat="1" ht="15" customHeight="1" thickBot="1" x14ac:dyDescent="0.25">
      <c r="B1090" s="10">
        <v>1841004841</v>
      </c>
      <c r="C1090" s="10" t="s">
        <v>787</v>
      </c>
      <c r="D1090" s="11">
        <v>150000</v>
      </c>
      <c r="E1090" s="11">
        <v>150000</v>
      </c>
      <c r="F1090" s="11">
        <v>170000</v>
      </c>
      <c r="G1090" s="69">
        <v>128801</v>
      </c>
      <c r="H1090" s="41"/>
      <c r="I1090" s="5"/>
      <c r="J1090"/>
      <c r="K1090"/>
      <c r="L1090"/>
      <c r="M1090"/>
    </row>
    <row r="1091" spans="1:13" ht="15" customHeight="1" thickBot="1" x14ac:dyDescent="0.3">
      <c r="A1091" s="9"/>
      <c r="B1091" s="19"/>
      <c r="C1091" s="19" t="s">
        <v>703</v>
      </c>
      <c r="D1091" s="20">
        <f t="shared" ref="D1091:G1091" si="74">SUM(D1078:D1090)</f>
        <v>5536000</v>
      </c>
      <c r="E1091" s="20">
        <f t="shared" si="74"/>
        <v>4718000</v>
      </c>
      <c r="F1091" s="20">
        <f t="shared" si="74"/>
        <v>4676000</v>
      </c>
      <c r="G1091" s="20">
        <f t="shared" si="74"/>
        <v>5041154</v>
      </c>
      <c r="J1091"/>
      <c r="K1091"/>
      <c r="L1091"/>
    </row>
    <row r="1092" spans="1:13" s="2" customFormat="1" ht="15" customHeight="1" x14ac:dyDescent="0.25">
      <c r="A1092" s="7"/>
      <c r="B1092" s="5"/>
      <c r="C1092" s="5"/>
      <c r="D1092" s="6"/>
      <c r="E1092" s="6"/>
      <c r="F1092" s="6"/>
      <c r="G1092" s="6"/>
      <c r="H1092" s="41"/>
      <c r="I1092" s="5"/>
      <c r="J1092"/>
      <c r="K1092"/>
      <c r="L1092"/>
      <c r="M1092"/>
    </row>
    <row r="1093" spans="1:13" s="7" customFormat="1" ht="15" customHeight="1" thickBot="1" x14ac:dyDescent="0.3">
      <c r="A1093" s="5"/>
      <c r="B1093" s="5"/>
      <c r="C1093" s="16" t="s">
        <v>707</v>
      </c>
      <c r="D1093" s="6"/>
      <c r="E1093" s="6"/>
      <c r="F1093" s="6"/>
      <c r="G1093" s="6"/>
      <c r="H1093" s="41"/>
      <c r="I1093" s="5"/>
      <c r="J1093"/>
      <c r="K1093"/>
      <c r="L1093"/>
      <c r="M1093"/>
    </row>
    <row r="1094" spans="1:13" s="7" customFormat="1" ht="15" customHeight="1" thickBot="1" x14ac:dyDescent="0.3">
      <c r="A1094" s="50"/>
      <c r="B1094" s="19" t="s">
        <v>0</v>
      </c>
      <c r="C1094" s="19" t="s">
        <v>1</v>
      </c>
      <c r="D1094" s="20" t="s">
        <v>972</v>
      </c>
      <c r="E1094" s="20" t="s">
        <v>908</v>
      </c>
      <c r="F1094" s="20" t="s">
        <v>846</v>
      </c>
      <c r="G1094" s="20" t="s">
        <v>971</v>
      </c>
      <c r="H1094" s="41"/>
      <c r="I1094" s="5"/>
      <c r="J1094"/>
      <c r="K1094"/>
      <c r="L1094"/>
      <c r="M1094"/>
    </row>
    <row r="1095" spans="1:13" s="7" customFormat="1" ht="15" customHeight="1" x14ac:dyDescent="0.2">
      <c r="B1095" s="10">
        <v>1842200840</v>
      </c>
      <c r="C1095" s="10" t="s">
        <v>105</v>
      </c>
      <c r="D1095" s="11">
        <v>120000</v>
      </c>
      <c r="E1095" s="11">
        <v>100000</v>
      </c>
      <c r="F1095" s="11">
        <v>140000</v>
      </c>
      <c r="G1095" s="69">
        <v>86798</v>
      </c>
      <c r="H1095" s="41"/>
      <c r="I1095" s="5"/>
      <c r="J1095"/>
      <c r="K1095"/>
      <c r="L1095"/>
      <c r="M1095"/>
    </row>
    <row r="1096" spans="1:13" s="7" customFormat="1" ht="15" customHeight="1" x14ac:dyDescent="0.2">
      <c r="B1096" s="10">
        <v>1842202840</v>
      </c>
      <c r="C1096" s="10" t="s">
        <v>741</v>
      </c>
      <c r="D1096" s="11">
        <v>25000</v>
      </c>
      <c r="E1096" s="11">
        <v>50000</v>
      </c>
      <c r="F1096" s="11">
        <v>80000</v>
      </c>
      <c r="G1096" s="69">
        <v>1662</v>
      </c>
      <c r="H1096" s="41"/>
      <c r="I1096" s="5"/>
      <c r="J1096"/>
      <c r="K1096"/>
      <c r="L1096"/>
      <c r="M1096"/>
    </row>
    <row r="1097" spans="1:13" s="7" customFormat="1" ht="15" customHeight="1" x14ac:dyDescent="0.2">
      <c r="B1097" s="10">
        <v>1842202841</v>
      </c>
      <c r="C1097" s="10" t="s">
        <v>854</v>
      </c>
      <c r="D1097" s="11">
        <v>150000</v>
      </c>
      <c r="E1097" s="11">
        <v>310000</v>
      </c>
      <c r="F1097" s="11">
        <v>170000</v>
      </c>
      <c r="G1097" s="69">
        <v>306178</v>
      </c>
      <c r="H1097" s="41"/>
      <c r="I1097" s="5"/>
      <c r="J1097"/>
      <c r="K1097"/>
      <c r="L1097"/>
      <c r="M1097"/>
    </row>
    <row r="1098" spans="1:13" s="7" customFormat="1" ht="15" customHeight="1" x14ac:dyDescent="0.2">
      <c r="B1098" s="10">
        <v>1842203840</v>
      </c>
      <c r="C1098" s="10" t="s">
        <v>106</v>
      </c>
      <c r="D1098" s="11">
        <v>25000</v>
      </c>
      <c r="E1098" s="11">
        <v>50000</v>
      </c>
      <c r="F1098" s="11">
        <v>100000</v>
      </c>
      <c r="G1098" s="69">
        <v>18436</v>
      </c>
      <c r="H1098" s="41"/>
      <c r="I1098" s="5"/>
      <c r="J1098"/>
      <c r="K1098"/>
      <c r="L1098"/>
      <c r="M1098"/>
    </row>
    <row r="1099" spans="1:13" s="7" customFormat="1" ht="15" customHeight="1" x14ac:dyDescent="0.2">
      <c r="B1099" s="10">
        <v>1842400110</v>
      </c>
      <c r="C1099" s="10" t="s">
        <v>527</v>
      </c>
      <c r="D1099" s="11"/>
      <c r="E1099" s="11">
        <v>230000</v>
      </c>
      <c r="F1099" s="11">
        <v>255000</v>
      </c>
      <c r="G1099" s="69">
        <v>269183</v>
      </c>
      <c r="H1099" s="41"/>
      <c r="I1099" s="5"/>
      <c r="J1099"/>
      <c r="K1099"/>
      <c r="L1099"/>
      <c r="M1099"/>
    </row>
    <row r="1100" spans="1:13" s="7" customFormat="1" ht="15" customHeight="1" x14ac:dyDescent="0.2">
      <c r="B1100" s="10">
        <v>1842400840</v>
      </c>
      <c r="C1100" s="10" t="s">
        <v>528</v>
      </c>
      <c r="D1100" s="11">
        <v>25000</v>
      </c>
      <c r="E1100" s="11">
        <v>25000</v>
      </c>
      <c r="F1100" s="11">
        <v>25000</v>
      </c>
      <c r="G1100" s="69">
        <v>23152</v>
      </c>
      <c r="H1100" s="41"/>
      <c r="I1100" s="5"/>
      <c r="J1100"/>
      <c r="K1100"/>
      <c r="L1100"/>
      <c r="M1100"/>
    </row>
    <row r="1101" spans="1:13" s="7" customFormat="1" ht="15" customHeight="1" x14ac:dyDescent="0.2">
      <c r="B1101" s="10">
        <v>1842400841</v>
      </c>
      <c r="C1101" s="10" t="s">
        <v>802</v>
      </c>
      <c r="D1101" s="11">
        <v>20000</v>
      </c>
      <c r="E1101" s="11">
        <v>20000</v>
      </c>
      <c r="F1101" s="11">
        <v>20000</v>
      </c>
      <c r="G1101" s="69">
        <v>34550</v>
      </c>
      <c r="H1101" s="41"/>
      <c r="I1101" s="5"/>
      <c r="J1101"/>
      <c r="K1101"/>
      <c r="L1101"/>
      <c r="M1101"/>
    </row>
    <row r="1102" spans="1:13" s="7" customFormat="1" ht="15" customHeight="1" x14ac:dyDescent="0.2">
      <c r="B1102" s="10">
        <v>1842401110</v>
      </c>
      <c r="C1102" s="10" t="s">
        <v>864</v>
      </c>
      <c r="D1102" s="11">
        <v>87000</v>
      </c>
      <c r="E1102" s="11">
        <v>108000</v>
      </c>
      <c r="F1102" s="11">
        <v>142000</v>
      </c>
      <c r="G1102" s="69">
        <v>143698</v>
      </c>
      <c r="H1102" s="41"/>
      <c r="I1102" s="5"/>
      <c r="J1102"/>
      <c r="K1102"/>
      <c r="L1102"/>
      <c r="M1102"/>
    </row>
    <row r="1103" spans="1:13" s="7" customFormat="1" ht="15" customHeight="1" x14ac:dyDescent="0.2">
      <c r="B1103" s="10">
        <v>1842401840</v>
      </c>
      <c r="C1103" s="10" t="s">
        <v>865</v>
      </c>
      <c r="D1103" s="11">
        <v>30000</v>
      </c>
      <c r="E1103" s="11">
        <v>30000</v>
      </c>
      <c r="F1103" s="11">
        <v>40000</v>
      </c>
      <c r="G1103" s="69">
        <f>24677+30599</f>
        <v>55276</v>
      </c>
      <c r="H1103" s="41"/>
      <c r="I1103" s="5"/>
      <c r="J1103"/>
      <c r="K1103"/>
      <c r="L1103"/>
      <c r="M1103"/>
    </row>
    <row r="1104" spans="1:13" s="7" customFormat="1" ht="15" customHeight="1" x14ac:dyDescent="0.2">
      <c r="B1104" s="10">
        <v>1842403840</v>
      </c>
      <c r="C1104" s="10" t="s">
        <v>866</v>
      </c>
      <c r="D1104" s="11"/>
      <c r="E1104" s="11">
        <v>18000</v>
      </c>
      <c r="F1104" s="11">
        <v>18000</v>
      </c>
      <c r="G1104" s="69"/>
      <c r="H1104" s="41"/>
      <c r="I1104" s="5"/>
      <c r="J1104"/>
      <c r="K1104"/>
      <c r="L1104"/>
      <c r="M1104"/>
    </row>
    <row r="1105" spans="1:13" s="7" customFormat="1" ht="15" customHeight="1" x14ac:dyDescent="0.2">
      <c r="B1105" s="10">
        <v>1842403841</v>
      </c>
      <c r="C1105" s="10" t="s">
        <v>855</v>
      </c>
      <c r="D1105" s="11">
        <v>60000</v>
      </c>
      <c r="E1105" s="11">
        <v>125000</v>
      </c>
      <c r="F1105" s="11">
        <v>44000</v>
      </c>
      <c r="G1105" s="69">
        <v>14750</v>
      </c>
      <c r="H1105" s="41"/>
      <c r="I1105" s="5"/>
      <c r="J1105"/>
      <c r="K1105"/>
      <c r="L1105"/>
      <c r="M1105"/>
    </row>
    <row r="1106" spans="1:13" s="7" customFormat="1" ht="15" customHeight="1" x14ac:dyDescent="0.2">
      <c r="B1106" s="10">
        <v>1842404840</v>
      </c>
      <c r="C1106" s="10" t="s">
        <v>803</v>
      </c>
      <c r="D1106" s="11">
        <v>6000</v>
      </c>
      <c r="E1106" s="11">
        <v>6000</v>
      </c>
      <c r="F1106" s="11">
        <v>6000</v>
      </c>
      <c r="G1106" s="69">
        <v>5424</v>
      </c>
      <c r="H1106" s="41"/>
      <c r="I1106" s="5"/>
      <c r="J1106"/>
      <c r="K1106"/>
      <c r="L1106"/>
      <c r="M1106"/>
    </row>
    <row r="1107" spans="1:13" s="7" customFormat="1" ht="15" customHeight="1" x14ac:dyDescent="0.2">
      <c r="B1107" s="10">
        <v>1842405840</v>
      </c>
      <c r="C1107" s="10" t="s">
        <v>790</v>
      </c>
      <c r="D1107" s="11"/>
      <c r="E1107" s="11">
        <v>30000</v>
      </c>
      <c r="F1107" s="11">
        <v>20000</v>
      </c>
      <c r="G1107" s="69">
        <v>4321</v>
      </c>
      <c r="H1107" s="41"/>
      <c r="I1107" s="5"/>
      <c r="J1107"/>
      <c r="K1107"/>
      <c r="L1107"/>
      <c r="M1107"/>
    </row>
    <row r="1108" spans="1:13" s="9" customFormat="1" ht="15" customHeight="1" x14ac:dyDescent="0.25">
      <c r="A1108" s="7"/>
      <c r="B1108" s="10">
        <v>1842406110</v>
      </c>
      <c r="C1108" s="10" t="s">
        <v>988</v>
      </c>
      <c r="D1108" s="11">
        <v>320000</v>
      </c>
      <c r="E1108" s="11"/>
      <c r="F1108" s="11"/>
      <c r="G1108" s="69"/>
      <c r="H1108" s="41"/>
      <c r="I1108" s="5"/>
      <c r="J1108"/>
      <c r="K1108"/>
      <c r="L1108"/>
      <c r="M1108"/>
    </row>
    <row r="1109" spans="1:13" s="7" customFormat="1" ht="15" customHeight="1" thickBot="1" x14ac:dyDescent="0.25">
      <c r="B1109" s="10">
        <v>1842406840</v>
      </c>
      <c r="C1109" s="10" t="s">
        <v>998</v>
      </c>
      <c r="D1109" s="11">
        <v>180000</v>
      </c>
      <c r="E1109" s="11"/>
      <c r="F1109" s="11"/>
      <c r="G1109" s="69"/>
      <c r="H1109" s="41"/>
      <c r="I1109" s="5"/>
      <c r="J1109"/>
      <c r="K1109"/>
      <c r="L1109"/>
      <c r="M1109"/>
    </row>
    <row r="1110" spans="1:13" ht="15" customHeight="1" thickBot="1" x14ac:dyDescent="0.3">
      <c r="A1110" s="9"/>
      <c r="B1110" s="19"/>
      <c r="C1110" s="19" t="s">
        <v>704</v>
      </c>
      <c r="D1110" s="20">
        <f t="shared" ref="D1110:G1110" si="75">SUM(D1095:D1109)</f>
        <v>1048000</v>
      </c>
      <c r="E1110" s="20">
        <f t="shared" si="75"/>
        <v>1102000</v>
      </c>
      <c r="F1110" s="20">
        <f t="shared" si="75"/>
        <v>1060000</v>
      </c>
      <c r="G1110" s="20">
        <f t="shared" si="75"/>
        <v>963428</v>
      </c>
      <c r="J1110"/>
      <c r="K1110"/>
      <c r="L1110"/>
    </row>
    <row r="1111" spans="1:13" s="2" customFormat="1" ht="15" customHeight="1" x14ac:dyDescent="0.25">
      <c r="A1111" s="7"/>
      <c r="B1111" s="5"/>
      <c r="C1111" s="5"/>
      <c r="D1111" s="6"/>
      <c r="E1111" s="6"/>
      <c r="F1111" s="6"/>
      <c r="G1111" s="6"/>
      <c r="H1111" s="41"/>
      <c r="I1111" s="5"/>
      <c r="J1111"/>
      <c r="K1111"/>
      <c r="L1111"/>
      <c r="M1111"/>
    </row>
    <row r="1112" spans="1:13" s="7" customFormat="1" ht="15" customHeight="1" thickBot="1" x14ac:dyDescent="0.3">
      <c r="A1112" s="5"/>
      <c r="B1112" s="5"/>
      <c r="C1112" s="16" t="s">
        <v>694</v>
      </c>
      <c r="D1112" s="6"/>
      <c r="E1112" s="6"/>
      <c r="F1112" s="6"/>
      <c r="G1112" s="6"/>
      <c r="H1112" s="41"/>
      <c r="I1112" s="5"/>
      <c r="J1112"/>
      <c r="K1112"/>
      <c r="L1112"/>
      <c r="M1112"/>
    </row>
    <row r="1113" spans="1:13" s="7" customFormat="1" ht="15" customHeight="1" thickBot="1" x14ac:dyDescent="0.3">
      <c r="A1113" s="50"/>
      <c r="B1113" s="19" t="s">
        <v>0</v>
      </c>
      <c r="C1113" s="19" t="s">
        <v>1</v>
      </c>
      <c r="D1113" s="20" t="s">
        <v>972</v>
      </c>
      <c r="E1113" s="20" t="s">
        <v>908</v>
      </c>
      <c r="F1113" s="20" t="s">
        <v>846</v>
      </c>
      <c r="G1113" s="20" t="s">
        <v>971</v>
      </c>
      <c r="H1113" s="41"/>
      <c r="I1113" s="5"/>
      <c r="J1113"/>
      <c r="K1113"/>
      <c r="L1113"/>
      <c r="M1113"/>
    </row>
    <row r="1114" spans="1:13" s="7" customFormat="1" ht="15" customHeight="1" x14ac:dyDescent="0.2">
      <c r="B1114" s="10">
        <v>1843500110</v>
      </c>
      <c r="C1114" s="10" t="s">
        <v>742</v>
      </c>
      <c r="D1114" s="11">
        <v>308000</v>
      </c>
      <c r="E1114" s="11">
        <v>313000</v>
      </c>
      <c r="F1114" s="11">
        <v>335000</v>
      </c>
      <c r="G1114" s="69">
        <v>337689</v>
      </c>
      <c r="H1114" s="41"/>
      <c r="I1114" s="5"/>
      <c r="J1114"/>
      <c r="K1114"/>
      <c r="L1114"/>
      <c r="M1114"/>
    </row>
    <row r="1115" spans="1:13" s="7" customFormat="1" ht="15" customHeight="1" x14ac:dyDescent="0.2">
      <c r="B1115" s="10">
        <v>1843501110</v>
      </c>
      <c r="C1115" s="10" t="s">
        <v>529</v>
      </c>
      <c r="D1115" s="11">
        <v>210000</v>
      </c>
      <c r="E1115" s="11">
        <v>194000</v>
      </c>
      <c r="F1115" s="11">
        <v>130000</v>
      </c>
      <c r="G1115" s="69">
        <v>73006</v>
      </c>
      <c r="H1115" s="41"/>
      <c r="I1115" s="5"/>
      <c r="J1115"/>
      <c r="K1115"/>
      <c r="L1115"/>
      <c r="M1115"/>
    </row>
    <row r="1116" spans="1:13" s="7" customFormat="1" ht="15" customHeight="1" x14ac:dyDescent="0.2">
      <c r="B1116" s="10">
        <v>1843502840</v>
      </c>
      <c r="C1116" s="10" t="s">
        <v>983</v>
      </c>
      <c r="D1116" s="11">
        <v>120000</v>
      </c>
      <c r="E1116" s="11">
        <v>110000</v>
      </c>
      <c r="F1116" s="11">
        <v>100000</v>
      </c>
      <c r="G1116" s="69">
        <v>87179</v>
      </c>
      <c r="H1116" s="41"/>
      <c r="I1116" s="5"/>
      <c r="J1116"/>
      <c r="K1116"/>
      <c r="L1116"/>
      <c r="M1116"/>
    </row>
    <row r="1117" spans="1:13" s="7" customFormat="1" ht="15" customHeight="1" x14ac:dyDescent="0.2">
      <c r="B1117" s="10">
        <v>1843503110</v>
      </c>
      <c r="C1117" s="10" t="s">
        <v>530</v>
      </c>
      <c r="D1117" s="11">
        <v>353000</v>
      </c>
      <c r="E1117" s="11">
        <v>326000</v>
      </c>
      <c r="F1117" s="11">
        <v>250000</v>
      </c>
      <c r="G1117" s="69">
        <v>347797</v>
      </c>
      <c r="H1117" s="41"/>
      <c r="I1117" s="5"/>
      <c r="J1117"/>
      <c r="K1117"/>
      <c r="L1117"/>
      <c r="M1117"/>
    </row>
    <row r="1118" spans="1:13" s="7" customFormat="1" ht="15" customHeight="1" x14ac:dyDescent="0.2">
      <c r="B1118" s="10">
        <v>1843503840</v>
      </c>
      <c r="C1118" s="10" t="s">
        <v>109</v>
      </c>
      <c r="D1118" s="11">
        <v>105000</v>
      </c>
      <c r="E1118" s="11">
        <v>105000</v>
      </c>
      <c r="F1118" s="11">
        <v>95000</v>
      </c>
      <c r="G1118" s="69">
        <v>82312</v>
      </c>
      <c r="H1118" s="41"/>
      <c r="I1118" s="5"/>
      <c r="J1118"/>
      <c r="K1118"/>
      <c r="L1118"/>
      <c r="M1118"/>
    </row>
    <row r="1119" spans="1:13" s="7" customFormat="1" ht="15" customHeight="1" x14ac:dyDescent="0.2">
      <c r="B1119" s="10">
        <v>1843505840</v>
      </c>
      <c r="C1119" s="10" t="s">
        <v>110</v>
      </c>
      <c r="D1119" s="11">
        <v>100000</v>
      </c>
      <c r="E1119" s="11">
        <v>130000</v>
      </c>
      <c r="F1119" s="11">
        <v>200000</v>
      </c>
      <c r="G1119" s="69">
        <v>142504</v>
      </c>
      <c r="H1119" s="41"/>
      <c r="I1119" s="5"/>
      <c r="J1119"/>
      <c r="K1119"/>
      <c r="L1119"/>
      <c r="M1119"/>
    </row>
    <row r="1120" spans="1:13" s="7" customFormat="1" ht="15" customHeight="1" x14ac:dyDescent="0.2">
      <c r="B1120" s="10">
        <v>1843508840</v>
      </c>
      <c r="C1120" s="10" t="s">
        <v>111</v>
      </c>
      <c r="D1120" s="11">
        <v>280000</v>
      </c>
      <c r="E1120" s="11">
        <v>280000</v>
      </c>
      <c r="F1120" s="11">
        <v>200000</v>
      </c>
      <c r="G1120" s="69">
        <v>255468</v>
      </c>
      <c r="H1120" s="41"/>
      <c r="I1120" s="5"/>
      <c r="J1120"/>
      <c r="K1120"/>
      <c r="L1120"/>
      <c r="M1120"/>
    </row>
    <row r="1121" spans="1:13" s="7" customFormat="1" ht="15" customHeight="1" x14ac:dyDescent="0.2">
      <c r="B1121" s="10">
        <v>1843511840</v>
      </c>
      <c r="C1121" s="10" t="s">
        <v>587</v>
      </c>
      <c r="D1121" s="11">
        <v>50000</v>
      </c>
      <c r="E1121" s="11">
        <v>50000</v>
      </c>
      <c r="F1121" s="11">
        <v>50000</v>
      </c>
      <c r="G1121" s="69">
        <v>50854</v>
      </c>
      <c r="H1121" s="41"/>
      <c r="I1121" s="5"/>
      <c r="J1121"/>
      <c r="K1121"/>
      <c r="L1121"/>
      <c r="M1121"/>
    </row>
    <row r="1122" spans="1:13" s="7" customFormat="1" ht="15" customHeight="1" x14ac:dyDescent="0.2">
      <c r="B1122" s="10">
        <v>1843801840</v>
      </c>
      <c r="C1122" s="10" t="s">
        <v>804</v>
      </c>
      <c r="D1122" s="11">
        <v>1300000</v>
      </c>
      <c r="E1122" s="11">
        <v>1900000</v>
      </c>
      <c r="F1122" s="11">
        <v>2000000</v>
      </c>
      <c r="G1122" s="69">
        <v>1325866</v>
      </c>
      <c r="H1122" s="41"/>
      <c r="I1122" s="5"/>
      <c r="J1122"/>
      <c r="K1122"/>
      <c r="L1122"/>
      <c r="M1122"/>
    </row>
    <row r="1123" spans="1:13" s="7" customFormat="1" ht="15" customHeight="1" x14ac:dyDescent="0.2">
      <c r="B1123" s="10">
        <v>1843802840</v>
      </c>
      <c r="C1123" s="10" t="s">
        <v>743</v>
      </c>
      <c r="D1123" s="11">
        <v>210000</v>
      </c>
      <c r="E1123" s="11">
        <v>210000</v>
      </c>
      <c r="F1123" s="11">
        <v>210000</v>
      </c>
      <c r="G1123" s="69">
        <v>100210</v>
      </c>
      <c r="H1123" s="41"/>
      <c r="I1123" s="5"/>
      <c r="J1123"/>
      <c r="K1123"/>
      <c r="L1123"/>
      <c r="M1123"/>
    </row>
    <row r="1124" spans="1:13" s="9" customFormat="1" ht="15" customHeight="1" x14ac:dyDescent="0.25">
      <c r="A1124" s="7"/>
      <c r="B1124" s="10">
        <v>1843803840</v>
      </c>
      <c r="C1124" s="10" t="s">
        <v>531</v>
      </c>
      <c r="D1124" s="11">
        <v>15000</v>
      </c>
      <c r="E1124" s="11">
        <v>15000</v>
      </c>
      <c r="F1124" s="11">
        <v>15000</v>
      </c>
      <c r="G1124" s="69">
        <v>8000</v>
      </c>
      <c r="H1124" s="41"/>
      <c r="I1124" s="5"/>
      <c r="J1124"/>
      <c r="K1124"/>
      <c r="L1124"/>
      <c r="M1124"/>
    </row>
    <row r="1125" spans="1:13" s="7" customFormat="1" ht="15" customHeight="1" x14ac:dyDescent="0.2">
      <c r="B1125" s="10">
        <v>1843903840</v>
      </c>
      <c r="C1125" s="10" t="s">
        <v>532</v>
      </c>
      <c r="D1125" s="11">
        <v>200000</v>
      </c>
      <c r="E1125" s="11">
        <v>150000</v>
      </c>
      <c r="F1125" s="11">
        <v>220000</v>
      </c>
      <c r="G1125" s="69">
        <v>116496</v>
      </c>
      <c r="H1125" s="41"/>
      <c r="I1125" s="5"/>
      <c r="J1125"/>
      <c r="K1125"/>
      <c r="L1125"/>
      <c r="M1125"/>
    </row>
    <row r="1126" spans="1:13" ht="15" customHeight="1" x14ac:dyDescent="0.2">
      <c r="A1126" s="7"/>
      <c r="B1126" s="10">
        <v>1844000110</v>
      </c>
      <c r="C1126" s="10" t="s">
        <v>805</v>
      </c>
      <c r="D1126" s="11">
        <v>100000</v>
      </c>
      <c r="E1126" s="11">
        <v>105000</v>
      </c>
      <c r="F1126" s="11">
        <v>100000</v>
      </c>
      <c r="G1126" s="69">
        <v>69645</v>
      </c>
      <c r="J1126"/>
      <c r="K1126"/>
      <c r="L1126"/>
    </row>
    <row r="1127" spans="1:13" ht="15" customHeight="1" thickBot="1" x14ac:dyDescent="0.25">
      <c r="A1127" s="7"/>
      <c r="B1127" s="10">
        <v>1844000840</v>
      </c>
      <c r="C1127" s="10" t="s">
        <v>806</v>
      </c>
      <c r="D1127" s="11">
        <v>75000</v>
      </c>
      <c r="E1127" s="11">
        <v>70000</v>
      </c>
      <c r="F1127" s="11">
        <v>40000</v>
      </c>
      <c r="G1127" s="69">
        <v>29901</v>
      </c>
      <c r="J1127"/>
      <c r="K1127"/>
      <c r="L1127"/>
    </row>
    <row r="1128" spans="1:13" ht="15" customHeight="1" thickBot="1" x14ac:dyDescent="0.3">
      <c r="A1128" s="9"/>
      <c r="B1128" s="19"/>
      <c r="C1128" s="19" t="s">
        <v>688</v>
      </c>
      <c r="D1128" s="20">
        <f>SUM(D1114:D1127)</f>
        <v>3426000</v>
      </c>
      <c r="E1128" s="20">
        <f t="shared" ref="E1128:G1128" si="76">SUM(E1114:E1127)</f>
        <v>3958000</v>
      </c>
      <c r="F1128" s="20">
        <f t="shared" si="76"/>
        <v>3945000</v>
      </c>
      <c r="G1128" s="20">
        <f t="shared" si="76"/>
        <v>3026927</v>
      </c>
      <c r="J1128"/>
      <c r="K1128"/>
      <c r="L1128"/>
    </row>
    <row r="1129" spans="1:13" s="2" customFormat="1" ht="15" customHeight="1" x14ac:dyDescent="0.25">
      <c r="A1129" s="7"/>
      <c r="B1129" s="5"/>
      <c r="C1129" s="5"/>
      <c r="D1129" s="6"/>
      <c r="E1129" s="6"/>
      <c r="F1129" s="6"/>
      <c r="G1129" s="6"/>
      <c r="H1129" s="41"/>
      <c r="I1129" s="5"/>
      <c r="J1129"/>
      <c r="K1129"/>
      <c r="L1129"/>
      <c r="M1129"/>
    </row>
    <row r="1130" spans="1:13" s="7" customFormat="1" ht="15" customHeight="1" thickBot="1" x14ac:dyDescent="0.3">
      <c r="A1130" s="5"/>
      <c r="B1130" s="5"/>
      <c r="C1130" s="16" t="s">
        <v>695</v>
      </c>
      <c r="D1130" s="6"/>
      <c r="E1130" s="6"/>
      <c r="F1130" s="6"/>
      <c r="G1130" s="6"/>
      <c r="H1130" s="41"/>
      <c r="I1130" s="5"/>
      <c r="J1130"/>
      <c r="K1130"/>
      <c r="L1130"/>
      <c r="M1130"/>
    </row>
    <row r="1131" spans="1:13" s="7" customFormat="1" ht="15" customHeight="1" thickBot="1" x14ac:dyDescent="0.3">
      <c r="A1131" s="50"/>
      <c r="B1131" s="19" t="s">
        <v>0</v>
      </c>
      <c r="C1131" s="19" t="s">
        <v>1</v>
      </c>
      <c r="D1131" s="20" t="s">
        <v>972</v>
      </c>
      <c r="E1131" s="20" t="s">
        <v>908</v>
      </c>
      <c r="F1131" s="20" t="s">
        <v>846</v>
      </c>
      <c r="G1131" s="20" t="s">
        <v>971</v>
      </c>
      <c r="H1131" s="41"/>
      <c r="I1131" s="5"/>
      <c r="J1131"/>
      <c r="K1131"/>
      <c r="L1131"/>
      <c r="M1131"/>
    </row>
    <row r="1132" spans="1:13" s="7" customFormat="1" ht="15" customHeight="1" x14ac:dyDescent="0.2">
      <c r="B1132" s="10">
        <v>1844301840</v>
      </c>
      <c r="C1132" s="10" t="s">
        <v>807</v>
      </c>
      <c r="D1132" s="11">
        <v>1500000</v>
      </c>
      <c r="E1132" s="11">
        <v>1200000</v>
      </c>
      <c r="F1132" s="11">
        <v>1300000</v>
      </c>
      <c r="G1132" s="69">
        <v>1154106</v>
      </c>
      <c r="H1132" s="41"/>
      <c r="I1132" s="5"/>
      <c r="J1132"/>
      <c r="K1132"/>
      <c r="L1132"/>
      <c r="M1132"/>
    </row>
    <row r="1133" spans="1:13" s="7" customFormat="1" ht="15" customHeight="1" x14ac:dyDescent="0.2">
      <c r="B1133" s="10">
        <v>1844400431</v>
      </c>
      <c r="C1133" s="10" t="s">
        <v>533</v>
      </c>
      <c r="D1133" s="11">
        <v>5000</v>
      </c>
      <c r="E1133" s="11">
        <v>4000</v>
      </c>
      <c r="F1133" s="11">
        <v>4000</v>
      </c>
      <c r="G1133" s="69">
        <v>3257</v>
      </c>
      <c r="H1133" s="41"/>
      <c r="I1133" s="5"/>
      <c r="J1133"/>
      <c r="K1133"/>
      <c r="L1133"/>
      <c r="M1133"/>
    </row>
    <row r="1134" spans="1:13" s="7" customFormat="1" ht="15" customHeight="1" x14ac:dyDescent="0.2">
      <c r="B1134" s="10">
        <v>1844400580</v>
      </c>
      <c r="C1134" s="10" t="s">
        <v>534</v>
      </c>
      <c r="D1134" s="11">
        <v>20000</v>
      </c>
      <c r="E1134" s="11">
        <v>20000</v>
      </c>
      <c r="F1134" s="11">
        <v>20000</v>
      </c>
      <c r="G1134" s="69">
        <v>7806</v>
      </c>
      <c r="H1134" s="41"/>
      <c r="I1134" s="5"/>
      <c r="J1134"/>
      <c r="K1134"/>
      <c r="L1134"/>
      <c r="M1134"/>
    </row>
    <row r="1135" spans="1:13" s="7" customFormat="1" ht="15" customHeight="1" x14ac:dyDescent="0.2">
      <c r="B1135" s="10">
        <v>1844400750</v>
      </c>
      <c r="C1135" s="10" t="s">
        <v>775</v>
      </c>
      <c r="D1135" s="11">
        <v>15000</v>
      </c>
      <c r="E1135" s="11">
        <v>13000</v>
      </c>
      <c r="F1135" s="11">
        <v>12000</v>
      </c>
      <c r="G1135" s="69"/>
      <c r="H1135" s="41"/>
      <c r="I1135" s="5"/>
      <c r="J1135"/>
      <c r="K1135"/>
      <c r="L1135"/>
      <c r="M1135"/>
    </row>
    <row r="1136" spans="1:13" s="7" customFormat="1" ht="15" customHeight="1" x14ac:dyDescent="0.2">
      <c r="B1136" s="10">
        <v>1844400841</v>
      </c>
      <c r="C1136" s="10" t="s">
        <v>535</v>
      </c>
      <c r="D1136" s="11">
        <v>110000</v>
      </c>
      <c r="E1136" s="11">
        <v>86000</v>
      </c>
      <c r="F1136" s="11">
        <v>86000</v>
      </c>
      <c r="G1136" s="69">
        <v>100859</v>
      </c>
      <c r="H1136" s="41"/>
      <c r="I1136" s="5"/>
      <c r="J1136"/>
      <c r="K1136"/>
      <c r="L1136"/>
      <c r="M1136"/>
    </row>
    <row r="1137" spans="1:13" s="7" customFormat="1" ht="15" customHeight="1" x14ac:dyDescent="0.2">
      <c r="B1137" s="10">
        <v>1844401840</v>
      </c>
      <c r="C1137" s="10" t="s">
        <v>935</v>
      </c>
      <c r="D1137" s="11">
        <v>25000</v>
      </c>
      <c r="E1137" s="11">
        <v>30000</v>
      </c>
      <c r="F1137" s="11">
        <v>65000</v>
      </c>
      <c r="G1137" s="69">
        <v>39810</v>
      </c>
      <c r="H1137" s="41"/>
      <c r="I1137" s="5"/>
      <c r="J1137"/>
      <c r="K1137"/>
      <c r="L1137"/>
      <c r="M1137"/>
    </row>
    <row r="1138" spans="1:13" s="7" customFormat="1" ht="15" customHeight="1" x14ac:dyDescent="0.2">
      <c r="B1138" s="10">
        <v>1844403840</v>
      </c>
      <c r="C1138" s="10" t="s">
        <v>536</v>
      </c>
      <c r="D1138" s="11">
        <v>0</v>
      </c>
      <c r="E1138" s="11">
        <v>0</v>
      </c>
      <c r="F1138" s="11">
        <v>10000</v>
      </c>
      <c r="G1138" s="69"/>
      <c r="H1138" s="41"/>
      <c r="I1138" s="5"/>
      <c r="J1138"/>
      <c r="K1138"/>
      <c r="L1138"/>
      <c r="M1138"/>
    </row>
    <row r="1139" spans="1:13" s="7" customFormat="1" ht="15" customHeight="1" x14ac:dyDescent="0.2">
      <c r="B1139" s="10">
        <v>1844404110</v>
      </c>
      <c r="C1139" s="10" t="s">
        <v>778</v>
      </c>
      <c r="D1139" s="11">
        <v>85000</v>
      </c>
      <c r="E1139" s="11">
        <v>65000</v>
      </c>
      <c r="F1139" s="11">
        <v>65000</v>
      </c>
      <c r="G1139" s="69">
        <v>84647</v>
      </c>
      <c r="H1139" s="41"/>
      <c r="I1139" s="5"/>
      <c r="J1139"/>
      <c r="K1139"/>
      <c r="L1139"/>
      <c r="M1139"/>
    </row>
    <row r="1140" spans="1:13" s="7" customFormat="1" ht="15" customHeight="1" x14ac:dyDescent="0.2">
      <c r="B1140" s="10">
        <v>1844404840</v>
      </c>
      <c r="C1140" s="10" t="s">
        <v>537</v>
      </c>
      <c r="D1140" s="11">
        <v>36000</v>
      </c>
      <c r="E1140" s="11">
        <v>35000</v>
      </c>
      <c r="F1140" s="11">
        <v>35000</v>
      </c>
      <c r="G1140" s="69">
        <v>35004</v>
      </c>
      <c r="H1140" s="41"/>
      <c r="I1140" s="5"/>
      <c r="J1140"/>
      <c r="K1140"/>
      <c r="L1140"/>
      <c r="M1140"/>
    </row>
    <row r="1141" spans="1:13" s="7" customFormat="1" ht="15" customHeight="1" x14ac:dyDescent="0.2">
      <c r="B1141" s="10">
        <v>1844406840</v>
      </c>
      <c r="C1141" s="10" t="s">
        <v>125</v>
      </c>
      <c r="D1141" s="11">
        <v>20000</v>
      </c>
      <c r="E1141" s="11">
        <v>20000</v>
      </c>
      <c r="F1141" s="11">
        <v>20000</v>
      </c>
      <c r="G1141" s="69"/>
      <c r="H1141" s="41"/>
      <c r="I1141" s="5"/>
      <c r="J1141"/>
      <c r="K1141"/>
      <c r="L1141"/>
      <c r="M1141"/>
    </row>
    <row r="1142" spans="1:13" s="7" customFormat="1" ht="15" customHeight="1" x14ac:dyDescent="0.2">
      <c r="B1142" s="10">
        <v>1844407110</v>
      </c>
      <c r="C1142" s="10" t="s">
        <v>985</v>
      </c>
      <c r="D1142" s="11">
        <v>107000</v>
      </c>
      <c r="E1142" s="11">
        <v>91000</v>
      </c>
      <c r="F1142" s="11"/>
      <c r="G1142" s="69"/>
      <c r="H1142" s="41"/>
      <c r="I1142" s="5"/>
      <c r="J1142"/>
      <c r="K1142"/>
      <c r="L1142"/>
      <c r="M1142"/>
    </row>
    <row r="1143" spans="1:13" s="7" customFormat="1" ht="15" customHeight="1" x14ac:dyDescent="0.2">
      <c r="B1143" s="10">
        <v>1844407840</v>
      </c>
      <c r="C1143" s="10" t="s">
        <v>984</v>
      </c>
      <c r="D1143" s="11">
        <v>200000</v>
      </c>
      <c r="E1143" s="11">
        <v>50000</v>
      </c>
      <c r="F1143" s="11">
        <v>65000</v>
      </c>
      <c r="G1143" s="69"/>
      <c r="H1143" s="41"/>
      <c r="I1143" s="5"/>
      <c r="J1143"/>
      <c r="K1143"/>
      <c r="L1143"/>
      <c r="M1143"/>
    </row>
    <row r="1144" spans="1:13" s="7" customFormat="1" ht="15" customHeight="1" x14ac:dyDescent="0.2">
      <c r="B1144" s="10">
        <v>1844409840</v>
      </c>
      <c r="C1144" s="10" t="s">
        <v>538</v>
      </c>
      <c r="D1144" s="11">
        <v>360000</v>
      </c>
      <c r="E1144" s="11">
        <v>360000</v>
      </c>
      <c r="F1144" s="11">
        <v>390000</v>
      </c>
      <c r="G1144" s="69">
        <v>356086</v>
      </c>
      <c r="H1144" s="41"/>
      <c r="I1144" s="5"/>
      <c r="J1144"/>
      <c r="K1144"/>
      <c r="L1144"/>
      <c r="M1144"/>
    </row>
    <row r="1145" spans="1:13" s="7" customFormat="1" ht="15" customHeight="1" x14ac:dyDescent="0.2">
      <c r="B1145" s="10">
        <v>1844500840</v>
      </c>
      <c r="C1145" s="10" t="s">
        <v>857</v>
      </c>
      <c r="D1145" s="11">
        <v>560000</v>
      </c>
      <c r="E1145" s="11">
        <v>560000</v>
      </c>
      <c r="F1145" s="11">
        <v>470000</v>
      </c>
      <c r="G1145" s="69">
        <v>143533</v>
      </c>
      <c r="H1145" s="41"/>
      <c r="I1145" s="5"/>
      <c r="J1145"/>
      <c r="K1145"/>
      <c r="L1145"/>
      <c r="M1145"/>
    </row>
    <row r="1146" spans="1:13" s="9" customFormat="1" ht="15" customHeight="1" thickBot="1" x14ac:dyDescent="0.3">
      <c r="A1146" s="7"/>
      <c r="B1146" s="10">
        <v>1844600750</v>
      </c>
      <c r="C1146" s="10" t="s">
        <v>969</v>
      </c>
      <c r="D1146" s="11">
        <v>16000</v>
      </c>
      <c r="E1146" s="11">
        <v>16000</v>
      </c>
      <c r="F1146" s="11"/>
      <c r="G1146" s="69">
        <v>13094</v>
      </c>
      <c r="H1146" s="41"/>
      <c r="I1146" s="5"/>
      <c r="J1146"/>
      <c r="K1146"/>
      <c r="L1146"/>
      <c r="M1146"/>
    </row>
    <row r="1147" spans="1:13" s="7" customFormat="1" ht="15" customHeight="1" thickBot="1" x14ac:dyDescent="0.3">
      <c r="A1147" s="9"/>
      <c r="B1147" s="19"/>
      <c r="C1147" s="19" t="s">
        <v>689</v>
      </c>
      <c r="D1147" s="20">
        <f t="shared" ref="D1147:G1147" si="77">SUM(D1132:D1146)</f>
        <v>3059000</v>
      </c>
      <c r="E1147" s="20">
        <f t="shared" si="77"/>
        <v>2550000</v>
      </c>
      <c r="F1147" s="20">
        <f t="shared" si="77"/>
        <v>2542000</v>
      </c>
      <c r="G1147" s="20">
        <f t="shared" si="77"/>
        <v>1938202</v>
      </c>
      <c r="H1147" s="41"/>
      <c r="I1147" s="5"/>
      <c r="J1147"/>
      <c r="K1147"/>
      <c r="L1147"/>
      <c r="M1147"/>
    </row>
    <row r="1148" spans="1:13" s="7" customFormat="1" ht="15" customHeight="1" x14ac:dyDescent="0.2">
      <c r="B1148" s="5"/>
      <c r="C1148" s="5"/>
      <c r="D1148" s="6"/>
      <c r="E1148" s="6"/>
      <c r="F1148" s="6"/>
      <c r="G1148" s="6"/>
      <c r="H1148" s="41"/>
      <c r="I1148" s="5"/>
      <c r="J1148"/>
      <c r="K1148"/>
      <c r="L1148"/>
      <c r="M1148"/>
    </row>
    <row r="1149" spans="1:13" s="7" customFormat="1" ht="15" customHeight="1" thickBot="1" x14ac:dyDescent="0.3">
      <c r="A1149" s="5"/>
      <c r="B1149" s="5"/>
      <c r="C1149" s="16" t="s">
        <v>906</v>
      </c>
      <c r="D1149" s="6"/>
      <c r="E1149" s="6"/>
      <c r="F1149" s="6"/>
      <c r="G1149" s="6"/>
      <c r="H1149" s="41"/>
      <c r="I1149" s="5"/>
      <c r="J1149"/>
      <c r="K1149"/>
      <c r="L1149"/>
      <c r="M1149"/>
    </row>
    <row r="1150" spans="1:13" s="7" customFormat="1" ht="15" customHeight="1" thickBot="1" x14ac:dyDescent="0.3">
      <c r="A1150" s="50"/>
      <c r="B1150" s="19" t="s">
        <v>0</v>
      </c>
      <c r="C1150" s="19" t="s">
        <v>1</v>
      </c>
      <c r="D1150" s="20" t="s">
        <v>972</v>
      </c>
      <c r="E1150" s="20" t="s">
        <v>908</v>
      </c>
      <c r="F1150" s="20" t="s">
        <v>846</v>
      </c>
      <c r="G1150" s="20" t="s">
        <v>971</v>
      </c>
      <c r="H1150" s="41"/>
      <c r="I1150" s="5"/>
      <c r="J1150"/>
      <c r="K1150"/>
      <c r="L1150"/>
      <c r="M1150"/>
    </row>
    <row r="1151" spans="1:13" s="7" customFormat="1" ht="15" customHeight="1" x14ac:dyDescent="0.25">
      <c r="A1151" s="50"/>
      <c r="B1151" s="55">
        <v>1851000840</v>
      </c>
      <c r="C1151" s="55" t="s">
        <v>986</v>
      </c>
      <c r="D1151" s="28">
        <v>45000</v>
      </c>
      <c r="E1151" s="28"/>
      <c r="F1151" s="28"/>
      <c r="G1151" s="28"/>
      <c r="H1151" s="41"/>
      <c r="I1151" s="5"/>
      <c r="J1151"/>
      <c r="K1151"/>
      <c r="L1151"/>
      <c r="M1151"/>
    </row>
    <row r="1152" spans="1:13" s="7" customFormat="1" ht="15" customHeight="1" x14ac:dyDescent="0.2">
      <c r="B1152" s="10">
        <v>1845101840</v>
      </c>
      <c r="C1152" s="10" t="s">
        <v>808</v>
      </c>
      <c r="D1152" s="11">
        <v>3000000</v>
      </c>
      <c r="E1152" s="11">
        <v>2700000</v>
      </c>
      <c r="F1152" s="11">
        <v>2800000</v>
      </c>
      <c r="G1152" s="69">
        <v>2681432</v>
      </c>
      <c r="H1152" s="41"/>
      <c r="I1152" s="5"/>
      <c r="J1152"/>
      <c r="K1152"/>
      <c r="L1152"/>
      <c r="M1152"/>
    </row>
    <row r="1153" spans="1:13" s="7" customFormat="1" ht="15" customHeight="1" x14ac:dyDescent="0.2">
      <c r="B1153" s="10">
        <v>1845102840</v>
      </c>
      <c r="C1153" s="10" t="s">
        <v>126</v>
      </c>
      <c r="D1153" s="11">
        <v>15000</v>
      </c>
      <c r="E1153" s="11">
        <v>20000</v>
      </c>
      <c r="F1153" s="11">
        <v>55000</v>
      </c>
      <c r="G1153" s="69">
        <v>4824</v>
      </c>
      <c r="H1153" s="41"/>
      <c r="I1153" s="5"/>
      <c r="J1153"/>
      <c r="K1153"/>
      <c r="L1153"/>
      <c r="M1153"/>
    </row>
    <row r="1154" spans="1:13" s="7" customFormat="1" ht="15" customHeight="1" x14ac:dyDescent="0.2">
      <c r="B1154" s="10">
        <v>1845103840</v>
      </c>
      <c r="C1154" s="10" t="s">
        <v>539</v>
      </c>
      <c r="D1154" s="11">
        <v>20000</v>
      </c>
      <c r="E1154" s="11">
        <v>25000</v>
      </c>
      <c r="F1154" s="11">
        <v>25000</v>
      </c>
      <c r="G1154" s="69">
        <v>18068</v>
      </c>
      <c r="H1154" s="41"/>
      <c r="I1154" s="5"/>
      <c r="J1154"/>
      <c r="K1154"/>
      <c r="L1154"/>
      <c r="M1154"/>
    </row>
    <row r="1155" spans="1:13" s="7" customFormat="1" ht="15" customHeight="1" x14ac:dyDescent="0.2">
      <c r="B1155" s="10">
        <v>1845104840</v>
      </c>
      <c r="C1155" s="10" t="s">
        <v>540</v>
      </c>
      <c r="D1155" s="11">
        <v>1800000</v>
      </c>
      <c r="E1155" s="11">
        <v>2300000</v>
      </c>
      <c r="F1155" s="11">
        <v>1500000</v>
      </c>
      <c r="G1155" s="69">
        <v>1761457</v>
      </c>
      <c r="H1155" s="41"/>
      <c r="I1155" s="5"/>
      <c r="J1155"/>
      <c r="K1155"/>
      <c r="L1155"/>
      <c r="M1155"/>
    </row>
    <row r="1156" spans="1:13" s="7" customFormat="1" ht="15" customHeight="1" x14ac:dyDescent="0.2">
      <c r="B1156" s="10">
        <v>1845106840</v>
      </c>
      <c r="C1156" s="10" t="s">
        <v>127</v>
      </c>
      <c r="D1156" s="11">
        <v>55000</v>
      </c>
      <c r="E1156" s="11">
        <v>45000</v>
      </c>
      <c r="F1156" s="11">
        <v>95000</v>
      </c>
      <c r="G1156" s="69">
        <v>19464</v>
      </c>
      <c r="H1156" s="41"/>
      <c r="I1156" s="5"/>
      <c r="J1156"/>
      <c r="K1156"/>
      <c r="L1156"/>
      <c r="M1156"/>
    </row>
    <row r="1157" spans="1:13" s="7" customFormat="1" ht="15" customHeight="1" x14ac:dyDescent="0.2">
      <c r="B1157" s="10">
        <v>1845108840</v>
      </c>
      <c r="C1157" s="10" t="s">
        <v>541</v>
      </c>
      <c r="D1157" s="11">
        <v>5000</v>
      </c>
      <c r="E1157" s="11">
        <v>5000</v>
      </c>
      <c r="F1157" s="11">
        <v>5000</v>
      </c>
      <c r="G1157" s="69">
        <v>0</v>
      </c>
      <c r="H1157" s="41"/>
      <c r="I1157" s="5"/>
      <c r="J1157"/>
      <c r="K1157"/>
      <c r="L1157"/>
      <c r="M1157"/>
    </row>
    <row r="1158" spans="1:13" s="7" customFormat="1" ht="15" customHeight="1" x14ac:dyDescent="0.2">
      <c r="B1158" s="10">
        <v>1845202841</v>
      </c>
      <c r="C1158" s="10" t="s">
        <v>542</v>
      </c>
      <c r="D1158" s="11">
        <v>350000</v>
      </c>
      <c r="E1158" s="11">
        <v>270000</v>
      </c>
      <c r="F1158" s="11">
        <v>280000</v>
      </c>
      <c r="G1158" s="69">
        <v>260157</v>
      </c>
      <c r="H1158" s="41"/>
      <c r="I1158" s="5"/>
      <c r="J1158"/>
      <c r="K1158"/>
      <c r="L1158"/>
      <c r="M1158"/>
    </row>
    <row r="1159" spans="1:13" s="7" customFormat="1" ht="15" customHeight="1" x14ac:dyDescent="0.2">
      <c r="B1159" s="10">
        <v>1845203840</v>
      </c>
      <c r="C1159" s="10" t="s">
        <v>130</v>
      </c>
      <c r="D1159" s="11">
        <v>140000</v>
      </c>
      <c r="E1159" s="11">
        <v>110000</v>
      </c>
      <c r="F1159" s="11">
        <v>130000</v>
      </c>
      <c r="G1159" s="69">
        <v>127860</v>
      </c>
      <c r="H1159" s="41"/>
      <c r="I1159" s="5"/>
      <c r="J1159"/>
      <c r="K1159"/>
      <c r="L1159"/>
      <c r="M1159"/>
    </row>
    <row r="1160" spans="1:13" s="7" customFormat="1" ht="15" customHeight="1" x14ac:dyDescent="0.2">
      <c r="B1160" s="10">
        <v>1845302840</v>
      </c>
      <c r="C1160" s="10" t="s">
        <v>809</v>
      </c>
      <c r="D1160" s="11">
        <v>20000</v>
      </c>
      <c r="E1160" s="11">
        <v>38000</v>
      </c>
      <c r="F1160" s="11">
        <v>25000</v>
      </c>
      <c r="G1160" s="69">
        <v>34323</v>
      </c>
      <c r="H1160" s="41"/>
      <c r="I1160" s="5"/>
      <c r="J1160"/>
      <c r="K1160"/>
      <c r="L1160"/>
      <c r="M1160"/>
    </row>
    <row r="1161" spans="1:13" s="7" customFormat="1" ht="15" customHeight="1" x14ac:dyDescent="0.2">
      <c r="B1161" s="10">
        <v>1845303840</v>
      </c>
      <c r="C1161" s="10" t="s">
        <v>810</v>
      </c>
      <c r="D1161" s="11">
        <v>200000</v>
      </c>
      <c r="E1161" s="11">
        <v>200000</v>
      </c>
      <c r="F1161" s="11">
        <v>450000</v>
      </c>
      <c r="G1161" s="69">
        <v>180752</v>
      </c>
      <c r="H1161" s="41"/>
      <c r="I1161" s="5"/>
      <c r="J1161"/>
      <c r="K1161"/>
      <c r="L1161"/>
      <c r="M1161"/>
    </row>
    <row r="1162" spans="1:13" s="9" customFormat="1" ht="15" customHeight="1" x14ac:dyDescent="0.25">
      <c r="A1162" s="7"/>
      <c r="B1162" s="10">
        <v>1845304840</v>
      </c>
      <c r="C1162" s="10" t="s">
        <v>795</v>
      </c>
      <c r="D1162" s="11">
        <v>5000</v>
      </c>
      <c r="E1162" s="11">
        <v>5000</v>
      </c>
      <c r="F1162" s="11">
        <v>5000</v>
      </c>
      <c r="G1162" s="69">
        <v>2718</v>
      </c>
      <c r="H1162" s="41"/>
      <c r="I1162" s="5"/>
      <c r="J1162"/>
      <c r="K1162"/>
      <c r="L1162"/>
      <c r="M1162"/>
    </row>
    <row r="1163" spans="1:13" s="7" customFormat="1" ht="15" customHeight="1" thickBot="1" x14ac:dyDescent="0.25">
      <c r="B1163" s="10">
        <v>1845305840</v>
      </c>
      <c r="C1163" s="10" t="s">
        <v>934</v>
      </c>
      <c r="D1163" s="11">
        <v>60000</v>
      </c>
      <c r="E1163" s="11">
        <v>120000</v>
      </c>
      <c r="F1163" s="11"/>
      <c r="G1163" s="69">
        <v>20000</v>
      </c>
      <c r="H1163" s="41"/>
      <c r="I1163" s="5"/>
      <c r="J1163"/>
      <c r="K1163"/>
      <c r="L1163"/>
      <c r="M1163"/>
    </row>
    <row r="1164" spans="1:13" ht="15" customHeight="1" thickBot="1" x14ac:dyDescent="0.3">
      <c r="A1164" s="9"/>
      <c r="B1164" s="19"/>
      <c r="C1164" s="19" t="s">
        <v>907</v>
      </c>
      <c r="D1164" s="20">
        <f>SUM(D1151:D1163)</f>
        <v>5715000</v>
      </c>
      <c r="E1164" s="20">
        <f t="shared" ref="E1164:G1164" si="78">SUM(E1151:E1163)</f>
        <v>5838000</v>
      </c>
      <c r="F1164" s="20">
        <f t="shared" si="78"/>
        <v>5370000</v>
      </c>
      <c r="G1164" s="20">
        <f t="shared" si="78"/>
        <v>5111055</v>
      </c>
      <c r="J1164"/>
      <c r="K1164"/>
      <c r="L1164"/>
    </row>
    <row r="1165" spans="1:13" s="2" customFormat="1" ht="15" customHeight="1" x14ac:dyDescent="0.25">
      <c r="A1165" s="7"/>
      <c r="B1165" s="5"/>
      <c r="C1165" s="5"/>
      <c r="D1165" s="6"/>
      <c r="E1165" s="6"/>
      <c r="F1165" s="6"/>
      <c r="G1165" s="6"/>
      <c r="H1165" s="41"/>
      <c r="I1165" s="5"/>
      <c r="J1165"/>
      <c r="K1165"/>
      <c r="L1165"/>
      <c r="M1165"/>
    </row>
    <row r="1166" spans="1:13" s="7" customFormat="1" ht="15" customHeight="1" thickBot="1" x14ac:dyDescent="0.3">
      <c r="A1166" s="5"/>
      <c r="B1166" s="5"/>
      <c r="C1166" s="16" t="s">
        <v>696</v>
      </c>
      <c r="D1166" s="6"/>
      <c r="E1166" s="6"/>
      <c r="F1166" s="6"/>
      <c r="G1166" s="6"/>
      <c r="H1166" s="41"/>
      <c r="I1166" s="5"/>
      <c r="J1166"/>
      <c r="K1166"/>
      <c r="L1166"/>
      <c r="M1166"/>
    </row>
    <row r="1167" spans="1:13" s="7" customFormat="1" ht="15" customHeight="1" thickBot="1" x14ac:dyDescent="0.3">
      <c r="A1167" s="50"/>
      <c r="B1167" s="19" t="s">
        <v>0</v>
      </c>
      <c r="C1167" s="19" t="s">
        <v>1</v>
      </c>
      <c r="D1167" s="20" t="s">
        <v>972</v>
      </c>
      <c r="E1167" s="20" t="s">
        <v>908</v>
      </c>
      <c r="F1167" s="20" t="s">
        <v>846</v>
      </c>
      <c r="G1167" s="20" t="s">
        <v>971</v>
      </c>
      <c r="H1167" s="41"/>
      <c r="I1167" s="5"/>
      <c r="J1167"/>
      <c r="K1167"/>
      <c r="L1167"/>
      <c r="M1167"/>
    </row>
    <row r="1168" spans="1:13" s="7" customFormat="1" ht="15" customHeight="1" x14ac:dyDescent="0.2">
      <c r="B1168" s="10">
        <v>1846300840</v>
      </c>
      <c r="C1168" s="10" t="s">
        <v>133</v>
      </c>
      <c r="D1168" s="11">
        <v>15000</v>
      </c>
      <c r="E1168" s="11">
        <v>20000</v>
      </c>
      <c r="F1168" s="11">
        <v>10000</v>
      </c>
      <c r="G1168" s="69">
        <v>10093</v>
      </c>
      <c r="H1168" s="41"/>
      <c r="I1168" s="5"/>
      <c r="J1168"/>
      <c r="K1168"/>
      <c r="L1168"/>
      <c r="M1168"/>
    </row>
    <row r="1169" spans="1:13" s="7" customFormat="1" ht="15" customHeight="1" x14ac:dyDescent="0.2">
      <c r="B1169" s="10">
        <v>1846303840</v>
      </c>
      <c r="C1169" s="10" t="s">
        <v>543</v>
      </c>
      <c r="D1169" s="11">
        <v>3000</v>
      </c>
      <c r="E1169" s="11">
        <v>5000</v>
      </c>
      <c r="F1169" s="11">
        <v>5000</v>
      </c>
      <c r="G1169" s="69">
        <v>0</v>
      </c>
      <c r="H1169" s="41"/>
      <c r="I1169" s="5"/>
      <c r="J1169"/>
      <c r="K1169"/>
      <c r="L1169"/>
      <c r="M1169"/>
    </row>
    <row r="1170" spans="1:13" s="7" customFormat="1" ht="15" customHeight="1" x14ac:dyDescent="0.2">
      <c r="B1170" s="10">
        <v>1846500840</v>
      </c>
      <c r="C1170" s="10" t="s">
        <v>134</v>
      </c>
      <c r="D1170" s="11">
        <v>2340000</v>
      </c>
      <c r="E1170" s="11">
        <v>2300000</v>
      </c>
      <c r="F1170" s="11">
        <v>2350000</v>
      </c>
      <c r="G1170" s="69">
        <v>2341764</v>
      </c>
      <c r="H1170" s="41"/>
      <c r="I1170" s="5"/>
      <c r="J1170"/>
      <c r="K1170"/>
      <c r="L1170"/>
      <c r="M1170"/>
    </row>
    <row r="1171" spans="1:13" s="7" customFormat="1" ht="15" customHeight="1" x14ac:dyDescent="0.2">
      <c r="B1171" s="10">
        <v>1846600840</v>
      </c>
      <c r="C1171" s="10" t="s">
        <v>544</v>
      </c>
      <c r="D1171" s="11">
        <v>450000</v>
      </c>
      <c r="E1171" s="11">
        <v>410000</v>
      </c>
      <c r="F1171" s="11">
        <v>385000</v>
      </c>
      <c r="G1171" s="69">
        <v>405276</v>
      </c>
      <c r="H1171" s="41"/>
      <c r="I1171" s="5"/>
      <c r="J1171"/>
      <c r="K1171"/>
      <c r="L1171"/>
      <c r="M1171"/>
    </row>
    <row r="1172" spans="1:13" s="7" customFormat="1" ht="15" customHeight="1" x14ac:dyDescent="0.2">
      <c r="B1172" s="10">
        <v>1846603840</v>
      </c>
      <c r="C1172" s="10" t="s">
        <v>744</v>
      </c>
      <c r="D1172" s="11">
        <v>23000</v>
      </c>
      <c r="E1172" s="11">
        <v>22000</v>
      </c>
      <c r="F1172" s="11">
        <v>20000</v>
      </c>
      <c r="G1172" s="69">
        <v>15966</v>
      </c>
      <c r="H1172" s="41"/>
      <c r="I1172" s="5"/>
      <c r="J1172"/>
      <c r="K1172"/>
      <c r="L1172"/>
      <c r="M1172"/>
    </row>
    <row r="1173" spans="1:13" s="7" customFormat="1" ht="15" customHeight="1" x14ac:dyDescent="0.2">
      <c r="B1173" s="10">
        <v>1846701110</v>
      </c>
      <c r="C1173" s="10" t="s">
        <v>545</v>
      </c>
      <c r="D1173" s="11">
        <v>60000</v>
      </c>
      <c r="E1173" s="11"/>
      <c r="F1173" s="11">
        <v>40000</v>
      </c>
      <c r="G1173" s="69">
        <v>11169</v>
      </c>
      <c r="H1173" s="41"/>
      <c r="I1173" s="5"/>
      <c r="J1173"/>
      <c r="K1173"/>
      <c r="L1173"/>
      <c r="M1173"/>
    </row>
    <row r="1174" spans="1:13" s="7" customFormat="1" ht="15" customHeight="1" x14ac:dyDescent="0.2">
      <c r="B1174" s="10">
        <v>1846701840</v>
      </c>
      <c r="C1174" s="10" t="s">
        <v>137</v>
      </c>
      <c r="D1174" s="11">
        <v>350000</v>
      </c>
      <c r="E1174" s="11">
        <v>280000</v>
      </c>
      <c r="F1174" s="11">
        <v>190000</v>
      </c>
      <c r="G1174" s="69">
        <v>215038</v>
      </c>
      <c r="H1174" s="41"/>
      <c r="I1174" s="5"/>
      <c r="J1174"/>
      <c r="K1174"/>
      <c r="L1174"/>
      <c r="M1174"/>
    </row>
    <row r="1175" spans="1:13" s="7" customFormat="1" ht="15" customHeight="1" x14ac:dyDescent="0.2">
      <c r="B1175" s="10">
        <v>1846704840</v>
      </c>
      <c r="C1175" s="10" t="s">
        <v>796</v>
      </c>
      <c r="D1175" s="11">
        <v>70000</v>
      </c>
      <c r="E1175" s="11">
        <v>63000</v>
      </c>
      <c r="F1175" s="11">
        <v>60000</v>
      </c>
      <c r="G1175" s="69">
        <v>64522</v>
      </c>
      <c r="H1175" s="41"/>
      <c r="I1175" s="5"/>
      <c r="J1175"/>
      <c r="K1175"/>
      <c r="L1175"/>
      <c r="M1175"/>
    </row>
    <row r="1176" spans="1:13" s="7" customFormat="1" ht="15" customHeight="1" x14ac:dyDescent="0.2">
      <c r="B1176" s="10">
        <v>1846706840</v>
      </c>
      <c r="C1176" s="10" t="s">
        <v>811</v>
      </c>
      <c r="D1176" s="11">
        <v>600000</v>
      </c>
      <c r="E1176" s="11">
        <v>760000</v>
      </c>
      <c r="F1176" s="11">
        <v>550000</v>
      </c>
      <c r="G1176" s="69">
        <v>661170</v>
      </c>
      <c r="H1176" s="41"/>
      <c r="I1176" s="5"/>
      <c r="J1176"/>
      <c r="K1176"/>
      <c r="L1176"/>
      <c r="M1176"/>
    </row>
    <row r="1177" spans="1:13" s="9" customFormat="1" ht="15" customHeight="1" x14ac:dyDescent="0.25">
      <c r="A1177" s="7"/>
      <c r="B1177" s="10">
        <v>1846708840</v>
      </c>
      <c r="C1177" s="10" t="s">
        <v>812</v>
      </c>
      <c r="D1177" s="11">
        <v>25000</v>
      </c>
      <c r="E1177" s="11">
        <v>20000</v>
      </c>
      <c r="F1177" s="11">
        <v>30000</v>
      </c>
      <c r="G1177" s="69">
        <v>0</v>
      </c>
      <c r="H1177" s="41"/>
      <c r="I1177" s="5"/>
      <c r="J1177"/>
      <c r="K1177"/>
      <c r="L1177"/>
      <c r="M1177"/>
    </row>
    <row r="1178" spans="1:13" s="9" customFormat="1" ht="15" customHeight="1" x14ac:dyDescent="0.25">
      <c r="A1178" s="7"/>
      <c r="B1178" s="10">
        <v>1846802840</v>
      </c>
      <c r="C1178" s="10" t="s">
        <v>813</v>
      </c>
      <c r="D1178" s="11">
        <v>7000</v>
      </c>
      <c r="E1178" s="11">
        <v>10000</v>
      </c>
      <c r="F1178" s="11">
        <v>10000</v>
      </c>
      <c r="G1178" s="69">
        <v>9508</v>
      </c>
      <c r="H1178" s="41"/>
      <c r="I1178" s="5"/>
      <c r="J1178"/>
      <c r="K1178"/>
      <c r="L1178"/>
      <c r="M1178"/>
    </row>
    <row r="1179" spans="1:13" s="9" customFormat="1" ht="15" customHeight="1" x14ac:dyDescent="0.25">
      <c r="A1179" s="7"/>
      <c r="B1179" s="10">
        <v>1846804840</v>
      </c>
      <c r="C1179" s="10" t="s">
        <v>860</v>
      </c>
      <c r="D1179" s="11">
        <v>25000</v>
      </c>
      <c r="E1179" s="11">
        <v>145000</v>
      </c>
      <c r="F1179" s="11">
        <v>140000</v>
      </c>
      <c r="G1179" s="69">
        <v>128998</v>
      </c>
      <c r="H1179" s="41"/>
      <c r="I1179" s="5"/>
      <c r="J1179"/>
      <c r="K1179"/>
      <c r="L1179"/>
      <c r="M1179"/>
    </row>
    <row r="1180" spans="1:13" s="7" customFormat="1" ht="15" customHeight="1" thickBot="1" x14ac:dyDescent="0.25">
      <c r="B1180" s="10">
        <v>1846805840</v>
      </c>
      <c r="C1180" s="10" t="s">
        <v>993</v>
      </c>
      <c r="D1180" s="11">
        <v>155000</v>
      </c>
      <c r="E1180" s="11"/>
      <c r="F1180" s="11">
        <v>5000</v>
      </c>
      <c r="G1180" s="69">
        <v>64779</v>
      </c>
      <c r="H1180" s="41"/>
      <c r="I1180" s="5"/>
      <c r="J1180"/>
      <c r="K1180"/>
      <c r="L1180"/>
      <c r="M1180"/>
    </row>
    <row r="1181" spans="1:13" ht="15" customHeight="1" thickBot="1" x14ac:dyDescent="0.3">
      <c r="A1181" s="9"/>
      <c r="B1181" s="19"/>
      <c r="C1181" s="19" t="s">
        <v>690</v>
      </c>
      <c r="D1181" s="20">
        <f t="shared" ref="D1181:G1181" si="79">SUM(D1168:D1180)</f>
        <v>4123000</v>
      </c>
      <c r="E1181" s="20">
        <f t="shared" si="79"/>
        <v>4035000</v>
      </c>
      <c r="F1181" s="20">
        <f t="shared" si="79"/>
        <v>3795000</v>
      </c>
      <c r="G1181" s="20">
        <f t="shared" si="79"/>
        <v>3928283</v>
      </c>
      <c r="J1181"/>
      <c r="K1181"/>
      <c r="L1181"/>
    </row>
    <row r="1182" spans="1:13" s="2" customFormat="1" ht="15" customHeight="1" x14ac:dyDescent="0.25">
      <c r="A1182" s="7"/>
      <c r="B1182" s="5"/>
      <c r="C1182" s="5"/>
      <c r="D1182" s="6"/>
      <c r="E1182" s="6"/>
      <c r="F1182" s="6"/>
      <c r="G1182" s="6"/>
      <c r="H1182" s="41"/>
      <c r="I1182" s="5"/>
      <c r="J1182"/>
      <c r="K1182"/>
      <c r="L1182"/>
      <c r="M1182"/>
    </row>
    <row r="1183" spans="1:13" s="7" customFormat="1" ht="15" customHeight="1" thickBot="1" x14ac:dyDescent="0.3">
      <c r="A1183" s="5"/>
      <c r="B1183" s="5"/>
      <c r="C1183" s="16" t="s">
        <v>708</v>
      </c>
      <c r="D1183" s="6"/>
      <c r="E1183" s="6"/>
      <c r="F1183" s="6"/>
      <c r="G1183" s="6"/>
      <c r="H1183" s="41"/>
      <c r="I1183" s="5"/>
      <c r="J1183"/>
      <c r="K1183"/>
      <c r="L1183"/>
      <c r="M1183"/>
    </row>
    <row r="1184" spans="1:13" s="7" customFormat="1" ht="15" customHeight="1" thickBot="1" x14ac:dyDescent="0.3">
      <c r="A1184" s="50"/>
      <c r="B1184" s="19" t="s">
        <v>0</v>
      </c>
      <c r="C1184" s="19" t="s">
        <v>1</v>
      </c>
      <c r="D1184" s="20" t="s">
        <v>972</v>
      </c>
      <c r="E1184" s="20" t="s">
        <v>908</v>
      </c>
      <c r="F1184" s="20" t="s">
        <v>846</v>
      </c>
      <c r="G1184" s="20" t="s">
        <v>971</v>
      </c>
      <c r="H1184" s="41"/>
      <c r="I1184" s="5"/>
      <c r="J1184"/>
      <c r="K1184"/>
      <c r="L1184"/>
      <c r="M1184"/>
    </row>
    <row r="1185" spans="1:13" s="7" customFormat="1" ht="15" customHeight="1" x14ac:dyDescent="0.2">
      <c r="B1185" s="10">
        <v>1847100840</v>
      </c>
      <c r="C1185" s="10" t="s">
        <v>720</v>
      </c>
      <c r="D1185" s="11">
        <v>0</v>
      </c>
      <c r="E1185" s="11">
        <v>0</v>
      </c>
      <c r="F1185" s="11">
        <v>10000</v>
      </c>
      <c r="G1185" s="69"/>
      <c r="H1185" s="41"/>
      <c r="I1185" s="5"/>
      <c r="J1185"/>
      <c r="K1185"/>
      <c r="L1185"/>
      <c r="M1185"/>
    </row>
    <row r="1186" spans="1:13" s="7" customFormat="1" ht="15" customHeight="1" x14ac:dyDescent="0.2">
      <c r="B1186" s="10">
        <v>1847101840</v>
      </c>
      <c r="C1186" s="10" t="s">
        <v>936</v>
      </c>
      <c r="D1186" s="11">
        <v>80000</v>
      </c>
      <c r="E1186" s="11">
        <v>145000</v>
      </c>
      <c r="F1186" s="11">
        <v>20000</v>
      </c>
      <c r="G1186" s="69">
        <v>19998</v>
      </c>
      <c r="H1186" s="41"/>
      <c r="I1186" s="5"/>
      <c r="J1186"/>
      <c r="K1186"/>
      <c r="L1186"/>
      <c r="M1186"/>
    </row>
    <row r="1187" spans="1:13" s="7" customFormat="1" ht="15" customHeight="1" x14ac:dyDescent="0.2">
      <c r="B1187" s="10">
        <v>1847102110</v>
      </c>
      <c r="C1187" s="10" t="s">
        <v>960</v>
      </c>
      <c r="D1187" s="11"/>
      <c r="E1187" s="11">
        <v>156000</v>
      </c>
      <c r="F1187" s="11"/>
      <c r="G1187" s="69"/>
      <c r="H1187" s="41"/>
      <c r="I1187" s="5"/>
      <c r="J1187"/>
      <c r="K1187"/>
      <c r="L1187"/>
      <c r="M1187"/>
    </row>
    <row r="1188" spans="1:13" s="7" customFormat="1" ht="15" customHeight="1" x14ac:dyDescent="0.2">
      <c r="B1188" s="10">
        <v>1847103840</v>
      </c>
      <c r="C1188" s="10" t="s">
        <v>141</v>
      </c>
      <c r="D1188" s="11">
        <v>0</v>
      </c>
      <c r="E1188" s="11">
        <v>0</v>
      </c>
      <c r="F1188" s="11">
        <v>10000</v>
      </c>
      <c r="G1188" s="69">
        <v>3186</v>
      </c>
      <c r="H1188" s="41"/>
      <c r="I1188" s="5"/>
      <c r="J1188"/>
      <c r="K1188"/>
      <c r="L1188"/>
      <c r="M1188"/>
    </row>
    <row r="1189" spans="1:13" s="7" customFormat="1" ht="15" customHeight="1" x14ac:dyDescent="0.2">
      <c r="B1189" s="10">
        <v>1847302840</v>
      </c>
      <c r="C1189" s="11" t="s">
        <v>937</v>
      </c>
      <c r="D1189" s="11">
        <v>45000</v>
      </c>
      <c r="E1189" s="11">
        <v>40000</v>
      </c>
      <c r="F1189" s="11">
        <v>35000</v>
      </c>
      <c r="G1189" s="69">
        <v>16548</v>
      </c>
      <c r="H1189" s="41"/>
      <c r="I1189" s="5"/>
      <c r="J1189"/>
      <c r="K1189"/>
      <c r="L1189"/>
      <c r="M1189"/>
    </row>
    <row r="1190" spans="1:13" s="7" customFormat="1" ht="15" customHeight="1" x14ac:dyDescent="0.2">
      <c r="B1190" s="10">
        <v>1847303840</v>
      </c>
      <c r="C1190" s="10" t="s">
        <v>814</v>
      </c>
      <c r="D1190" s="11">
        <v>0</v>
      </c>
      <c r="E1190" s="11">
        <v>0</v>
      </c>
      <c r="F1190" s="11">
        <v>5000</v>
      </c>
      <c r="G1190" s="69">
        <v>431</v>
      </c>
      <c r="H1190" s="41"/>
      <c r="I1190" s="5"/>
      <c r="J1190"/>
      <c r="K1190"/>
      <c r="L1190"/>
      <c r="M1190"/>
    </row>
    <row r="1191" spans="1:13" s="7" customFormat="1" ht="15" customHeight="1" x14ac:dyDescent="0.2">
      <c r="B1191" s="10">
        <v>1847400840</v>
      </c>
      <c r="C1191" s="10" t="s">
        <v>815</v>
      </c>
      <c r="D1191" s="11">
        <v>26000</v>
      </c>
      <c r="E1191" s="11">
        <v>65000</v>
      </c>
      <c r="F1191" s="11">
        <v>70000</v>
      </c>
      <c r="G1191" s="69">
        <v>54425</v>
      </c>
      <c r="H1191" s="41"/>
      <c r="I1191" s="5"/>
      <c r="J1191"/>
      <c r="K1191"/>
      <c r="L1191"/>
      <c r="M1191"/>
    </row>
    <row r="1192" spans="1:13" s="7" customFormat="1" ht="15" customHeight="1" x14ac:dyDescent="0.2">
      <c r="B1192" s="10">
        <v>1847402110</v>
      </c>
      <c r="C1192" s="10" t="s">
        <v>816</v>
      </c>
      <c r="D1192" s="11">
        <v>99000</v>
      </c>
      <c r="E1192" s="11">
        <v>74000</v>
      </c>
      <c r="F1192" s="11">
        <v>64000</v>
      </c>
      <c r="G1192" s="69">
        <v>30678</v>
      </c>
      <c r="H1192" s="41"/>
      <c r="I1192" s="5"/>
      <c r="J1192"/>
      <c r="K1192"/>
      <c r="L1192"/>
      <c r="M1192"/>
    </row>
    <row r="1193" spans="1:13" s="7" customFormat="1" ht="15" customHeight="1" x14ac:dyDescent="0.2">
      <c r="B1193" s="10">
        <v>1847402840</v>
      </c>
      <c r="C1193" s="10" t="s">
        <v>817</v>
      </c>
      <c r="D1193" s="11"/>
      <c r="E1193" s="11">
        <v>60000</v>
      </c>
      <c r="F1193" s="11">
        <v>60000</v>
      </c>
      <c r="G1193" s="69">
        <v>13789</v>
      </c>
      <c r="H1193" s="41"/>
      <c r="I1193" s="5"/>
      <c r="J1193"/>
      <c r="K1193"/>
      <c r="L1193"/>
      <c r="M1193"/>
    </row>
    <row r="1194" spans="1:13" s="7" customFormat="1" ht="15" customHeight="1" x14ac:dyDescent="0.2">
      <c r="B1194" s="10">
        <v>1847402841</v>
      </c>
      <c r="C1194" s="10" t="s">
        <v>590</v>
      </c>
      <c r="D1194" s="11">
        <v>14000</v>
      </c>
      <c r="E1194" s="11">
        <v>7000</v>
      </c>
      <c r="F1194" s="11">
        <v>7000</v>
      </c>
      <c r="G1194" s="69">
        <v>1410</v>
      </c>
      <c r="H1194" s="41"/>
      <c r="I1194" s="5"/>
      <c r="J1194"/>
      <c r="K1194"/>
      <c r="L1194"/>
      <c r="M1194"/>
    </row>
    <row r="1195" spans="1:13" s="7" customFormat="1" ht="15" customHeight="1" x14ac:dyDescent="0.2">
      <c r="B1195" s="10">
        <v>1847404840</v>
      </c>
      <c r="C1195" s="10" t="s">
        <v>799</v>
      </c>
      <c r="D1195" s="11">
        <v>5000</v>
      </c>
      <c r="E1195" s="11">
        <v>5000</v>
      </c>
      <c r="F1195" s="11">
        <v>5000</v>
      </c>
      <c r="G1195" s="69"/>
      <c r="H1195" s="41"/>
      <c r="I1195" s="5"/>
      <c r="J1195"/>
      <c r="K1195"/>
      <c r="L1195"/>
      <c r="M1195"/>
    </row>
    <row r="1196" spans="1:13" s="7" customFormat="1" ht="15" customHeight="1" x14ac:dyDescent="0.2">
      <c r="B1196" s="10">
        <v>1847404841</v>
      </c>
      <c r="C1196" s="10" t="s">
        <v>800</v>
      </c>
      <c r="D1196" s="11">
        <v>10000</v>
      </c>
      <c r="E1196" s="11">
        <v>20000</v>
      </c>
      <c r="F1196" s="11">
        <v>20000</v>
      </c>
      <c r="G1196" s="69">
        <v>22114</v>
      </c>
      <c r="H1196" s="41"/>
      <c r="I1196" s="5"/>
      <c r="J1196"/>
      <c r="K1196"/>
      <c r="L1196"/>
      <c r="M1196"/>
    </row>
    <row r="1197" spans="1:13" s="7" customFormat="1" ht="15" customHeight="1" x14ac:dyDescent="0.2">
      <c r="B1197" s="10">
        <v>1847500110</v>
      </c>
      <c r="C1197" s="10" t="s">
        <v>546</v>
      </c>
      <c r="D1197" s="11">
        <v>133000</v>
      </c>
      <c r="E1197" s="11">
        <v>163000</v>
      </c>
      <c r="F1197" s="11">
        <v>105000</v>
      </c>
      <c r="G1197" s="69">
        <v>132503</v>
      </c>
      <c r="H1197" s="41"/>
      <c r="I1197" s="5"/>
      <c r="J1197"/>
      <c r="K1197"/>
      <c r="L1197"/>
      <c r="M1197"/>
    </row>
    <row r="1198" spans="1:13" s="7" customFormat="1" ht="15" customHeight="1" x14ac:dyDescent="0.2">
      <c r="B1198" s="10">
        <v>1847500431</v>
      </c>
      <c r="C1198" s="10" t="s">
        <v>547</v>
      </c>
      <c r="D1198" s="11">
        <v>5000</v>
      </c>
      <c r="E1198" s="11">
        <v>0</v>
      </c>
      <c r="F1198" s="11">
        <v>3000</v>
      </c>
      <c r="G1198" s="69">
        <v>2259</v>
      </c>
      <c r="H1198" s="41"/>
      <c r="I1198" s="5"/>
      <c r="J1198"/>
      <c r="K1198"/>
      <c r="L1198"/>
      <c r="M1198"/>
    </row>
    <row r="1199" spans="1:13" s="9" customFormat="1" ht="15" customHeight="1" x14ac:dyDescent="0.25">
      <c r="A1199" s="7"/>
      <c r="B1199" s="10">
        <v>1847500541</v>
      </c>
      <c r="C1199" s="10" t="s">
        <v>548</v>
      </c>
      <c r="D1199" s="11">
        <v>2000</v>
      </c>
      <c r="E1199" s="11">
        <v>0</v>
      </c>
      <c r="F1199" s="11">
        <v>2000</v>
      </c>
      <c r="G1199" s="69">
        <v>1725</v>
      </c>
      <c r="H1199" s="41"/>
      <c r="I1199" s="5"/>
      <c r="J1199"/>
      <c r="K1199"/>
      <c r="L1199"/>
      <c r="M1199"/>
    </row>
    <row r="1200" spans="1:13" s="7" customFormat="1" ht="15" customHeight="1" thickBot="1" x14ac:dyDescent="0.25">
      <c r="B1200" s="10">
        <v>1847500840</v>
      </c>
      <c r="C1200" s="10" t="s">
        <v>818</v>
      </c>
      <c r="D1200" s="11"/>
      <c r="E1200" s="11">
        <v>0</v>
      </c>
      <c r="F1200" s="11">
        <v>60000</v>
      </c>
      <c r="G1200" s="69">
        <v>53593</v>
      </c>
      <c r="H1200" s="41"/>
      <c r="I1200" s="5"/>
      <c r="J1200"/>
      <c r="K1200"/>
      <c r="L1200"/>
      <c r="M1200"/>
    </row>
    <row r="1201" spans="1:13" ht="15" customHeight="1" thickBot="1" x14ac:dyDescent="0.3">
      <c r="A1201" s="9"/>
      <c r="B1201" s="19"/>
      <c r="C1201" s="19" t="s">
        <v>691</v>
      </c>
      <c r="D1201" s="20">
        <f t="shared" ref="D1201:G1201" si="80">SUM(D1185:D1200)</f>
        <v>419000</v>
      </c>
      <c r="E1201" s="20">
        <f t="shared" si="80"/>
        <v>735000</v>
      </c>
      <c r="F1201" s="20">
        <f t="shared" si="80"/>
        <v>476000</v>
      </c>
      <c r="G1201" s="20">
        <f t="shared" si="80"/>
        <v>352659</v>
      </c>
      <c r="J1201"/>
      <c r="K1201"/>
      <c r="L1201"/>
    </row>
    <row r="1202" spans="1:13" s="2" customFormat="1" ht="15" customHeight="1" x14ac:dyDescent="0.25">
      <c r="A1202" s="7"/>
      <c r="B1202" s="5"/>
      <c r="C1202" s="5"/>
      <c r="D1202" s="6"/>
      <c r="E1202" s="6"/>
      <c r="F1202" s="6"/>
      <c r="G1202" s="6"/>
      <c r="H1202" s="41"/>
      <c r="I1202" s="5"/>
      <c r="J1202"/>
      <c r="K1202"/>
      <c r="L1202"/>
      <c r="M1202"/>
    </row>
    <row r="1203" spans="1:13" s="7" customFormat="1" ht="15" customHeight="1" thickBot="1" x14ac:dyDescent="0.3">
      <c r="A1203" s="5"/>
      <c r="B1203" s="5"/>
      <c r="C1203" s="16" t="s">
        <v>144</v>
      </c>
      <c r="D1203" s="6"/>
      <c r="E1203" s="6"/>
      <c r="F1203" s="6"/>
      <c r="G1203" s="6"/>
      <c r="H1203" s="41"/>
      <c r="I1203" s="5"/>
      <c r="J1203"/>
      <c r="K1203"/>
      <c r="L1203"/>
      <c r="M1203"/>
    </row>
    <row r="1204" spans="1:13" s="7" customFormat="1" ht="15" customHeight="1" thickBot="1" x14ac:dyDescent="0.3">
      <c r="A1204" s="50"/>
      <c r="B1204" s="19" t="s">
        <v>0</v>
      </c>
      <c r="C1204" s="19" t="s">
        <v>1</v>
      </c>
      <c r="D1204" s="20" t="s">
        <v>972</v>
      </c>
      <c r="E1204" s="20" t="s">
        <v>908</v>
      </c>
      <c r="F1204" s="20" t="s">
        <v>846</v>
      </c>
      <c r="G1204" s="20" t="s">
        <v>971</v>
      </c>
      <c r="H1204" s="41"/>
      <c r="I1204" s="5"/>
      <c r="J1204"/>
      <c r="K1204"/>
      <c r="L1204"/>
      <c r="M1204"/>
    </row>
    <row r="1205" spans="1:13" s="7" customFormat="1" ht="15" customHeight="1" x14ac:dyDescent="0.2">
      <c r="B1205" s="10">
        <v>1848202840</v>
      </c>
      <c r="C1205" s="10" t="s">
        <v>144</v>
      </c>
      <c r="D1205" s="11">
        <v>30000</v>
      </c>
      <c r="E1205" s="11">
        <v>12000</v>
      </c>
      <c r="F1205" s="11">
        <v>10000</v>
      </c>
      <c r="G1205" s="69">
        <v>22354</v>
      </c>
      <c r="H1205" s="41"/>
      <c r="I1205" s="5"/>
      <c r="J1205"/>
      <c r="K1205"/>
      <c r="L1205"/>
      <c r="M1205"/>
    </row>
    <row r="1206" spans="1:13" s="7" customFormat="1" ht="15" customHeight="1" x14ac:dyDescent="0.2">
      <c r="B1206" s="10">
        <v>1848202841</v>
      </c>
      <c r="C1206" s="10" t="s">
        <v>801</v>
      </c>
      <c r="D1206" s="11">
        <v>30000</v>
      </c>
      <c r="E1206" s="11">
        <v>26000</v>
      </c>
      <c r="F1206" s="11">
        <v>26000</v>
      </c>
      <c r="G1206" s="69">
        <v>13070</v>
      </c>
      <c r="H1206" s="41"/>
      <c r="I1206" s="5"/>
      <c r="J1206"/>
      <c r="K1206"/>
      <c r="L1206"/>
      <c r="M1206"/>
    </row>
    <row r="1207" spans="1:13" ht="15" customHeight="1" x14ac:dyDescent="0.2">
      <c r="A1207" s="7"/>
      <c r="B1207" s="10">
        <v>1848305110</v>
      </c>
      <c r="C1207" s="10" t="s">
        <v>819</v>
      </c>
      <c r="D1207" s="11"/>
      <c r="E1207" s="11"/>
      <c r="F1207" s="11">
        <v>90000</v>
      </c>
      <c r="G1207" s="69">
        <v>108941</v>
      </c>
      <c r="J1207"/>
      <c r="K1207"/>
      <c r="L1207"/>
    </row>
    <row r="1208" spans="1:13" ht="15" customHeight="1" x14ac:dyDescent="0.2">
      <c r="A1208" s="7"/>
      <c r="B1208" s="10">
        <v>1848305840</v>
      </c>
      <c r="C1208" s="10" t="s">
        <v>820</v>
      </c>
      <c r="D1208" s="11">
        <v>15000</v>
      </c>
      <c r="E1208" s="11">
        <v>10000</v>
      </c>
      <c r="F1208" s="11">
        <v>10000</v>
      </c>
      <c r="G1208" s="69">
        <v>9482</v>
      </c>
      <c r="J1208"/>
      <c r="K1208"/>
      <c r="L1208"/>
    </row>
    <row r="1209" spans="1:13" ht="15" customHeight="1" x14ac:dyDescent="0.2">
      <c r="A1209" s="7"/>
      <c r="B1209" s="10">
        <v>1848306840</v>
      </c>
      <c r="C1209" s="10" t="s">
        <v>861</v>
      </c>
      <c r="D1209" s="11">
        <v>30000</v>
      </c>
      <c r="E1209" s="11">
        <v>0</v>
      </c>
      <c r="F1209" s="11">
        <v>15000</v>
      </c>
      <c r="G1209" s="69">
        <v>15592</v>
      </c>
      <c r="J1209"/>
      <c r="K1209"/>
      <c r="L1209"/>
    </row>
    <row r="1210" spans="1:13" s="12" customFormat="1" ht="15" customHeight="1" x14ac:dyDescent="0.25">
      <c r="A1210" s="5"/>
      <c r="B1210" s="10">
        <v>1848307840</v>
      </c>
      <c r="C1210" s="10" t="s">
        <v>867</v>
      </c>
      <c r="D1210" s="11">
        <v>40000</v>
      </c>
      <c r="E1210" s="11">
        <v>40000</v>
      </c>
      <c r="F1210" s="11">
        <v>40000</v>
      </c>
      <c r="G1210" s="69">
        <v>26026</v>
      </c>
      <c r="H1210" s="41"/>
      <c r="I1210" s="5"/>
      <c r="J1210"/>
      <c r="K1210"/>
      <c r="L1210"/>
      <c r="M1210"/>
    </row>
    <row r="1211" spans="1:13" s="7" customFormat="1" ht="15" customHeight="1" thickBot="1" x14ac:dyDescent="0.25">
      <c r="A1211" s="5"/>
      <c r="B1211" s="10">
        <v>1848400840</v>
      </c>
      <c r="C1211" s="10" t="s">
        <v>145</v>
      </c>
      <c r="D1211" s="11">
        <v>10000</v>
      </c>
      <c r="E1211" s="11">
        <v>10000</v>
      </c>
      <c r="F1211" s="11">
        <v>10000</v>
      </c>
      <c r="G1211" s="69">
        <v>2804</v>
      </c>
      <c r="H1211" s="41"/>
      <c r="I1211" s="5"/>
      <c r="J1211"/>
      <c r="K1211"/>
      <c r="L1211"/>
      <c r="M1211"/>
    </row>
    <row r="1212" spans="1:13" ht="15" customHeight="1" thickBot="1" x14ac:dyDescent="0.3">
      <c r="A1212" s="9"/>
      <c r="B1212" s="19"/>
      <c r="C1212" s="19" t="s">
        <v>692</v>
      </c>
      <c r="D1212" s="20">
        <f t="shared" ref="D1212:G1212" si="81">SUM(D1205:D1211)</f>
        <v>155000</v>
      </c>
      <c r="E1212" s="20">
        <f t="shared" si="81"/>
        <v>98000</v>
      </c>
      <c r="F1212" s="20">
        <f t="shared" si="81"/>
        <v>201000</v>
      </c>
      <c r="G1212" s="20">
        <f t="shared" si="81"/>
        <v>198269</v>
      </c>
      <c r="J1212"/>
      <c r="K1212"/>
      <c r="L1212"/>
    </row>
    <row r="1213" spans="1:13" s="2" customFormat="1" ht="15" customHeight="1" x14ac:dyDescent="0.25">
      <c r="A1213" s="7"/>
      <c r="B1213" s="5"/>
      <c r="C1213" s="5"/>
      <c r="D1213" s="6"/>
      <c r="E1213" s="6"/>
      <c r="F1213" s="6"/>
      <c r="G1213" s="6"/>
      <c r="H1213" s="41"/>
      <c r="I1213" s="5"/>
      <c r="J1213"/>
      <c r="K1213"/>
      <c r="L1213"/>
      <c r="M1213"/>
    </row>
    <row r="1214" spans="1:13" ht="15" customHeight="1" thickBot="1" x14ac:dyDescent="0.3">
      <c r="C1214" s="16" t="s">
        <v>709</v>
      </c>
      <c r="J1214"/>
      <c r="K1214"/>
      <c r="L1214"/>
    </row>
    <row r="1215" spans="1:13" ht="15" customHeight="1" thickBot="1" x14ac:dyDescent="0.3">
      <c r="A1215" s="50"/>
      <c r="B1215" s="19" t="s">
        <v>0</v>
      </c>
      <c r="C1215" s="19" t="s">
        <v>1</v>
      </c>
      <c r="D1215" s="20" t="s">
        <v>972</v>
      </c>
      <c r="E1215" s="20" t="s">
        <v>908</v>
      </c>
      <c r="F1215" s="20" t="s">
        <v>846</v>
      </c>
      <c r="G1215" s="20" t="s">
        <v>971</v>
      </c>
      <c r="J1215"/>
      <c r="K1215"/>
      <c r="L1215"/>
    </row>
    <row r="1216" spans="1:13" ht="15" customHeight="1" x14ac:dyDescent="0.2">
      <c r="B1216" s="10">
        <v>1849001110</v>
      </c>
      <c r="C1216" s="10" t="s">
        <v>821</v>
      </c>
      <c r="D1216" s="11">
        <v>95000</v>
      </c>
      <c r="E1216" s="11">
        <v>65000</v>
      </c>
      <c r="F1216" s="11">
        <v>0</v>
      </c>
      <c r="G1216" s="69">
        <f>24641+121398</f>
        <v>146039</v>
      </c>
      <c r="J1216"/>
      <c r="K1216"/>
      <c r="L1216"/>
    </row>
    <row r="1217" spans="1:13" ht="15" customHeight="1" x14ac:dyDescent="0.2">
      <c r="B1217" s="10">
        <v>1849016840</v>
      </c>
      <c r="C1217" s="10" t="s">
        <v>146</v>
      </c>
      <c r="D1217" s="11"/>
      <c r="E1217" s="11">
        <v>5000</v>
      </c>
      <c r="F1217" s="11">
        <v>10000</v>
      </c>
      <c r="G1217" s="69">
        <v>1600</v>
      </c>
      <c r="J1217"/>
      <c r="K1217"/>
      <c r="L1217"/>
    </row>
    <row r="1218" spans="1:13" ht="15" customHeight="1" x14ac:dyDescent="0.2">
      <c r="B1218" s="10">
        <v>1849018110</v>
      </c>
      <c r="C1218" s="10" t="s">
        <v>549</v>
      </c>
      <c r="D1218" s="11">
        <v>50000</v>
      </c>
      <c r="E1218" s="11">
        <v>42000</v>
      </c>
      <c r="F1218" s="11">
        <v>50000</v>
      </c>
      <c r="G1218" s="69">
        <v>48949</v>
      </c>
      <c r="J1218"/>
      <c r="K1218"/>
      <c r="L1218"/>
    </row>
    <row r="1219" spans="1:13" ht="15" customHeight="1" x14ac:dyDescent="0.2">
      <c r="B1219" s="10">
        <v>1849018840</v>
      </c>
      <c r="C1219" s="10" t="s">
        <v>147</v>
      </c>
      <c r="D1219" s="11">
        <v>5000</v>
      </c>
      <c r="E1219" s="11">
        <v>10000</v>
      </c>
      <c r="F1219" s="11">
        <v>10000</v>
      </c>
      <c r="G1219" s="69">
        <v>5600</v>
      </c>
      <c r="J1219"/>
      <c r="K1219"/>
      <c r="L1219"/>
    </row>
    <row r="1220" spans="1:13" ht="15" customHeight="1" thickBot="1" x14ac:dyDescent="0.25">
      <c r="B1220" s="10">
        <v>1849030840</v>
      </c>
      <c r="C1220" s="10" t="s">
        <v>987</v>
      </c>
      <c r="D1220" s="11">
        <v>20000</v>
      </c>
      <c r="E1220" s="11"/>
      <c r="F1220" s="11"/>
      <c r="G1220" s="69"/>
      <c r="J1220"/>
      <c r="K1220"/>
      <c r="L1220"/>
    </row>
    <row r="1221" spans="1:13" ht="15" customHeight="1" thickBot="1" x14ac:dyDescent="0.3">
      <c r="A1221" s="9"/>
      <c r="B1221" s="19"/>
      <c r="C1221" s="19" t="s">
        <v>705</v>
      </c>
      <c r="D1221" s="20">
        <f t="shared" ref="D1221:G1221" si="82">SUM(D1216:D1220)</f>
        <v>170000</v>
      </c>
      <c r="E1221" s="20">
        <f t="shared" si="82"/>
        <v>122000</v>
      </c>
      <c r="F1221" s="20">
        <f t="shared" si="82"/>
        <v>70000</v>
      </c>
      <c r="G1221" s="20">
        <f t="shared" si="82"/>
        <v>202188</v>
      </c>
      <c r="J1221"/>
      <c r="K1221"/>
      <c r="L1221"/>
    </row>
    <row r="1222" spans="1:13" ht="15" customHeight="1" x14ac:dyDescent="0.2">
      <c r="A1222" s="7"/>
      <c r="J1222"/>
      <c r="K1222"/>
      <c r="L1222"/>
    </row>
    <row r="1223" spans="1:13" ht="15" customHeight="1" thickBot="1" x14ac:dyDescent="0.3">
      <c r="C1223" s="16" t="s">
        <v>710</v>
      </c>
      <c r="J1223"/>
      <c r="K1223"/>
      <c r="L1223"/>
    </row>
    <row r="1224" spans="1:13" s="12" customFormat="1" ht="15" customHeight="1" thickBot="1" x14ac:dyDescent="0.3">
      <c r="A1224" s="50"/>
      <c r="B1224" s="19" t="s">
        <v>0</v>
      </c>
      <c r="C1224" s="19" t="s">
        <v>1</v>
      </c>
      <c r="D1224" s="20" t="s">
        <v>972</v>
      </c>
      <c r="E1224" s="20" t="s">
        <v>908</v>
      </c>
      <c r="F1224" s="20" t="s">
        <v>846</v>
      </c>
      <c r="G1224" s="20" t="s">
        <v>971</v>
      </c>
      <c r="H1224" s="41"/>
      <c r="I1224" s="5"/>
      <c r="J1224"/>
      <c r="K1224"/>
      <c r="L1224"/>
      <c r="M1224"/>
    </row>
    <row r="1225" spans="1:13" s="7" customFormat="1" ht="15" customHeight="1" thickBot="1" x14ac:dyDescent="0.25">
      <c r="A1225" s="5"/>
      <c r="B1225" s="10">
        <v>1851000820</v>
      </c>
      <c r="C1225" s="10" t="s">
        <v>550</v>
      </c>
      <c r="D1225" s="11">
        <v>1050000</v>
      </c>
      <c r="E1225" s="11">
        <v>1094000</v>
      </c>
      <c r="F1225" s="11">
        <v>1000000</v>
      </c>
      <c r="G1225" s="69">
        <v>1091407</v>
      </c>
      <c r="H1225" s="41"/>
      <c r="I1225" s="5"/>
      <c r="J1225"/>
      <c r="K1225"/>
      <c r="L1225"/>
      <c r="M1225"/>
    </row>
    <row r="1226" spans="1:13" ht="15" customHeight="1" thickBot="1" x14ac:dyDescent="0.3">
      <c r="A1226" s="9"/>
      <c r="B1226" s="19"/>
      <c r="C1226" s="19" t="s">
        <v>682</v>
      </c>
      <c r="D1226" s="20">
        <f t="shared" ref="D1226:G1226" si="83">SUM(D1225:D1225)</f>
        <v>1050000</v>
      </c>
      <c r="E1226" s="20">
        <f t="shared" si="83"/>
        <v>1094000</v>
      </c>
      <c r="F1226" s="20">
        <f t="shared" si="83"/>
        <v>1000000</v>
      </c>
      <c r="G1226" s="20">
        <f t="shared" si="83"/>
        <v>1091407</v>
      </c>
      <c r="J1226"/>
      <c r="K1226"/>
      <c r="L1226"/>
    </row>
    <row r="1227" spans="1:13" s="2" customFormat="1" ht="15" customHeight="1" x14ac:dyDescent="0.25">
      <c r="A1227" s="7"/>
      <c r="B1227" s="5"/>
      <c r="C1227" s="5"/>
      <c r="D1227" s="6"/>
      <c r="E1227" s="6"/>
      <c r="F1227" s="6"/>
      <c r="G1227" s="6"/>
      <c r="H1227" s="41"/>
      <c r="I1227" s="5"/>
      <c r="J1227"/>
      <c r="K1227"/>
      <c r="L1227"/>
      <c r="M1227"/>
    </row>
    <row r="1228" spans="1:13" ht="15" customHeight="1" thickBot="1" x14ac:dyDescent="0.3">
      <c r="C1228" s="16" t="s">
        <v>626</v>
      </c>
      <c r="J1228"/>
      <c r="K1228"/>
      <c r="L1228"/>
    </row>
    <row r="1229" spans="1:13" ht="15" customHeight="1" thickBot="1" x14ac:dyDescent="0.3">
      <c r="A1229" s="50"/>
      <c r="B1229" s="19" t="s">
        <v>0</v>
      </c>
      <c r="C1229" s="19" t="s">
        <v>1</v>
      </c>
      <c r="D1229" s="20" t="s">
        <v>972</v>
      </c>
      <c r="E1229" s="20" t="s">
        <v>908</v>
      </c>
      <c r="F1229" s="20" t="s">
        <v>846</v>
      </c>
      <c r="G1229" s="20" t="s">
        <v>971</v>
      </c>
      <c r="J1229"/>
      <c r="K1229"/>
      <c r="L1229"/>
    </row>
    <row r="1230" spans="1:13" ht="15" customHeight="1" x14ac:dyDescent="0.2">
      <c r="B1230" s="10">
        <v>1869000110</v>
      </c>
      <c r="C1230" s="10" t="s">
        <v>551</v>
      </c>
      <c r="D1230" s="11">
        <v>350000</v>
      </c>
      <c r="E1230" s="11">
        <v>310000</v>
      </c>
      <c r="F1230" s="11">
        <v>165000</v>
      </c>
      <c r="G1230" s="69">
        <v>203261</v>
      </c>
      <c r="J1230"/>
      <c r="K1230"/>
      <c r="L1230"/>
    </row>
    <row r="1231" spans="1:13" ht="15" customHeight="1" x14ac:dyDescent="0.2">
      <c r="B1231" s="10">
        <v>1869000580</v>
      </c>
      <c r="C1231" s="10" t="s">
        <v>552</v>
      </c>
      <c r="D1231" s="11">
        <v>34000</v>
      </c>
      <c r="E1231" s="11">
        <v>10000</v>
      </c>
      <c r="F1231" s="11">
        <v>18000</v>
      </c>
      <c r="G1231" s="69">
        <v>17894</v>
      </c>
      <c r="J1231"/>
      <c r="K1231"/>
      <c r="L1231"/>
    </row>
    <row r="1232" spans="1:13" ht="15" customHeight="1" x14ac:dyDescent="0.2">
      <c r="B1232" s="10">
        <v>1869000750</v>
      </c>
      <c r="C1232" s="10" t="s">
        <v>553</v>
      </c>
      <c r="D1232" s="11">
        <v>8000</v>
      </c>
      <c r="E1232" s="11">
        <v>8000</v>
      </c>
      <c r="F1232" s="11"/>
      <c r="G1232" s="69"/>
      <c r="J1232"/>
      <c r="K1232"/>
      <c r="L1232"/>
    </row>
    <row r="1233" spans="1:13" ht="15" customHeight="1" x14ac:dyDescent="0.2">
      <c r="B1233" s="10">
        <v>1869000752</v>
      </c>
      <c r="C1233" s="10" t="s">
        <v>554</v>
      </c>
      <c r="D1233" s="11">
        <v>38000</v>
      </c>
      <c r="E1233" s="11">
        <v>38000</v>
      </c>
      <c r="F1233" s="11">
        <v>38000</v>
      </c>
      <c r="G1233" s="69">
        <v>37481</v>
      </c>
      <c r="J1233"/>
      <c r="K1233"/>
      <c r="L1233"/>
    </row>
    <row r="1234" spans="1:13" ht="15" customHeight="1" x14ac:dyDescent="0.2">
      <c r="B1234" s="10">
        <v>1869000753</v>
      </c>
      <c r="C1234" s="10" t="s">
        <v>773</v>
      </c>
      <c r="D1234" s="11">
        <v>65000</v>
      </c>
      <c r="E1234" s="11">
        <v>60000</v>
      </c>
      <c r="F1234" s="11">
        <v>60000</v>
      </c>
      <c r="G1234" s="69">
        <v>41150</v>
      </c>
      <c r="J1234"/>
      <c r="K1234"/>
      <c r="L1234"/>
    </row>
    <row r="1235" spans="1:13" ht="15" customHeight="1" x14ac:dyDescent="0.2">
      <c r="B1235" s="10">
        <v>1869001110</v>
      </c>
      <c r="C1235" s="10" t="s">
        <v>555</v>
      </c>
      <c r="D1235" s="11">
        <v>140000</v>
      </c>
      <c r="E1235" s="11">
        <v>240000</v>
      </c>
      <c r="F1235" s="11">
        <v>250000</v>
      </c>
      <c r="G1235" s="69">
        <v>271277</v>
      </c>
      <c r="J1235"/>
      <c r="K1235"/>
      <c r="L1235"/>
    </row>
    <row r="1236" spans="1:13" ht="15" customHeight="1" x14ac:dyDescent="0.2">
      <c r="B1236" s="10">
        <v>1869001750</v>
      </c>
      <c r="C1236" s="10" t="s">
        <v>827</v>
      </c>
      <c r="D1236" s="11">
        <v>260000</v>
      </c>
      <c r="E1236" s="11">
        <v>137000</v>
      </c>
      <c r="F1236" s="11">
        <v>150000</v>
      </c>
      <c r="G1236" s="69">
        <v>136023</v>
      </c>
      <c r="J1236"/>
      <c r="K1236"/>
      <c r="L1236"/>
    </row>
    <row r="1237" spans="1:13" ht="15" customHeight="1" x14ac:dyDescent="0.2">
      <c r="B1237" s="10">
        <v>1869003580</v>
      </c>
      <c r="C1237" s="10" t="s">
        <v>900</v>
      </c>
      <c r="D1237" s="11">
        <v>105000</v>
      </c>
      <c r="E1237" s="11">
        <v>105000</v>
      </c>
      <c r="F1237" s="11">
        <v>105000</v>
      </c>
      <c r="G1237" s="69"/>
      <c r="J1237"/>
      <c r="K1237"/>
      <c r="L1237"/>
    </row>
    <row r="1238" spans="1:13" s="12" customFormat="1" ht="15" customHeight="1" x14ac:dyDescent="0.25">
      <c r="A1238" s="5"/>
      <c r="B1238" s="10">
        <v>1869003750</v>
      </c>
      <c r="C1238" s="10" t="s">
        <v>556</v>
      </c>
      <c r="D1238" s="11">
        <v>40000</v>
      </c>
      <c r="E1238" s="11">
        <v>40000</v>
      </c>
      <c r="F1238" s="11">
        <v>40000</v>
      </c>
      <c r="G1238" s="69">
        <v>33234</v>
      </c>
      <c r="H1238" s="41"/>
      <c r="I1238" s="5"/>
      <c r="J1238"/>
      <c r="K1238"/>
      <c r="L1238"/>
      <c r="M1238"/>
    </row>
    <row r="1239" spans="1:13" s="7" customFormat="1" ht="15" customHeight="1" thickBot="1" x14ac:dyDescent="0.25">
      <c r="A1239" s="5"/>
      <c r="B1239" s="10">
        <v>1869004750</v>
      </c>
      <c r="C1239" s="10" t="s">
        <v>901</v>
      </c>
      <c r="D1239" s="11">
        <v>260000</v>
      </c>
      <c r="E1239" s="11">
        <v>260000</v>
      </c>
      <c r="F1239" s="11">
        <v>260000</v>
      </c>
      <c r="G1239" s="69">
        <v>100000</v>
      </c>
      <c r="H1239" s="41"/>
      <c r="I1239" s="5"/>
      <c r="J1239"/>
      <c r="K1239"/>
      <c r="L1239"/>
      <c r="M1239"/>
    </row>
    <row r="1240" spans="1:13" ht="15" customHeight="1" thickBot="1" x14ac:dyDescent="0.3">
      <c r="A1240" s="9"/>
      <c r="B1240" s="19"/>
      <c r="C1240" s="19" t="s">
        <v>627</v>
      </c>
      <c r="D1240" s="20">
        <f t="shared" ref="D1240:G1240" si="84">SUM(D1230:D1239)</f>
        <v>1300000</v>
      </c>
      <c r="E1240" s="20">
        <f t="shared" si="84"/>
        <v>1208000</v>
      </c>
      <c r="F1240" s="20">
        <f t="shared" si="84"/>
        <v>1086000</v>
      </c>
      <c r="G1240" s="20">
        <f t="shared" si="84"/>
        <v>840320</v>
      </c>
      <c r="J1240"/>
      <c r="K1240"/>
      <c r="L1240"/>
    </row>
    <row r="1241" spans="1:13" s="2" customFormat="1" ht="15" customHeight="1" x14ac:dyDescent="0.25">
      <c r="A1241" s="7"/>
      <c r="B1241" s="5"/>
      <c r="C1241" s="5"/>
      <c r="D1241" s="6"/>
      <c r="E1241" s="6"/>
      <c r="F1241" s="6"/>
      <c r="G1241" s="6"/>
      <c r="H1241" s="41"/>
      <c r="I1241" s="5"/>
      <c r="J1241"/>
      <c r="K1241"/>
      <c r="L1241"/>
      <c r="M1241"/>
    </row>
    <row r="1242" spans="1:13" ht="15" customHeight="1" thickBot="1" x14ac:dyDescent="0.3">
      <c r="C1242" s="16" t="s">
        <v>711</v>
      </c>
      <c r="J1242"/>
      <c r="K1242"/>
      <c r="L1242"/>
    </row>
    <row r="1243" spans="1:13" ht="15" customHeight="1" thickBot="1" x14ac:dyDescent="0.3">
      <c r="A1243" s="50"/>
      <c r="B1243" s="19" t="s">
        <v>0</v>
      </c>
      <c r="C1243" s="19" t="s">
        <v>1</v>
      </c>
      <c r="D1243" s="20" t="s">
        <v>972</v>
      </c>
      <c r="E1243" s="20" t="s">
        <v>908</v>
      </c>
      <c r="F1243" s="20" t="s">
        <v>846</v>
      </c>
      <c r="G1243" s="20" t="s">
        <v>971</v>
      </c>
      <c r="J1243"/>
      <c r="K1243"/>
      <c r="L1243"/>
    </row>
    <row r="1244" spans="1:13" ht="15" customHeight="1" x14ac:dyDescent="0.2">
      <c r="B1244" s="10">
        <v>1879000110</v>
      </c>
      <c r="C1244" s="10" t="s">
        <v>557</v>
      </c>
      <c r="D1244" s="11">
        <v>0</v>
      </c>
      <c r="E1244" s="11">
        <v>180000</v>
      </c>
      <c r="F1244" s="11">
        <v>251000</v>
      </c>
      <c r="G1244" s="69">
        <v>185829</v>
      </c>
      <c r="J1244"/>
      <c r="K1244"/>
      <c r="L1244"/>
    </row>
    <row r="1245" spans="1:13" ht="15" customHeight="1" x14ac:dyDescent="0.2">
      <c r="B1245" s="10">
        <v>1879000450</v>
      </c>
      <c r="C1245" s="10" t="s">
        <v>558</v>
      </c>
      <c r="D1245" s="11">
        <v>4000</v>
      </c>
      <c r="E1245" s="11">
        <v>4000</v>
      </c>
      <c r="F1245" s="11">
        <v>4000</v>
      </c>
      <c r="G1245" s="69"/>
      <c r="J1245"/>
      <c r="K1245"/>
      <c r="L1245"/>
    </row>
    <row r="1246" spans="1:13" ht="15" customHeight="1" x14ac:dyDescent="0.2">
      <c r="B1246" s="10">
        <v>1879000720</v>
      </c>
      <c r="C1246" s="10" t="s">
        <v>745</v>
      </c>
      <c r="D1246" s="11">
        <v>95000</v>
      </c>
      <c r="E1246" s="11">
        <v>95000</v>
      </c>
      <c r="F1246" s="11">
        <v>95000</v>
      </c>
      <c r="G1246" s="69">
        <v>90986</v>
      </c>
      <c r="J1246"/>
      <c r="K1246"/>
      <c r="L1246"/>
    </row>
    <row r="1247" spans="1:13" ht="15" customHeight="1" x14ac:dyDescent="0.2">
      <c r="B1247" s="10">
        <v>1879000830</v>
      </c>
      <c r="C1247" s="10" t="s">
        <v>559</v>
      </c>
      <c r="D1247" s="11">
        <v>104000</v>
      </c>
      <c r="E1247" s="11">
        <v>85000</v>
      </c>
      <c r="F1247" s="11">
        <v>80000</v>
      </c>
      <c r="G1247" s="69">
        <v>85651</v>
      </c>
      <c r="J1247"/>
      <c r="K1247"/>
      <c r="L1247"/>
    </row>
    <row r="1248" spans="1:13" ht="15" customHeight="1" x14ac:dyDescent="0.2">
      <c r="B1248" s="10">
        <v>1879001531</v>
      </c>
      <c r="C1248" s="10" t="s">
        <v>961</v>
      </c>
      <c r="D1248" s="11">
        <v>0</v>
      </c>
      <c r="E1248" s="11">
        <v>0</v>
      </c>
      <c r="F1248" s="11">
        <v>6000</v>
      </c>
      <c r="G1248" s="69">
        <v>8478</v>
      </c>
      <c r="J1248"/>
      <c r="K1248"/>
      <c r="L1248"/>
    </row>
    <row r="1249" spans="1:13" s="12" customFormat="1" ht="15" customHeight="1" x14ac:dyDescent="0.25">
      <c r="A1249" s="5"/>
      <c r="B1249" s="10">
        <v>1879001532</v>
      </c>
      <c r="C1249" s="10" t="s">
        <v>962</v>
      </c>
      <c r="D1249" s="11">
        <v>0</v>
      </c>
      <c r="E1249" s="11">
        <v>0</v>
      </c>
      <c r="F1249" s="11">
        <v>8000</v>
      </c>
      <c r="G1249" s="69">
        <v>4491</v>
      </c>
      <c r="H1249" s="41"/>
      <c r="I1249" s="5"/>
      <c r="J1249"/>
      <c r="K1249"/>
      <c r="L1249"/>
      <c r="M1249"/>
    </row>
    <row r="1250" spans="1:13" s="7" customFormat="1" ht="15" customHeight="1" thickBot="1" x14ac:dyDescent="0.25">
      <c r="A1250" s="5"/>
      <c r="B1250" s="10">
        <v>1879001533</v>
      </c>
      <c r="C1250" s="10" t="s">
        <v>963</v>
      </c>
      <c r="D1250" s="11">
        <v>0</v>
      </c>
      <c r="E1250" s="11">
        <v>0</v>
      </c>
      <c r="F1250" s="11">
        <v>7000</v>
      </c>
      <c r="G1250" s="69">
        <f>5547+1103</f>
        <v>6650</v>
      </c>
      <c r="H1250" s="41"/>
      <c r="I1250" s="5"/>
      <c r="J1250"/>
      <c r="K1250"/>
      <c r="L1250"/>
      <c r="M1250"/>
    </row>
    <row r="1251" spans="1:13" ht="15" customHeight="1" thickBot="1" x14ac:dyDescent="0.3">
      <c r="A1251" s="9"/>
      <c r="B1251" s="19"/>
      <c r="C1251" s="19" t="s">
        <v>683</v>
      </c>
      <c r="D1251" s="20">
        <f t="shared" ref="D1251:G1251" si="85">SUM(D1244:D1250)</f>
        <v>203000</v>
      </c>
      <c r="E1251" s="20">
        <f t="shared" si="85"/>
        <v>364000</v>
      </c>
      <c r="F1251" s="20">
        <f t="shared" si="85"/>
        <v>451000</v>
      </c>
      <c r="G1251" s="20">
        <f t="shared" si="85"/>
        <v>382085</v>
      </c>
      <c r="J1251"/>
      <c r="K1251"/>
      <c r="L1251"/>
    </row>
    <row r="1252" spans="1:13" s="2" customFormat="1" ht="15" customHeight="1" x14ac:dyDescent="0.25">
      <c r="A1252" s="7"/>
      <c r="B1252" s="5"/>
      <c r="C1252" s="5"/>
      <c r="D1252" s="6"/>
      <c r="E1252" s="6"/>
      <c r="F1252" s="6"/>
      <c r="G1252" s="6"/>
      <c r="H1252" s="41"/>
      <c r="I1252" s="5"/>
      <c r="J1252"/>
      <c r="K1252"/>
      <c r="L1252"/>
      <c r="M1252"/>
    </row>
    <row r="1253" spans="1:13" ht="15" customHeight="1" thickBot="1" x14ac:dyDescent="0.3">
      <c r="C1253" s="16" t="s">
        <v>574</v>
      </c>
      <c r="J1253"/>
      <c r="K1253"/>
      <c r="L1253"/>
    </row>
    <row r="1254" spans="1:13" ht="15" customHeight="1" thickBot="1" x14ac:dyDescent="0.3">
      <c r="A1254" s="50"/>
      <c r="B1254" s="19" t="s">
        <v>0</v>
      </c>
      <c r="C1254" s="19" t="s">
        <v>1</v>
      </c>
      <c r="D1254" s="20" t="s">
        <v>972</v>
      </c>
      <c r="E1254" s="20" t="s">
        <v>908</v>
      </c>
      <c r="F1254" s="20" t="s">
        <v>846</v>
      </c>
      <c r="G1254" s="20" t="s">
        <v>971</v>
      </c>
      <c r="J1254"/>
      <c r="K1254"/>
      <c r="L1254"/>
    </row>
    <row r="1255" spans="1:13" ht="15" customHeight="1" x14ac:dyDescent="0.2">
      <c r="B1255" s="10">
        <v>1980000110</v>
      </c>
      <c r="C1255" s="10" t="s">
        <v>560</v>
      </c>
      <c r="D1255" s="11">
        <v>92000</v>
      </c>
      <c r="E1255" s="11">
        <v>84000</v>
      </c>
      <c r="F1255" s="11">
        <v>81000</v>
      </c>
      <c r="G1255" s="69">
        <v>86144</v>
      </c>
      <c r="J1255"/>
      <c r="K1255"/>
      <c r="L1255"/>
    </row>
    <row r="1256" spans="1:13" ht="15" customHeight="1" x14ac:dyDescent="0.2">
      <c r="B1256" s="10">
        <v>1991000310</v>
      </c>
      <c r="C1256" s="10" t="s">
        <v>561</v>
      </c>
      <c r="D1256" s="11">
        <v>482000</v>
      </c>
      <c r="E1256" s="11">
        <v>480000</v>
      </c>
      <c r="F1256" s="11">
        <v>455000</v>
      </c>
      <c r="G1256" s="69">
        <v>469063</v>
      </c>
      <c r="I1256" s="1"/>
      <c r="J1256" s="1"/>
      <c r="K1256" s="1"/>
      <c r="L1256"/>
    </row>
    <row r="1257" spans="1:13" ht="15" customHeight="1" x14ac:dyDescent="0.2">
      <c r="B1257" s="10">
        <v>1992000310</v>
      </c>
      <c r="C1257" s="10" t="s">
        <v>562</v>
      </c>
      <c r="D1257" s="11">
        <v>8600000</v>
      </c>
      <c r="E1257" s="11">
        <v>7032000</v>
      </c>
      <c r="F1257" s="11">
        <v>6600000</v>
      </c>
      <c r="G1257" s="69">
        <v>7028227</v>
      </c>
      <c r="I1257" s="1"/>
      <c r="J1257" s="1"/>
      <c r="K1257" s="1"/>
      <c r="L1257"/>
    </row>
    <row r="1258" spans="1:13" ht="15" customHeight="1" x14ac:dyDescent="0.2">
      <c r="B1258" s="10">
        <v>1992000391</v>
      </c>
      <c r="C1258" s="10" t="s">
        <v>563</v>
      </c>
      <c r="D1258" s="11">
        <v>31000</v>
      </c>
      <c r="E1258" s="11">
        <v>31000</v>
      </c>
      <c r="F1258" s="11">
        <v>31000</v>
      </c>
      <c r="G1258" s="69">
        <v>34253</v>
      </c>
      <c r="I1258" s="1"/>
      <c r="J1258" s="1"/>
      <c r="K1258" s="1"/>
      <c r="L1258"/>
    </row>
    <row r="1259" spans="1:13" ht="15" customHeight="1" x14ac:dyDescent="0.2">
      <c r="B1259" s="10">
        <v>1992001320</v>
      </c>
      <c r="C1259" s="10" t="s">
        <v>898</v>
      </c>
      <c r="D1259" s="11">
        <v>400000</v>
      </c>
      <c r="E1259" s="11">
        <f>950000-80000</f>
        <v>870000</v>
      </c>
      <c r="F1259" s="11">
        <f>950000-80000</f>
        <v>870000</v>
      </c>
      <c r="G1259" s="69">
        <v>36947</v>
      </c>
      <c r="I1259" s="1"/>
      <c r="J1259" s="1"/>
      <c r="K1259" s="1"/>
      <c r="L1259"/>
    </row>
    <row r="1260" spans="1:13" ht="15" customHeight="1" x14ac:dyDescent="0.2">
      <c r="B1260" s="10">
        <v>1994000971</v>
      </c>
      <c r="C1260" s="10" t="s">
        <v>564</v>
      </c>
      <c r="D1260" s="11">
        <v>24000</v>
      </c>
      <c r="E1260" s="11">
        <v>20000</v>
      </c>
      <c r="F1260" s="11">
        <v>20000</v>
      </c>
      <c r="G1260" s="69">
        <v>22715</v>
      </c>
      <c r="I1260" s="1"/>
      <c r="J1260" s="1"/>
      <c r="K1260" s="1"/>
      <c r="L1260"/>
    </row>
    <row r="1261" spans="1:13" ht="15" customHeight="1" x14ac:dyDescent="0.2">
      <c r="B1261" s="10">
        <v>1994000972</v>
      </c>
      <c r="C1261" s="10" t="s">
        <v>565</v>
      </c>
      <c r="D1261" s="11">
        <v>110000</v>
      </c>
      <c r="E1261" s="11">
        <v>120000</v>
      </c>
      <c r="F1261" s="11">
        <v>120000</v>
      </c>
      <c r="G1261" s="69">
        <v>1626156</v>
      </c>
      <c r="I1261" s="1"/>
      <c r="J1261" s="1"/>
      <c r="K1261" s="1"/>
      <c r="L1261"/>
    </row>
    <row r="1262" spans="1:13" ht="15" customHeight="1" x14ac:dyDescent="0.2">
      <c r="B1262" s="10">
        <v>1994000980</v>
      </c>
      <c r="C1262" s="10" t="s">
        <v>1019</v>
      </c>
      <c r="D1262" s="11">
        <v>51000</v>
      </c>
      <c r="E1262" s="11">
        <v>1500000</v>
      </c>
      <c r="F1262" s="11">
        <v>1500000</v>
      </c>
      <c r="G1262" s="69">
        <v>3349336</v>
      </c>
      <c r="I1262" s="1"/>
      <c r="J1262" s="1"/>
      <c r="K1262" s="1"/>
      <c r="L1262"/>
    </row>
    <row r="1263" spans="1:13" ht="15" customHeight="1" x14ac:dyDescent="0.2">
      <c r="B1263" s="10">
        <v>1995000860</v>
      </c>
      <c r="C1263" s="10" t="s">
        <v>566</v>
      </c>
      <c r="D1263" s="11">
        <v>12000000</v>
      </c>
      <c r="E1263" s="11">
        <v>9500000</v>
      </c>
      <c r="F1263" s="11">
        <v>9300000</v>
      </c>
      <c r="G1263" s="69">
        <v>9542580</v>
      </c>
      <c r="I1263" s="1"/>
      <c r="J1263" s="1"/>
      <c r="K1263" s="1"/>
      <c r="L1263"/>
    </row>
    <row r="1264" spans="1:13" ht="15" customHeight="1" thickBot="1" x14ac:dyDescent="0.25">
      <c r="B1264" s="10">
        <v>1995000862</v>
      </c>
      <c r="C1264" s="10" t="s">
        <v>1021</v>
      </c>
      <c r="D1264" s="11">
        <v>330000</v>
      </c>
      <c r="E1264" s="11">
        <v>600000</v>
      </c>
      <c r="F1264" s="11">
        <v>530000</v>
      </c>
      <c r="G1264" s="69">
        <v>602951</v>
      </c>
      <c r="I1264" s="1"/>
      <c r="J1264" s="1"/>
      <c r="K1264" s="1"/>
      <c r="L1264"/>
    </row>
    <row r="1265" spans="1:11" s="35" customFormat="1" ht="15" customHeight="1" thickBot="1" x14ac:dyDescent="0.3">
      <c r="A1265" s="9"/>
      <c r="B1265" s="19"/>
      <c r="C1265" s="19" t="s">
        <v>684</v>
      </c>
      <c r="D1265" s="20">
        <f t="shared" ref="D1265:G1265" si="86">SUM(D1255:D1264)</f>
        <v>22120000</v>
      </c>
      <c r="E1265" s="20">
        <f t="shared" si="86"/>
        <v>20237000</v>
      </c>
      <c r="F1265" s="20">
        <f t="shared" si="86"/>
        <v>19507000</v>
      </c>
      <c r="G1265" s="20">
        <f t="shared" si="86"/>
        <v>22798372</v>
      </c>
      <c r="H1265" s="41"/>
      <c r="I1265" s="1"/>
      <c r="J1265" s="1"/>
      <c r="K1265" s="1"/>
    </row>
    <row r="1266" spans="1:11" s="7" customFormat="1" ht="15" customHeight="1" thickBot="1" x14ac:dyDescent="0.25">
      <c r="A1266" s="5"/>
      <c r="B1266" s="5"/>
      <c r="C1266" s="5"/>
      <c r="D1266" s="6"/>
      <c r="E1266" s="6"/>
      <c r="F1266" s="6"/>
      <c r="G1266" s="6"/>
      <c r="H1266" s="6"/>
    </row>
    <row r="1267" spans="1:11" s="7" customFormat="1" ht="15" customHeight="1" thickBot="1" x14ac:dyDescent="0.25">
      <c r="A1267" s="35"/>
      <c r="B1267" s="36"/>
      <c r="C1267" s="37" t="s">
        <v>599</v>
      </c>
      <c r="D1267" s="45">
        <f t="shared" ref="D1267:G1267" si="87">SUM(D380:D1265)/2</f>
        <v>190558000</v>
      </c>
      <c r="E1267" s="45">
        <f t="shared" si="87"/>
        <v>175442000</v>
      </c>
      <c r="F1267" s="45">
        <f t="shared" si="87"/>
        <v>164461000</v>
      </c>
      <c r="G1267" s="45">
        <f t="shared" si="87"/>
        <v>170448462.07999998</v>
      </c>
      <c r="H1267" s="77"/>
    </row>
    <row r="1268" spans="1:11" s="7" customFormat="1" ht="15" customHeight="1" thickBot="1" x14ac:dyDescent="0.25">
      <c r="B1268" s="5"/>
      <c r="C1268" s="5"/>
      <c r="D1268" s="6"/>
      <c r="E1268" s="6"/>
      <c r="F1268" s="6"/>
      <c r="G1268" s="6"/>
      <c r="H1268" s="6"/>
    </row>
    <row r="1269" spans="1:11" s="7" customFormat="1" ht="15" customHeight="1" thickBot="1" x14ac:dyDescent="0.3">
      <c r="B1269" s="19"/>
      <c r="C1269" s="19" t="s">
        <v>595</v>
      </c>
      <c r="D1269" s="20">
        <f>-D1267+D375</f>
        <v>0</v>
      </c>
      <c r="E1269" s="20">
        <f>-E1267+E375</f>
        <v>0</v>
      </c>
      <c r="F1269" s="20">
        <f>-F1267+F375</f>
        <v>0</v>
      </c>
      <c r="G1269" s="20">
        <f>-G1267+G375</f>
        <v>2581.7400000095367</v>
      </c>
      <c r="H1269" s="6"/>
    </row>
    <row r="1270" spans="1:11" s="7" customFormat="1" ht="15" customHeight="1" x14ac:dyDescent="0.2">
      <c r="B1270" s="5"/>
      <c r="C1270" s="5"/>
      <c r="D1270" s="6"/>
      <c r="E1270" s="6"/>
      <c r="F1270" s="6"/>
      <c r="G1270" s="6"/>
      <c r="H1270" s="6"/>
    </row>
    <row r="1271" spans="1:11" s="7" customFormat="1" ht="14.25" customHeight="1" x14ac:dyDescent="0.2">
      <c r="B1271" s="5"/>
      <c r="C1271" s="5"/>
      <c r="D1271" s="6"/>
      <c r="E1271" s="6"/>
      <c r="F1271" s="6"/>
      <c r="G1271" s="6"/>
      <c r="H1271" s="6"/>
    </row>
    <row r="1272" spans="1:11" s="7" customFormat="1" ht="14.25" customHeight="1" x14ac:dyDescent="0.2">
      <c r="B1272" s="5"/>
      <c r="C1272" s="5"/>
      <c r="D1272" s="6"/>
      <c r="E1272" s="6"/>
      <c r="F1272" s="6"/>
      <c r="G1272" s="6"/>
      <c r="H1272" s="6"/>
    </row>
    <row r="1273" spans="1:11" s="7" customFormat="1" ht="14.25" customHeight="1" x14ac:dyDescent="0.2">
      <c r="B1273" s="5"/>
      <c r="C1273" s="5"/>
      <c r="D1273" s="6"/>
      <c r="E1273" s="6"/>
      <c r="F1273" s="6"/>
      <c r="G1273" s="6"/>
      <c r="H1273" s="6"/>
    </row>
    <row r="1274" spans="1:11" s="7" customFormat="1" ht="14.25" customHeight="1" x14ac:dyDescent="0.2">
      <c r="B1274" s="5"/>
      <c r="C1274" s="5"/>
      <c r="D1274" s="6"/>
      <c r="E1274" s="6"/>
      <c r="F1274" s="6"/>
      <c r="G1274" s="6"/>
      <c r="H1274" s="6"/>
    </row>
    <row r="1275" spans="1:11" s="7" customFormat="1" ht="14.25" customHeight="1" x14ac:dyDescent="0.2">
      <c r="B1275" s="5"/>
      <c r="C1275" s="5"/>
      <c r="D1275" s="6"/>
      <c r="E1275" s="6"/>
      <c r="F1275" s="6"/>
      <c r="G1275" s="6"/>
      <c r="H1275" s="6"/>
    </row>
    <row r="1276" spans="1:11" s="7" customFormat="1" ht="14.25" customHeight="1" x14ac:dyDescent="0.2">
      <c r="B1276" s="5"/>
      <c r="C1276" s="5"/>
      <c r="D1276" s="6"/>
      <c r="E1276" s="6"/>
      <c r="F1276" s="6"/>
      <c r="G1276" s="6"/>
      <c r="H1276" s="6"/>
    </row>
    <row r="1277" spans="1:11" s="7" customFormat="1" ht="14.25" customHeight="1" x14ac:dyDescent="0.2">
      <c r="B1277" s="5"/>
      <c r="C1277" s="5"/>
      <c r="D1277" s="6"/>
      <c r="E1277" s="6"/>
      <c r="F1277" s="6"/>
      <c r="G1277" s="6"/>
      <c r="H1277" s="6"/>
    </row>
    <row r="1278" spans="1:11" s="7" customFormat="1" ht="14.25" customHeight="1" x14ac:dyDescent="0.2">
      <c r="B1278" s="5"/>
      <c r="C1278" s="5"/>
      <c r="D1278" s="6"/>
      <c r="E1278" s="6"/>
      <c r="F1278" s="6"/>
      <c r="G1278" s="6"/>
      <c r="H1278" s="6"/>
    </row>
    <row r="1279" spans="1:11" s="7" customFormat="1" ht="14.25" customHeight="1" x14ac:dyDescent="0.2">
      <c r="B1279" s="5"/>
      <c r="C1279" s="5"/>
      <c r="D1279" s="6"/>
      <c r="E1279" s="6"/>
      <c r="F1279" s="6"/>
      <c r="G1279" s="6"/>
      <c r="H1279" s="6"/>
    </row>
    <row r="1280" spans="1:11" s="7" customFormat="1" ht="14.25" customHeight="1" x14ac:dyDescent="0.2">
      <c r="B1280" s="5"/>
      <c r="C1280" s="5"/>
      <c r="D1280" s="6"/>
      <c r="E1280" s="6"/>
      <c r="F1280" s="6"/>
      <c r="G1280" s="6"/>
      <c r="H1280" s="6"/>
    </row>
    <row r="1281" spans="1:3" s="6" customFormat="1" ht="14.25" customHeight="1" x14ac:dyDescent="0.2">
      <c r="A1281" s="7"/>
      <c r="B1281" s="5"/>
      <c r="C1281" s="5"/>
    </row>
    <row r="1282" spans="1:3" s="6" customFormat="1" ht="14.25" customHeight="1" x14ac:dyDescent="0.2">
      <c r="A1282" s="7"/>
      <c r="B1282" s="5"/>
      <c r="C1282" s="5"/>
    </row>
    <row r="1283" spans="1:3" s="6" customFormat="1" ht="14.25" customHeight="1" x14ac:dyDescent="0.2">
      <c r="B1283" s="5"/>
      <c r="C1283" s="5"/>
    </row>
    <row r="1284" spans="1:3" s="6" customFormat="1" ht="14.25" customHeight="1" x14ac:dyDescent="0.2">
      <c r="B1284" s="5"/>
      <c r="C1284" s="5"/>
    </row>
    <row r="1285" spans="1:3" s="6" customFormat="1" ht="14.25" customHeight="1" x14ac:dyDescent="0.2">
      <c r="B1285" s="5"/>
      <c r="C1285" s="5"/>
    </row>
    <row r="1286" spans="1:3" s="6" customFormat="1" ht="14.25" customHeight="1" x14ac:dyDescent="0.2">
      <c r="B1286" s="5"/>
      <c r="C1286" s="5"/>
    </row>
    <row r="1287" spans="1:3" s="6" customFormat="1" ht="14.25" customHeight="1" x14ac:dyDescent="0.2">
      <c r="B1287" s="5"/>
      <c r="C1287" s="5"/>
    </row>
    <row r="1288" spans="1:3" s="6" customFormat="1" ht="14.25" customHeight="1" x14ac:dyDescent="0.2">
      <c r="B1288" s="5"/>
      <c r="C1288" s="5"/>
    </row>
    <row r="1289" spans="1:3" s="6" customFormat="1" ht="14.25" customHeight="1" x14ac:dyDescent="0.2">
      <c r="B1289" s="5"/>
      <c r="C1289" s="5"/>
    </row>
    <row r="1290" spans="1:3" s="6" customFormat="1" ht="14.25" customHeight="1" x14ac:dyDescent="0.2">
      <c r="B1290" s="5"/>
      <c r="C1290" s="5"/>
    </row>
    <row r="1291" spans="1:3" s="6" customFormat="1" ht="14.25" customHeight="1" x14ac:dyDescent="0.2">
      <c r="B1291" s="5"/>
      <c r="C1291" s="5"/>
    </row>
    <row r="1292" spans="1:3" s="6" customFormat="1" ht="14.25" customHeight="1" x14ac:dyDescent="0.2">
      <c r="B1292" s="5"/>
      <c r="C1292" s="5"/>
    </row>
    <row r="1293" spans="1:3" s="6" customFormat="1" ht="14.25" customHeight="1" x14ac:dyDescent="0.2">
      <c r="B1293" s="5"/>
      <c r="C1293" s="5"/>
    </row>
    <row r="1294" spans="1:3" s="6" customFormat="1" ht="14.25" customHeight="1" x14ac:dyDescent="0.2">
      <c r="B1294" s="5"/>
      <c r="C1294" s="5"/>
    </row>
    <row r="1295" spans="1:3" s="6" customFormat="1" ht="14.25" customHeight="1" x14ac:dyDescent="0.2">
      <c r="B1295" s="5"/>
      <c r="C1295" s="5"/>
    </row>
    <row r="1296" spans="1:3" s="6" customFormat="1" ht="14.25" customHeight="1" x14ac:dyDescent="0.2">
      <c r="B1296" s="5"/>
      <c r="C1296" s="5"/>
    </row>
    <row r="1297" spans="2:3" s="6" customFormat="1" ht="14.25" customHeight="1" x14ac:dyDescent="0.2">
      <c r="B1297" s="5"/>
      <c r="C1297" s="5"/>
    </row>
    <row r="1298" spans="2:3" s="6" customFormat="1" ht="14.25" customHeight="1" x14ac:dyDescent="0.2">
      <c r="B1298" s="5"/>
      <c r="C1298" s="5"/>
    </row>
    <row r="1299" spans="2:3" s="6" customFormat="1" ht="14.25" customHeight="1" x14ac:dyDescent="0.2">
      <c r="B1299" s="5"/>
      <c r="C1299" s="5"/>
    </row>
    <row r="1300" spans="2:3" s="6" customFormat="1" ht="14.25" customHeight="1" x14ac:dyDescent="0.2">
      <c r="B1300" s="5"/>
      <c r="C1300" s="5"/>
    </row>
    <row r="1301" spans="2:3" s="6" customFormat="1" ht="14.25" customHeight="1" x14ac:dyDescent="0.2">
      <c r="B1301" s="5"/>
      <c r="C1301" s="5"/>
    </row>
    <row r="1302" spans="2:3" s="6" customFormat="1" ht="14.25" customHeight="1" x14ac:dyDescent="0.2">
      <c r="B1302" s="5"/>
      <c r="C1302" s="5"/>
    </row>
    <row r="1303" spans="2:3" s="6" customFormat="1" ht="14.25" customHeight="1" x14ac:dyDescent="0.2">
      <c r="B1303" s="5"/>
      <c r="C1303" s="5"/>
    </row>
    <row r="1304" spans="2:3" s="6" customFormat="1" ht="14.25" customHeight="1" x14ac:dyDescent="0.2">
      <c r="B1304" s="5"/>
      <c r="C1304" s="5"/>
    </row>
    <row r="1305" spans="2:3" s="6" customFormat="1" ht="14.25" customHeight="1" x14ac:dyDescent="0.2">
      <c r="B1305" s="5"/>
      <c r="C1305" s="5"/>
    </row>
    <row r="1306" spans="2:3" s="6" customFormat="1" ht="14.25" customHeight="1" x14ac:dyDescent="0.2">
      <c r="B1306" s="5"/>
      <c r="C1306" s="5"/>
    </row>
    <row r="1307" spans="2:3" s="6" customFormat="1" ht="14.25" customHeight="1" x14ac:dyDescent="0.2">
      <c r="B1307" s="5"/>
      <c r="C1307" s="5"/>
    </row>
    <row r="1308" spans="2:3" s="6" customFormat="1" ht="14.25" customHeight="1" x14ac:dyDescent="0.2">
      <c r="B1308" s="5"/>
      <c r="C1308" s="5"/>
    </row>
    <row r="1309" spans="2:3" s="6" customFormat="1" ht="14.25" customHeight="1" x14ac:dyDescent="0.2">
      <c r="B1309" s="5"/>
      <c r="C1309" s="5"/>
    </row>
    <row r="1310" spans="2:3" s="6" customFormat="1" ht="14.25" customHeight="1" x14ac:dyDescent="0.2">
      <c r="B1310" s="5"/>
      <c r="C1310" s="5"/>
    </row>
    <row r="1311" spans="2:3" s="6" customFormat="1" ht="14.25" customHeight="1" x14ac:dyDescent="0.2">
      <c r="B1311" s="5"/>
      <c r="C1311" s="5"/>
    </row>
    <row r="1312" spans="2:3" s="6" customFormat="1" ht="14.25" customHeight="1" x14ac:dyDescent="0.2">
      <c r="B1312" s="5"/>
      <c r="C1312" s="5"/>
    </row>
    <row r="1313" spans="2:3" s="6" customFormat="1" ht="14.25" customHeight="1" x14ac:dyDescent="0.2">
      <c r="B1313" s="5"/>
      <c r="C1313" s="5"/>
    </row>
    <row r="1314" spans="2:3" s="6" customFormat="1" ht="14.25" customHeight="1" x14ac:dyDescent="0.2">
      <c r="B1314" s="5"/>
      <c r="C1314" s="5"/>
    </row>
    <row r="1315" spans="2:3" s="6" customFormat="1" ht="14.25" customHeight="1" x14ac:dyDescent="0.2">
      <c r="B1315" s="5"/>
      <c r="C1315" s="5"/>
    </row>
    <row r="1316" spans="2:3" s="6" customFormat="1" ht="14.25" customHeight="1" x14ac:dyDescent="0.2">
      <c r="B1316" s="5"/>
      <c r="C1316" s="5"/>
    </row>
    <row r="1317" spans="2:3" s="6" customFormat="1" ht="14.25" customHeight="1" x14ac:dyDescent="0.2">
      <c r="B1317" s="5"/>
      <c r="C1317" s="5"/>
    </row>
    <row r="1318" spans="2:3" s="6" customFormat="1" ht="14.25" customHeight="1" x14ac:dyDescent="0.2">
      <c r="B1318" s="5"/>
      <c r="C1318" s="5"/>
    </row>
    <row r="1319" spans="2:3" s="6" customFormat="1" ht="14.25" customHeight="1" x14ac:dyDescent="0.2">
      <c r="B1319" s="5"/>
      <c r="C1319" s="5"/>
    </row>
    <row r="1320" spans="2:3" s="6" customFormat="1" ht="14.25" customHeight="1" x14ac:dyDescent="0.2">
      <c r="B1320" s="5"/>
      <c r="C1320" s="5"/>
    </row>
    <row r="1321" spans="2:3" s="6" customFormat="1" ht="14.25" customHeight="1" x14ac:dyDescent="0.2">
      <c r="B1321" s="5"/>
      <c r="C1321" s="5"/>
    </row>
    <row r="1322" spans="2:3" s="6" customFormat="1" ht="14.25" customHeight="1" x14ac:dyDescent="0.2">
      <c r="B1322" s="5"/>
      <c r="C1322" s="5"/>
    </row>
    <row r="1323" spans="2:3" s="6" customFormat="1" ht="14.25" customHeight="1" x14ac:dyDescent="0.2">
      <c r="B1323" s="5"/>
      <c r="C1323" s="5"/>
    </row>
    <row r="1324" spans="2:3" s="6" customFormat="1" ht="14.25" customHeight="1" x14ac:dyDescent="0.2">
      <c r="B1324" s="5"/>
      <c r="C1324" s="5"/>
    </row>
    <row r="1325" spans="2:3" s="6" customFormat="1" ht="14.25" customHeight="1" x14ac:dyDescent="0.2">
      <c r="B1325" s="5"/>
      <c r="C1325" s="5"/>
    </row>
    <row r="1326" spans="2:3" s="6" customFormat="1" ht="14.25" customHeight="1" x14ac:dyDescent="0.2">
      <c r="B1326" s="5"/>
      <c r="C1326" s="5"/>
    </row>
    <row r="1327" spans="2:3" s="6" customFormat="1" ht="14.25" customHeight="1" x14ac:dyDescent="0.2">
      <c r="B1327" s="5"/>
      <c r="C1327" s="5"/>
    </row>
    <row r="1328" spans="2:3" s="6" customFormat="1" ht="14.25" customHeight="1" x14ac:dyDescent="0.2">
      <c r="B1328" s="5"/>
      <c r="C1328" s="5"/>
    </row>
    <row r="1329" spans="2:3" s="6" customFormat="1" ht="14.25" customHeight="1" x14ac:dyDescent="0.2">
      <c r="B1329" s="5"/>
      <c r="C1329" s="5"/>
    </row>
    <row r="1330" spans="2:3" s="6" customFormat="1" ht="14.25" customHeight="1" x14ac:dyDescent="0.2">
      <c r="B1330" s="5"/>
      <c r="C1330" s="5"/>
    </row>
    <row r="1331" spans="2:3" s="6" customFormat="1" ht="14.25" customHeight="1" x14ac:dyDescent="0.2">
      <c r="B1331" s="5"/>
      <c r="C1331" s="5"/>
    </row>
    <row r="1332" spans="2:3" s="6" customFormat="1" ht="14.25" customHeight="1" x14ac:dyDescent="0.2">
      <c r="B1332" s="5"/>
      <c r="C1332" s="5"/>
    </row>
    <row r="1333" spans="2:3" s="6" customFormat="1" ht="14.25" customHeight="1" x14ac:dyDescent="0.2">
      <c r="B1333" s="5"/>
      <c r="C1333" s="5"/>
    </row>
    <row r="1334" spans="2:3" s="6" customFormat="1" ht="14.25" customHeight="1" x14ac:dyDescent="0.2">
      <c r="B1334" s="5"/>
      <c r="C1334" s="5"/>
    </row>
    <row r="1335" spans="2:3" s="6" customFormat="1" ht="14.25" customHeight="1" x14ac:dyDescent="0.2">
      <c r="B1335" s="5"/>
      <c r="C1335" s="5"/>
    </row>
    <row r="1336" spans="2:3" s="6" customFormat="1" ht="14.25" customHeight="1" x14ac:dyDescent="0.2">
      <c r="B1336" s="5"/>
      <c r="C1336" s="5"/>
    </row>
    <row r="1337" spans="2:3" s="6" customFormat="1" ht="14.25" customHeight="1" x14ac:dyDescent="0.2">
      <c r="B1337" s="5"/>
      <c r="C1337" s="5"/>
    </row>
    <row r="1338" spans="2:3" s="6" customFormat="1" ht="14.25" customHeight="1" x14ac:dyDescent="0.2">
      <c r="B1338" s="5"/>
      <c r="C1338" s="5"/>
    </row>
    <row r="1339" spans="2:3" s="6" customFormat="1" ht="14.25" customHeight="1" x14ac:dyDescent="0.2">
      <c r="B1339" s="5"/>
      <c r="C1339" s="5"/>
    </row>
    <row r="1340" spans="2:3" s="6" customFormat="1" ht="14.25" customHeight="1" x14ac:dyDescent="0.2">
      <c r="B1340" s="5"/>
      <c r="C1340" s="5"/>
    </row>
    <row r="1341" spans="2:3" s="6" customFormat="1" ht="14.25" customHeight="1" x14ac:dyDescent="0.2">
      <c r="B1341" s="5"/>
      <c r="C1341" s="5"/>
    </row>
    <row r="1342" spans="2:3" s="6" customFormat="1" ht="14.25" customHeight="1" x14ac:dyDescent="0.2">
      <c r="B1342" s="5"/>
      <c r="C1342" s="5"/>
    </row>
    <row r="1343" spans="2:3" s="6" customFormat="1" ht="14.25" customHeight="1" x14ac:dyDescent="0.2">
      <c r="B1343" s="5"/>
      <c r="C1343" s="5"/>
    </row>
    <row r="1344" spans="2:3" s="6" customFormat="1" ht="14.25" customHeight="1" x14ac:dyDescent="0.2">
      <c r="B1344" s="5"/>
      <c r="C1344" s="5"/>
    </row>
    <row r="1345" spans="2:3" s="6" customFormat="1" ht="14.25" customHeight="1" x14ac:dyDescent="0.2">
      <c r="B1345" s="5"/>
      <c r="C1345" s="5"/>
    </row>
    <row r="1346" spans="2:3" s="6" customFormat="1" ht="14.25" customHeight="1" x14ac:dyDescent="0.2">
      <c r="B1346" s="5"/>
      <c r="C1346" s="5"/>
    </row>
    <row r="1347" spans="2:3" s="6" customFormat="1" ht="14.25" customHeight="1" x14ac:dyDescent="0.2">
      <c r="B1347" s="5"/>
      <c r="C1347" s="5"/>
    </row>
    <row r="1348" spans="2:3" s="6" customFormat="1" ht="14.25" customHeight="1" x14ac:dyDescent="0.2">
      <c r="B1348" s="5"/>
      <c r="C1348" s="5"/>
    </row>
    <row r="1349" spans="2:3" s="6" customFormat="1" ht="14.25" customHeight="1" x14ac:dyDescent="0.2">
      <c r="B1349" s="5"/>
      <c r="C1349" s="5"/>
    </row>
    <row r="1350" spans="2:3" s="6" customFormat="1" ht="14.25" customHeight="1" x14ac:dyDescent="0.2">
      <c r="B1350" s="5"/>
      <c r="C1350" s="5"/>
    </row>
    <row r="1351" spans="2:3" s="6" customFormat="1" ht="14.25" customHeight="1" x14ac:dyDescent="0.2">
      <c r="B1351" s="5"/>
      <c r="C1351" s="5"/>
    </row>
    <row r="1352" spans="2:3" s="6" customFormat="1" ht="14.25" customHeight="1" x14ac:dyDescent="0.2">
      <c r="B1352" s="5"/>
      <c r="C1352" s="5"/>
    </row>
    <row r="1353" spans="2:3" s="6" customFormat="1" ht="14.25" customHeight="1" x14ac:dyDescent="0.2">
      <c r="B1353" s="5"/>
      <c r="C1353" s="5"/>
    </row>
    <row r="1354" spans="2:3" s="6" customFormat="1" ht="14.25" customHeight="1" x14ac:dyDescent="0.2">
      <c r="B1354" s="5"/>
      <c r="C1354" s="5"/>
    </row>
    <row r="1355" spans="2:3" s="6" customFormat="1" ht="14.25" customHeight="1" x14ac:dyDescent="0.2">
      <c r="B1355" s="5"/>
      <c r="C1355" s="5"/>
    </row>
    <row r="1356" spans="2:3" s="6" customFormat="1" ht="14.25" customHeight="1" x14ac:dyDescent="0.2">
      <c r="B1356" s="5"/>
      <c r="C1356" s="5"/>
    </row>
    <row r="1357" spans="2:3" s="6" customFormat="1" ht="14.25" customHeight="1" x14ac:dyDescent="0.2">
      <c r="B1357" s="5"/>
      <c r="C1357" s="5"/>
    </row>
    <row r="1358" spans="2:3" s="6" customFormat="1" ht="14.25" customHeight="1" x14ac:dyDescent="0.2">
      <c r="B1358" s="5"/>
      <c r="C1358" s="5"/>
    </row>
    <row r="1359" spans="2:3" s="6" customFormat="1" ht="14.25" customHeight="1" x14ac:dyDescent="0.2">
      <c r="B1359" s="5"/>
      <c r="C1359" s="5"/>
    </row>
    <row r="1360" spans="2:3" s="6" customFormat="1" ht="14.25" customHeight="1" x14ac:dyDescent="0.2">
      <c r="B1360" s="5"/>
      <c r="C1360" s="5"/>
    </row>
    <row r="1361" spans="2:3" s="6" customFormat="1" ht="14.25" customHeight="1" x14ac:dyDescent="0.2">
      <c r="B1361" s="5"/>
      <c r="C1361" s="5"/>
    </row>
    <row r="1362" spans="2:3" s="6" customFormat="1" ht="14.25" customHeight="1" x14ac:dyDescent="0.2">
      <c r="B1362" s="5"/>
      <c r="C1362" s="5"/>
    </row>
    <row r="1363" spans="2:3" s="6" customFormat="1" ht="14.25" customHeight="1" x14ac:dyDescent="0.2">
      <c r="B1363" s="5"/>
      <c r="C1363" s="5"/>
    </row>
    <row r="1364" spans="2:3" s="6" customFormat="1" ht="14.25" customHeight="1" x14ac:dyDescent="0.2">
      <c r="B1364" s="5"/>
      <c r="C1364" s="5"/>
    </row>
    <row r="1365" spans="2:3" s="6" customFormat="1" ht="14.25" customHeight="1" x14ac:dyDescent="0.2">
      <c r="B1365" s="5"/>
      <c r="C1365" s="5"/>
    </row>
    <row r="1366" spans="2:3" s="6" customFormat="1" ht="14.25" customHeight="1" x14ac:dyDescent="0.2">
      <c r="B1366" s="5"/>
      <c r="C1366" s="5"/>
    </row>
    <row r="1367" spans="2:3" s="6" customFormat="1" ht="14.25" customHeight="1" x14ac:dyDescent="0.2">
      <c r="B1367" s="5"/>
      <c r="C1367" s="5"/>
    </row>
    <row r="1368" spans="2:3" s="6" customFormat="1" ht="14.25" customHeight="1" x14ac:dyDescent="0.2">
      <c r="B1368" s="5"/>
      <c r="C1368" s="5"/>
    </row>
    <row r="1369" spans="2:3" s="6" customFormat="1" ht="14.25" customHeight="1" x14ac:dyDescent="0.2">
      <c r="B1369" s="5"/>
      <c r="C1369" s="5"/>
    </row>
    <row r="1370" spans="2:3" s="6" customFormat="1" ht="14.25" customHeight="1" x14ac:dyDescent="0.2">
      <c r="B1370" s="5"/>
      <c r="C1370" s="5"/>
    </row>
    <row r="1371" spans="2:3" s="6" customFormat="1" ht="14.25" customHeight="1" x14ac:dyDescent="0.2">
      <c r="B1371" s="5"/>
      <c r="C1371" s="5"/>
    </row>
    <row r="1372" spans="2:3" s="6" customFormat="1" ht="14.25" customHeight="1" x14ac:dyDescent="0.2">
      <c r="B1372" s="5"/>
      <c r="C1372" s="5"/>
    </row>
    <row r="1373" spans="2:3" s="6" customFormat="1" ht="14.25" customHeight="1" x14ac:dyDescent="0.2">
      <c r="B1373" s="5"/>
      <c r="C1373" s="5"/>
    </row>
    <row r="1374" spans="2:3" s="6" customFormat="1" ht="14.25" customHeight="1" x14ac:dyDescent="0.2">
      <c r="B1374" s="5"/>
      <c r="C1374" s="5"/>
    </row>
    <row r="1375" spans="2:3" s="6" customFormat="1" ht="14.25" customHeight="1" x14ac:dyDescent="0.2">
      <c r="B1375" s="5"/>
      <c r="C1375" s="5"/>
    </row>
    <row r="1376" spans="2:3" s="6" customFormat="1" ht="14.25" customHeight="1" x14ac:dyDescent="0.2">
      <c r="B1376" s="5"/>
      <c r="C1376" s="5"/>
    </row>
    <row r="1377" spans="2:3" s="6" customFormat="1" ht="14.25" customHeight="1" x14ac:dyDescent="0.2">
      <c r="B1377" s="5"/>
      <c r="C1377" s="5"/>
    </row>
    <row r="1378" spans="2:3" s="6" customFormat="1" ht="14.25" customHeight="1" x14ac:dyDescent="0.2">
      <c r="B1378" s="5"/>
      <c r="C1378" s="5"/>
    </row>
    <row r="1379" spans="2:3" s="6" customFormat="1" ht="14.25" customHeight="1" x14ac:dyDescent="0.2">
      <c r="B1379" s="5"/>
      <c r="C1379" s="5"/>
    </row>
    <row r="1380" spans="2:3" s="6" customFormat="1" ht="14.25" customHeight="1" x14ac:dyDescent="0.2">
      <c r="B1380" s="5"/>
      <c r="C1380" s="5"/>
    </row>
    <row r="1381" spans="2:3" s="6" customFormat="1" ht="14.25" customHeight="1" x14ac:dyDescent="0.2">
      <c r="B1381" s="5"/>
      <c r="C1381" s="5"/>
    </row>
    <row r="1382" spans="2:3" s="6" customFormat="1" ht="14.25" customHeight="1" x14ac:dyDescent="0.2">
      <c r="B1382" s="5"/>
      <c r="C1382" s="5"/>
    </row>
    <row r="1383" spans="2:3" s="6" customFormat="1" ht="14.25" customHeight="1" x14ac:dyDescent="0.2">
      <c r="B1383" s="5"/>
      <c r="C1383" s="5"/>
    </row>
    <row r="1384" spans="2:3" s="6" customFormat="1" ht="14.25" customHeight="1" x14ac:dyDescent="0.2">
      <c r="B1384" s="5"/>
      <c r="C1384" s="5"/>
    </row>
    <row r="1385" spans="2:3" s="6" customFormat="1" ht="14.25" customHeight="1" x14ac:dyDescent="0.2">
      <c r="B1385" s="5"/>
      <c r="C1385" s="5"/>
    </row>
    <row r="1386" spans="2:3" s="6" customFormat="1" ht="14.25" customHeight="1" x14ac:dyDescent="0.2">
      <c r="B1386" s="5"/>
      <c r="C1386" s="5"/>
    </row>
    <row r="1387" spans="2:3" s="6" customFormat="1" ht="14.25" customHeight="1" x14ac:dyDescent="0.2">
      <c r="B1387" s="5"/>
      <c r="C1387" s="5"/>
    </row>
    <row r="1388" spans="2:3" s="6" customFormat="1" x14ac:dyDescent="0.2">
      <c r="B1388" s="5"/>
      <c r="C1388" s="5"/>
    </row>
    <row r="1389" spans="2:3" s="6" customFormat="1" x14ac:dyDescent="0.2">
      <c r="B1389" s="5"/>
      <c r="C1389" s="5"/>
    </row>
    <row r="1390" spans="2:3" s="6" customFormat="1" x14ac:dyDescent="0.2">
      <c r="B1390" s="5"/>
      <c r="C1390" s="5"/>
    </row>
    <row r="1391" spans="2:3" s="6" customFormat="1" x14ac:dyDescent="0.2">
      <c r="B1391" s="5"/>
      <c r="C1391" s="5"/>
    </row>
    <row r="1392" spans="2:3" s="6" customFormat="1" x14ac:dyDescent="0.2">
      <c r="B1392" s="5"/>
      <c r="C1392" s="5"/>
    </row>
    <row r="1393" spans="2:3" s="6" customFormat="1" x14ac:dyDescent="0.2">
      <c r="B1393" s="5"/>
      <c r="C1393" s="5"/>
    </row>
    <row r="1394" spans="2:3" s="6" customFormat="1" x14ac:dyDescent="0.2">
      <c r="B1394" s="5"/>
      <c r="C1394" s="5"/>
    </row>
    <row r="1395" spans="2:3" s="6" customFormat="1" x14ac:dyDescent="0.2">
      <c r="B1395" s="5"/>
      <c r="C1395" s="5"/>
    </row>
    <row r="1396" spans="2:3" s="6" customFormat="1" x14ac:dyDescent="0.2">
      <c r="B1396" s="5"/>
      <c r="C1396" s="5"/>
    </row>
    <row r="1397" spans="2:3" s="6" customFormat="1" x14ac:dyDescent="0.2">
      <c r="B1397" s="5"/>
      <c r="C1397" s="5"/>
    </row>
    <row r="1398" spans="2:3" s="6" customFormat="1" x14ac:dyDescent="0.2">
      <c r="B1398" s="5"/>
      <c r="C1398" s="5"/>
    </row>
    <row r="1399" spans="2:3" s="6" customFormat="1" x14ac:dyDescent="0.2">
      <c r="B1399" s="5"/>
      <c r="C1399" s="5"/>
    </row>
    <row r="1400" spans="2:3" s="6" customFormat="1" x14ac:dyDescent="0.2">
      <c r="B1400" s="5"/>
      <c r="C1400" s="5"/>
    </row>
    <row r="1401" spans="2:3" s="6" customFormat="1" x14ac:dyDescent="0.2">
      <c r="B1401" s="5"/>
      <c r="C1401" s="5"/>
    </row>
    <row r="1402" spans="2:3" s="6" customFormat="1" x14ac:dyDescent="0.2">
      <c r="B1402" s="5"/>
      <c r="C1402" s="5"/>
    </row>
    <row r="1403" spans="2:3" s="6" customFormat="1" x14ac:dyDescent="0.2">
      <c r="B1403" s="5"/>
      <c r="C1403" s="5"/>
    </row>
    <row r="1404" spans="2:3" s="6" customFormat="1" x14ac:dyDescent="0.2">
      <c r="B1404" s="5"/>
      <c r="C1404" s="5"/>
    </row>
    <row r="1405" spans="2:3" s="6" customFormat="1" x14ac:dyDescent="0.2">
      <c r="B1405" s="5"/>
      <c r="C1405" s="5"/>
    </row>
    <row r="1406" spans="2:3" s="6" customFormat="1" x14ac:dyDescent="0.2">
      <c r="B1406" s="5"/>
      <c r="C1406" s="5"/>
    </row>
    <row r="1407" spans="2:3" s="6" customFormat="1" x14ac:dyDescent="0.2">
      <c r="B1407" s="5"/>
      <c r="C1407" s="5"/>
    </row>
    <row r="1408" spans="2:3" s="6" customFormat="1" x14ac:dyDescent="0.2">
      <c r="B1408" s="5"/>
      <c r="C1408" s="5"/>
    </row>
    <row r="1409" spans="2:3" s="6" customFormat="1" x14ac:dyDescent="0.2">
      <c r="B1409" s="5"/>
      <c r="C1409" s="5"/>
    </row>
    <row r="1410" spans="2:3" s="6" customFormat="1" x14ac:dyDescent="0.2">
      <c r="B1410" s="5"/>
      <c r="C1410" s="5"/>
    </row>
    <row r="1411" spans="2:3" s="6" customFormat="1" x14ac:dyDescent="0.2">
      <c r="B1411" s="5"/>
      <c r="C1411" s="5"/>
    </row>
    <row r="1412" spans="2:3" s="6" customFormat="1" x14ac:dyDescent="0.2">
      <c r="B1412" s="5"/>
      <c r="C1412" s="5"/>
    </row>
    <row r="1413" spans="2:3" s="6" customFormat="1" x14ac:dyDescent="0.2">
      <c r="B1413" s="5"/>
      <c r="C1413" s="5"/>
    </row>
    <row r="1414" spans="2:3" s="6" customFormat="1" x14ac:dyDescent="0.2">
      <c r="B1414" s="5"/>
      <c r="C1414" s="5"/>
    </row>
    <row r="1415" spans="2:3" s="6" customFormat="1" x14ac:dyDescent="0.2">
      <c r="B1415" s="5"/>
      <c r="C1415" s="5"/>
    </row>
    <row r="1416" spans="2:3" s="6" customFormat="1" x14ac:dyDescent="0.2">
      <c r="B1416" s="5"/>
      <c r="C1416" s="5"/>
    </row>
    <row r="1417" spans="2:3" s="6" customFormat="1" x14ac:dyDescent="0.2">
      <c r="B1417" s="5"/>
      <c r="C1417" s="5"/>
    </row>
    <row r="1418" spans="2:3" s="6" customFormat="1" x14ac:dyDescent="0.2">
      <c r="B1418" s="5"/>
      <c r="C1418" s="5"/>
    </row>
    <row r="1419" spans="2:3" s="6" customFormat="1" x14ac:dyDescent="0.2">
      <c r="B1419" s="5"/>
      <c r="C1419" s="5"/>
    </row>
    <row r="1420" spans="2:3" s="6" customFormat="1" x14ac:dyDescent="0.2">
      <c r="B1420" s="5"/>
      <c r="C1420" s="5"/>
    </row>
    <row r="1421" spans="2:3" s="6" customFormat="1" x14ac:dyDescent="0.2">
      <c r="B1421" s="5"/>
      <c r="C1421" s="5"/>
    </row>
    <row r="1422" spans="2:3" s="6" customFormat="1" x14ac:dyDescent="0.2">
      <c r="B1422" s="5"/>
      <c r="C1422" s="5"/>
    </row>
    <row r="1423" spans="2:3" s="6" customFormat="1" x14ac:dyDescent="0.2">
      <c r="B1423" s="5"/>
      <c r="C1423" s="5"/>
    </row>
    <row r="1424" spans="2:3" s="6" customFormat="1" x14ac:dyDescent="0.2">
      <c r="B1424" s="5"/>
      <c r="C1424" s="5"/>
    </row>
    <row r="1425" spans="2:3" s="6" customFormat="1" x14ac:dyDescent="0.2">
      <c r="B1425" s="5"/>
      <c r="C1425" s="5"/>
    </row>
    <row r="1426" spans="2:3" s="6" customFormat="1" x14ac:dyDescent="0.2">
      <c r="B1426" s="5"/>
      <c r="C1426" s="5"/>
    </row>
    <row r="1427" spans="2:3" s="6" customFormat="1" x14ac:dyDescent="0.2">
      <c r="B1427" s="5"/>
      <c r="C1427" s="5"/>
    </row>
    <row r="1428" spans="2:3" s="6" customFormat="1" x14ac:dyDescent="0.2">
      <c r="B1428" s="5"/>
      <c r="C1428" s="5"/>
    </row>
    <row r="1429" spans="2:3" s="6" customFormat="1" x14ac:dyDescent="0.2">
      <c r="B1429" s="5"/>
      <c r="C1429" s="5"/>
    </row>
    <row r="1430" spans="2:3" s="6" customFormat="1" x14ac:dyDescent="0.2">
      <c r="B1430" s="5"/>
      <c r="C1430" s="5"/>
    </row>
    <row r="1431" spans="2:3" s="6" customFormat="1" x14ac:dyDescent="0.2">
      <c r="B1431" s="5"/>
      <c r="C1431" s="5"/>
    </row>
    <row r="1432" spans="2:3" s="6" customFormat="1" x14ac:dyDescent="0.2">
      <c r="B1432" s="5"/>
      <c r="C1432" s="5"/>
    </row>
    <row r="1433" spans="2:3" s="6" customFormat="1" x14ac:dyDescent="0.2">
      <c r="B1433" s="5"/>
      <c r="C1433" s="5"/>
    </row>
    <row r="1434" spans="2:3" s="6" customFormat="1" x14ac:dyDescent="0.2">
      <c r="B1434" s="5"/>
      <c r="C1434" s="5"/>
    </row>
    <row r="1435" spans="2:3" s="6" customFormat="1" x14ac:dyDescent="0.2">
      <c r="B1435" s="5"/>
      <c r="C1435" s="5"/>
    </row>
    <row r="1436" spans="2:3" s="6" customFormat="1" x14ac:dyDescent="0.2">
      <c r="B1436" s="5"/>
      <c r="C1436" s="5"/>
    </row>
    <row r="1437" spans="2:3" s="6" customFormat="1" x14ac:dyDescent="0.2">
      <c r="B1437" s="5"/>
      <c r="C1437" s="5"/>
    </row>
    <row r="1438" spans="2:3" s="6" customFormat="1" x14ac:dyDescent="0.2">
      <c r="B1438" s="5"/>
      <c r="C1438" s="5"/>
    </row>
    <row r="1439" spans="2:3" s="6" customFormat="1" x14ac:dyDescent="0.2">
      <c r="B1439" s="5"/>
      <c r="C1439" s="5"/>
    </row>
    <row r="1440" spans="2:3" s="6" customFormat="1" x14ac:dyDescent="0.2">
      <c r="B1440" s="5"/>
      <c r="C1440" s="5"/>
    </row>
    <row r="1441" spans="2:3" s="6" customFormat="1" x14ac:dyDescent="0.2">
      <c r="B1441" s="5"/>
      <c r="C1441" s="5"/>
    </row>
    <row r="1442" spans="2:3" s="6" customFormat="1" x14ac:dyDescent="0.2">
      <c r="B1442" s="5"/>
      <c r="C1442" s="5"/>
    </row>
    <row r="1443" spans="2:3" s="6" customFormat="1" x14ac:dyDescent="0.2">
      <c r="B1443" s="5"/>
      <c r="C1443" s="5"/>
    </row>
    <row r="1444" spans="2:3" s="6" customFormat="1" x14ac:dyDescent="0.2">
      <c r="B1444" s="5"/>
      <c r="C1444" s="5"/>
    </row>
    <row r="1445" spans="2:3" s="6" customFormat="1" x14ac:dyDescent="0.2">
      <c r="B1445" s="5"/>
      <c r="C1445" s="5"/>
    </row>
    <row r="1446" spans="2:3" s="6" customFormat="1" x14ac:dyDescent="0.2">
      <c r="B1446" s="5"/>
      <c r="C1446" s="5"/>
    </row>
    <row r="1447" spans="2:3" s="6" customFormat="1" x14ac:dyDescent="0.2">
      <c r="B1447" s="5"/>
      <c r="C1447" s="5"/>
    </row>
    <row r="1448" spans="2:3" s="6" customFormat="1" x14ac:dyDescent="0.2">
      <c r="B1448" s="5"/>
      <c r="C1448" s="5"/>
    </row>
    <row r="1449" spans="2:3" s="6" customFormat="1" x14ac:dyDescent="0.2">
      <c r="B1449" s="5"/>
      <c r="C1449" s="5"/>
    </row>
    <row r="1450" spans="2:3" s="6" customFormat="1" x14ac:dyDescent="0.2">
      <c r="B1450" s="5"/>
      <c r="C1450" s="5"/>
    </row>
    <row r="1451" spans="2:3" s="6" customFormat="1" x14ac:dyDescent="0.2">
      <c r="B1451" s="5"/>
      <c r="C1451" s="5"/>
    </row>
    <row r="1452" spans="2:3" s="6" customFormat="1" x14ac:dyDescent="0.2">
      <c r="B1452" s="5"/>
      <c r="C1452" s="5"/>
    </row>
    <row r="1453" spans="2:3" s="6" customFormat="1" x14ac:dyDescent="0.2">
      <c r="B1453" s="5"/>
      <c r="C1453" s="5"/>
    </row>
    <row r="1454" spans="2:3" s="6" customFormat="1" x14ac:dyDescent="0.2">
      <c r="B1454" s="5"/>
      <c r="C1454" s="5"/>
    </row>
    <row r="1455" spans="2:3" s="6" customFormat="1" x14ac:dyDescent="0.2">
      <c r="B1455" s="5"/>
      <c r="C1455" s="5"/>
    </row>
    <row r="1456" spans="2:3" s="6" customFormat="1" x14ac:dyDescent="0.2">
      <c r="B1456" s="5"/>
      <c r="C1456" s="5"/>
    </row>
    <row r="1457" spans="2:3" s="6" customFormat="1" x14ac:dyDescent="0.2">
      <c r="B1457" s="5"/>
      <c r="C1457" s="5"/>
    </row>
    <row r="1458" spans="2:3" s="6" customFormat="1" x14ac:dyDescent="0.2">
      <c r="B1458" s="5"/>
      <c r="C1458" s="5"/>
    </row>
    <row r="1459" spans="2:3" s="6" customFormat="1" x14ac:dyDescent="0.2">
      <c r="B1459" s="5"/>
      <c r="C1459" s="5"/>
    </row>
    <row r="1460" spans="2:3" s="6" customFormat="1" x14ac:dyDescent="0.2">
      <c r="B1460" s="5"/>
      <c r="C1460" s="5"/>
    </row>
    <row r="1461" spans="2:3" s="6" customFormat="1" x14ac:dyDescent="0.2">
      <c r="B1461" s="5"/>
      <c r="C1461" s="5"/>
    </row>
    <row r="1462" spans="2:3" s="6" customFormat="1" x14ac:dyDescent="0.2">
      <c r="B1462" s="5"/>
      <c r="C1462" s="5"/>
    </row>
    <row r="1463" spans="2:3" s="6" customFormat="1" x14ac:dyDescent="0.2">
      <c r="B1463" s="5"/>
      <c r="C1463" s="5"/>
    </row>
    <row r="1464" spans="2:3" s="6" customFormat="1" x14ac:dyDescent="0.2">
      <c r="B1464" s="5"/>
      <c r="C1464" s="5"/>
    </row>
    <row r="1465" spans="2:3" s="6" customFormat="1" x14ac:dyDescent="0.2">
      <c r="B1465" s="5"/>
      <c r="C1465" s="5"/>
    </row>
    <row r="1466" spans="2:3" s="6" customFormat="1" x14ac:dyDescent="0.2">
      <c r="B1466" s="5"/>
      <c r="C1466" s="5"/>
    </row>
    <row r="1467" spans="2:3" s="6" customFormat="1" x14ac:dyDescent="0.2">
      <c r="B1467" s="5"/>
      <c r="C1467" s="5"/>
    </row>
    <row r="1468" spans="2:3" s="6" customFormat="1" x14ac:dyDescent="0.2">
      <c r="B1468" s="5"/>
      <c r="C1468" s="5"/>
    </row>
    <row r="1469" spans="2:3" s="6" customFormat="1" x14ac:dyDescent="0.2">
      <c r="B1469" s="5"/>
      <c r="C1469" s="5"/>
    </row>
    <row r="1470" spans="2:3" s="6" customFormat="1" x14ac:dyDescent="0.2">
      <c r="B1470" s="5"/>
      <c r="C1470" s="5"/>
    </row>
    <row r="1471" spans="2:3" s="6" customFormat="1" x14ac:dyDescent="0.2">
      <c r="B1471" s="5"/>
      <c r="C1471" s="5"/>
    </row>
    <row r="1472" spans="2:3" s="6" customFormat="1" x14ac:dyDescent="0.2">
      <c r="B1472" s="5"/>
      <c r="C1472" s="5"/>
    </row>
    <row r="1473" spans="2:3" s="6" customFormat="1" x14ac:dyDescent="0.2">
      <c r="B1473" s="5"/>
      <c r="C1473" s="5"/>
    </row>
    <row r="1474" spans="2:3" s="6" customFormat="1" x14ac:dyDescent="0.2">
      <c r="B1474" s="5"/>
      <c r="C1474" s="5"/>
    </row>
    <row r="1475" spans="2:3" s="6" customFormat="1" x14ac:dyDescent="0.2">
      <c r="B1475" s="5"/>
      <c r="C1475" s="5"/>
    </row>
    <row r="1476" spans="2:3" s="6" customFormat="1" x14ac:dyDescent="0.2">
      <c r="B1476" s="5"/>
      <c r="C1476" s="5"/>
    </row>
    <row r="1477" spans="2:3" s="6" customFormat="1" x14ac:dyDescent="0.2">
      <c r="B1477" s="5"/>
      <c r="C1477" s="5"/>
    </row>
    <row r="1478" spans="2:3" s="6" customFormat="1" x14ac:dyDescent="0.2">
      <c r="B1478" s="5"/>
      <c r="C1478" s="5"/>
    </row>
    <row r="1479" spans="2:3" s="6" customFormat="1" x14ac:dyDescent="0.2">
      <c r="B1479" s="5"/>
      <c r="C1479" s="5"/>
    </row>
    <row r="1480" spans="2:3" s="6" customFormat="1" x14ac:dyDescent="0.2">
      <c r="B1480" s="5"/>
      <c r="C1480" s="5"/>
    </row>
    <row r="1481" spans="2:3" s="6" customFormat="1" x14ac:dyDescent="0.2">
      <c r="B1481" s="5"/>
      <c r="C1481" s="5"/>
    </row>
    <row r="1482" spans="2:3" s="6" customFormat="1" x14ac:dyDescent="0.2">
      <c r="B1482" s="5"/>
      <c r="C1482" s="5"/>
    </row>
    <row r="1483" spans="2:3" s="6" customFormat="1" x14ac:dyDescent="0.2">
      <c r="B1483" s="5"/>
      <c r="C1483" s="5"/>
    </row>
    <row r="1484" spans="2:3" s="6" customFormat="1" x14ac:dyDescent="0.2">
      <c r="B1484" s="5"/>
      <c r="C1484" s="5"/>
    </row>
    <row r="1485" spans="2:3" s="6" customFormat="1" x14ac:dyDescent="0.2">
      <c r="B1485" s="5"/>
      <c r="C1485" s="5"/>
    </row>
    <row r="1486" spans="2:3" s="6" customFormat="1" x14ac:dyDescent="0.2">
      <c r="B1486" s="5"/>
      <c r="C1486" s="5"/>
    </row>
    <row r="1487" spans="2:3" s="6" customFormat="1" x14ac:dyDescent="0.2">
      <c r="B1487" s="5"/>
      <c r="C1487" s="5"/>
    </row>
    <row r="1488" spans="2:3" s="6" customFormat="1" x14ac:dyDescent="0.2">
      <c r="B1488" s="5"/>
      <c r="C1488" s="5"/>
    </row>
    <row r="1489" spans="2:3" s="6" customFormat="1" x14ac:dyDescent="0.2">
      <c r="B1489" s="5"/>
      <c r="C1489" s="5"/>
    </row>
    <row r="1490" spans="2:3" s="6" customFormat="1" x14ac:dyDescent="0.2">
      <c r="B1490" s="5"/>
      <c r="C1490" s="5"/>
    </row>
    <row r="1491" spans="2:3" s="6" customFormat="1" x14ac:dyDescent="0.2">
      <c r="B1491" s="5"/>
      <c r="C1491" s="5"/>
    </row>
    <row r="1492" spans="2:3" s="6" customFormat="1" x14ac:dyDescent="0.2">
      <c r="B1492" s="5"/>
      <c r="C1492" s="5"/>
    </row>
    <row r="1493" spans="2:3" s="6" customFormat="1" x14ac:dyDescent="0.2">
      <c r="B1493" s="5"/>
      <c r="C1493" s="5"/>
    </row>
    <row r="1494" spans="2:3" s="6" customFormat="1" x14ac:dyDescent="0.2">
      <c r="B1494" s="5"/>
      <c r="C1494" s="5"/>
    </row>
    <row r="1495" spans="2:3" s="6" customFormat="1" x14ac:dyDescent="0.2">
      <c r="B1495" s="5"/>
      <c r="C1495" s="5"/>
    </row>
    <row r="1496" spans="2:3" s="6" customFormat="1" x14ac:dyDescent="0.2">
      <c r="B1496" s="5"/>
      <c r="C1496" s="5"/>
    </row>
    <row r="1497" spans="2:3" s="6" customFormat="1" x14ac:dyDescent="0.2">
      <c r="B1497" s="5"/>
      <c r="C1497" s="5"/>
    </row>
    <row r="1498" spans="2:3" s="6" customFormat="1" x14ac:dyDescent="0.2">
      <c r="B1498" s="5"/>
      <c r="C1498" s="5"/>
    </row>
    <row r="1499" spans="2:3" s="6" customFormat="1" x14ac:dyDescent="0.2">
      <c r="B1499" s="5"/>
      <c r="C1499" s="5"/>
    </row>
    <row r="1500" spans="2:3" s="6" customFormat="1" x14ac:dyDescent="0.2">
      <c r="B1500" s="5"/>
      <c r="C1500" s="5"/>
    </row>
    <row r="1501" spans="2:3" s="6" customFormat="1" x14ac:dyDescent="0.2">
      <c r="B1501" s="5"/>
      <c r="C1501" s="5"/>
    </row>
    <row r="1502" spans="2:3" s="6" customFormat="1" x14ac:dyDescent="0.2">
      <c r="B1502" s="5"/>
      <c r="C1502" s="5"/>
    </row>
    <row r="1503" spans="2:3" s="6" customFormat="1" x14ac:dyDescent="0.2">
      <c r="B1503" s="5"/>
      <c r="C1503" s="5"/>
    </row>
    <row r="1504" spans="2:3" s="6" customFormat="1" x14ac:dyDescent="0.2">
      <c r="B1504" s="5"/>
      <c r="C1504" s="5"/>
    </row>
    <row r="1505" spans="1:12" s="6" customFormat="1" x14ac:dyDescent="0.2">
      <c r="B1505" s="5"/>
      <c r="C1505" s="5"/>
    </row>
    <row r="1506" spans="1:12" s="6" customFormat="1" x14ac:dyDescent="0.2">
      <c r="B1506" s="5"/>
      <c r="C1506" s="5"/>
    </row>
    <row r="1507" spans="1:12" s="6" customFormat="1" x14ac:dyDescent="0.2">
      <c r="B1507" s="5"/>
      <c r="C1507" s="5"/>
    </row>
    <row r="1508" spans="1:12" s="6" customFormat="1" x14ac:dyDescent="0.2">
      <c r="B1508" s="5"/>
      <c r="C1508" s="5"/>
    </row>
    <row r="1509" spans="1:12" s="6" customFormat="1" x14ac:dyDescent="0.2">
      <c r="B1509" s="5"/>
      <c r="C1509" s="5"/>
    </row>
    <row r="1510" spans="1:12" s="6" customFormat="1" x14ac:dyDescent="0.2">
      <c r="B1510" s="5"/>
      <c r="C1510" s="5"/>
    </row>
    <row r="1511" spans="1:12" x14ac:dyDescent="0.2">
      <c r="A1511" s="6"/>
      <c r="J1511" s="6"/>
      <c r="K1511" s="6"/>
      <c r="L1511" s="6"/>
    </row>
    <row r="1512" spans="1:12" x14ac:dyDescent="0.2">
      <c r="A1512" s="6"/>
      <c r="J1512" s="6"/>
      <c r="K1512" s="6"/>
      <c r="L1512" s="6"/>
    </row>
    <row r="1513" spans="1:12" x14ac:dyDescent="0.2">
      <c r="J1513" s="6"/>
      <c r="K1513" s="6"/>
      <c r="L1513" s="6"/>
    </row>
    <row r="1514" spans="1:12" x14ac:dyDescent="0.2">
      <c r="J1514" s="6"/>
      <c r="K1514" s="6"/>
    </row>
    <row r="1515" spans="1:12" x14ac:dyDescent="0.2">
      <c r="J1515" s="6"/>
      <c r="K1515" s="6"/>
    </row>
    <row r="1516" spans="1:12" x14ac:dyDescent="0.2">
      <c r="J1516" s="6"/>
      <c r="K1516" s="6"/>
    </row>
    <row r="1517" spans="1:12" x14ac:dyDescent="0.2">
      <c r="J1517" s="6"/>
      <c r="K1517" s="6"/>
    </row>
    <row r="1518" spans="1:12" x14ac:dyDescent="0.2">
      <c r="J1518" s="6"/>
      <c r="K1518" s="6"/>
    </row>
    <row r="1519" spans="1:12" x14ac:dyDescent="0.2">
      <c r="J1519" s="6"/>
      <c r="K1519" s="6"/>
    </row>
    <row r="1520" spans="1:12" x14ac:dyDescent="0.2">
      <c r="J1520" s="6"/>
      <c r="K1520" s="6"/>
    </row>
    <row r="1521" spans="10:11" x14ac:dyDescent="0.2">
      <c r="J1521" s="6"/>
      <c r="K1521" s="6"/>
    </row>
    <row r="1522" spans="10:11" x14ac:dyDescent="0.2">
      <c r="J1522" s="6"/>
      <c r="K1522" s="6"/>
    </row>
    <row r="1523" spans="10:11" x14ac:dyDescent="0.2">
      <c r="J1523" s="6"/>
      <c r="K1523" s="6"/>
    </row>
    <row r="1524" spans="10:11" x14ac:dyDescent="0.2">
      <c r="J1524" s="6"/>
      <c r="K1524" s="6"/>
    </row>
    <row r="1525" spans="10:11" x14ac:dyDescent="0.2">
      <c r="J1525" s="6"/>
      <c r="K1525" s="6"/>
    </row>
    <row r="1526" spans="10:11" x14ac:dyDescent="0.2">
      <c r="J1526" s="6"/>
      <c r="K1526" s="6"/>
    </row>
  </sheetData>
  <pageMargins left="0" right="0.31496062992125984" top="0.35433070866141736" bottom="0" header="0.11811023622047245" footer="0"/>
  <pageSetup paperSize="9" scale="90" firstPageNumber="12" orientation="portrait" useFirstPageNumber="1" r:id="rId1"/>
  <headerFooter>
    <oddHeader>עמוד &amp;P</oddHeader>
  </headerFooter>
  <rowBreaks count="24" manualBreakCount="24">
    <brk id="45" max="16383" man="1"/>
    <brk id="99" min="1" max="6" man="1"/>
    <brk id="155" min="1" max="6" man="1"/>
    <brk id="197" max="16383" man="1"/>
    <brk id="240" max="16383" man="1"/>
    <brk id="294" max="16383" man="1"/>
    <brk id="343" max="16383" man="1"/>
    <brk id="375" max="16383" man="1"/>
    <brk id="427" max="16383" man="1"/>
    <brk id="484" min="1" max="6" man="1"/>
    <brk id="537" min="1" max="6" man="1"/>
    <brk id="592" min="1" max="6" man="1"/>
    <brk id="636" min="1" max="6" man="1"/>
    <brk id="692" min="1" max="6" man="1"/>
    <brk id="747" min="1" max="6" man="1"/>
    <brk id="804" min="1" max="6" man="1"/>
    <brk id="862" min="1" max="6" man="1"/>
    <brk id="923" min="1" max="6" man="1"/>
    <brk id="984" min="1" max="6" man="1"/>
    <brk id="1036" min="1" max="6" man="1"/>
    <brk id="1091" min="1" max="6" man="1"/>
    <brk id="1147" min="1" max="6" man="1"/>
    <brk id="1201" min="1" max="6" man="1"/>
    <brk id="1252" min="1" max="6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תקציב</vt:lpstr>
      <vt:lpstr>תקציב!WPrint_Area_W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בנימין</dc:creator>
  <cp:lastModifiedBy>ראובן פרנקס</cp:lastModifiedBy>
  <cp:lastPrinted>2024-12-22T07:17:53Z</cp:lastPrinted>
  <dcterms:created xsi:type="dcterms:W3CDTF">2019-08-26T14:01:25Z</dcterms:created>
  <dcterms:modified xsi:type="dcterms:W3CDTF">2025-03-31T11:16:29Z</dcterms:modified>
</cp:coreProperties>
</file>