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shlomob\Desktop\AA\העברה למאירה חופש המידע\"/>
    </mc:Choice>
  </mc:AlternateContent>
  <xr:revisionPtr revIDLastSave="0" documentId="8_{5D58996B-FE37-42B2-BA28-6C506504E18C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תקציב" sheetId="17" r:id="rId1"/>
  </sheets>
  <definedNames>
    <definedName name="_xlnm._FilterDatabase" localSheetId="0" hidden="1">תקציב!$D$3:$H$3</definedName>
  </definedNames>
  <calcPr calcId="191029"/>
</workbook>
</file>

<file path=xl/calcChain.xml><?xml version="1.0" encoding="utf-8"?>
<calcChain xmlns="http://schemas.openxmlformats.org/spreadsheetml/2006/main">
  <c r="F400" i="17" l="1"/>
  <c r="K1333" i="17" l="1"/>
  <c r="K1" i="17" s="1"/>
  <c r="L1" i="17" s="1"/>
  <c r="F27" i="17"/>
  <c r="I605" i="17" l="1"/>
  <c r="H605" i="17"/>
  <c r="G605" i="17"/>
  <c r="F605" i="17"/>
  <c r="F13" i="17" l="1"/>
  <c r="G13" i="17"/>
  <c r="H13" i="17"/>
  <c r="I13" i="17"/>
  <c r="H170" i="17" l="1"/>
  <c r="F1329" i="17"/>
  <c r="F426" i="17" l="1"/>
  <c r="I1159" i="17" l="1"/>
  <c r="I1000" i="17" l="1"/>
  <c r="H1000" i="17"/>
  <c r="G1000" i="17"/>
  <c r="F1000" i="17"/>
  <c r="I573" i="17" l="1"/>
  <c r="I1113" i="17" l="1"/>
  <c r="I1028" i="17"/>
  <c r="I970" i="17"/>
  <c r="I918" i="17"/>
  <c r="I946" i="17"/>
  <c r="I813" i="17"/>
  <c r="I707" i="17"/>
  <c r="I691" i="17"/>
  <c r="I367" i="17"/>
  <c r="H392" i="17"/>
  <c r="G392" i="17"/>
  <c r="F392" i="17"/>
  <c r="I392" i="17"/>
  <c r="I23" i="17"/>
  <c r="I142" i="17"/>
  <c r="I96" i="17"/>
  <c r="I72" i="17"/>
  <c r="I30" i="17"/>
  <c r="I8" i="17"/>
  <c r="I295" i="17"/>
  <c r="H295" i="17"/>
  <c r="G295" i="17"/>
  <c r="I18" i="17"/>
  <c r="I1314" i="17"/>
  <c r="I1303" i="17"/>
  <c r="I1287" i="17"/>
  <c r="H1287" i="17"/>
  <c r="G1287" i="17"/>
  <c r="F1287" i="17"/>
  <c r="I713" i="17" l="1"/>
  <c r="I647" i="17"/>
  <c r="I400" i="17" l="1"/>
  <c r="I170" i="17"/>
  <c r="I79" i="17" l="1"/>
  <c r="H1315" i="17" l="1"/>
  <c r="H1303" i="17"/>
  <c r="H1281" i="17"/>
  <c r="H1265" i="17"/>
  <c r="H1255" i="17"/>
  <c r="H1230" i="17"/>
  <c r="H1211" i="17"/>
  <c r="H1195" i="17"/>
  <c r="H1172" i="17"/>
  <c r="H1154" i="17"/>
  <c r="H1136" i="17"/>
  <c r="H1114" i="17"/>
  <c r="H1108" i="17"/>
  <c r="H1085" i="17"/>
  <c r="H1046" i="17"/>
  <c r="H1033" i="17"/>
  <c r="H1015" i="17"/>
  <c r="H1006" i="17"/>
  <c r="H992" i="17"/>
  <c r="H982" i="17"/>
  <c r="H972" i="17"/>
  <c r="H957" i="17"/>
  <c r="H887" i="17"/>
  <c r="H853" i="17"/>
  <c r="H827" i="17"/>
  <c r="H803" i="17"/>
  <c r="H785" i="17"/>
  <c r="H777" i="17"/>
  <c r="H772" i="17"/>
  <c r="H767" i="17"/>
  <c r="H759" i="17"/>
  <c r="H751" i="17"/>
  <c r="H736" i="17"/>
  <c r="H731" i="17"/>
  <c r="H720" i="17"/>
  <c r="H677" i="17"/>
  <c r="H656" i="17"/>
  <c r="H647" i="17"/>
  <c r="H621" i="17"/>
  <c r="H615" i="17"/>
  <c r="H598" i="17"/>
  <c r="H575" i="17"/>
  <c r="H532" i="17"/>
  <c r="H524" i="17"/>
  <c r="H504" i="17"/>
  <c r="H499" i="17"/>
  <c r="H491" i="17"/>
  <c r="H476" i="17"/>
  <c r="H462" i="17"/>
  <c r="H430" i="17"/>
  <c r="H422" i="17"/>
  <c r="H402" i="17"/>
  <c r="H383" i="17"/>
  <c r="H372" i="17"/>
  <c r="H357" i="17"/>
  <c r="H348" i="17"/>
  <c r="H331" i="17"/>
  <c r="H312" i="17"/>
  <c r="H271" i="17"/>
  <c r="H254" i="17"/>
  <c r="H238" i="17"/>
  <c r="H225" i="17"/>
  <c r="H207" i="17"/>
  <c r="H189" i="17"/>
  <c r="H183" i="17"/>
  <c r="H177" i="17"/>
  <c r="H121" i="17"/>
  <c r="H100" i="17"/>
  <c r="H90" i="17"/>
  <c r="H79" i="17"/>
  <c r="H66" i="17"/>
  <c r="H59" i="17"/>
  <c r="H47" i="17"/>
  <c r="H41" i="17"/>
  <c r="H32" i="17"/>
  <c r="H18" i="17"/>
  <c r="H8" i="17"/>
  <c r="G1322" i="17"/>
  <c r="G1315" i="17"/>
  <c r="G1303" i="17"/>
  <c r="G1281" i="17"/>
  <c r="G1265" i="17"/>
  <c r="G1255" i="17"/>
  <c r="G1230" i="17"/>
  <c r="G1211" i="17"/>
  <c r="G1195" i="17"/>
  <c r="G1172" i="17"/>
  <c r="G1154" i="17"/>
  <c r="G1136" i="17"/>
  <c r="G1114" i="17"/>
  <c r="G1108" i="17"/>
  <c r="G1085" i="17"/>
  <c r="G1046" i="17"/>
  <c r="G1033" i="17"/>
  <c r="G1015" i="17"/>
  <c r="G1006" i="17"/>
  <c r="G992" i="17"/>
  <c r="G982" i="17"/>
  <c r="G972" i="17"/>
  <c r="G957" i="17"/>
  <c r="G887" i="17"/>
  <c r="G853" i="17"/>
  <c r="G827" i="17"/>
  <c r="G803" i="17"/>
  <c r="G785" i="17"/>
  <c r="G777" i="17"/>
  <c r="G772" i="17"/>
  <c r="G767" i="17"/>
  <c r="G759" i="17"/>
  <c r="G751" i="17"/>
  <c r="G736" i="17"/>
  <c r="G731" i="17"/>
  <c r="G720" i="17"/>
  <c r="G708" i="17"/>
  <c r="G677" i="17"/>
  <c r="G656" i="17"/>
  <c r="G647" i="17"/>
  <c r="G621" i="17"/>
  <c r="G615" i="17"/>
  <c r="G598" i="17"/>
  <c r="G575" i="17"/>
  <c r="G543" i="17"/>
  <c r="G538" i="17"/>
  <c r="G537" i="17"/>
  <c r="G536" i="17"/>
  <c r="G532" i="17"/>
  <c r="G517" i="17"/>
  <c r="G524" i="17" s="1"/>
  <c r="G504" i="17"/>
  <c r="G499" i="17"/>
  <c r="G491" i="17"/>
  <c r="G476" i="17"/>
  <c r="G462" i="17"/>
  <c r="G434" i="17"/>
  <c r="G430" i="17"/>
  <c r="G422" i="17"/>
  <c r="G400" i="17"/>
  <c r="G402" i="17" s="1"/>
  <c r="G383" i="17"/>
  <c r="G372" i="17"/>
  <c r="G357" i="17"/>
  <c r="G348" i="17"/>
  <c r="G331" i="17"/>
  <c r="G312" i="17"/>
  <c r="G271" i="17"/>
  <c r="G254" i="17"/>
  <c r="G238" i="17"/>
  <c r="G225" i="17"/>
  <c r="G207" i="17"/>
  <c r="G189" i="17"/>
  <c r="G183" i="17"/>
  <c r="G177" i="17"/>
  <c r="G170" i="17"/>
  <c r="G121" i="17"/>
  <c r="G100" i="17"/>
  <c r="G90" i="17"/>
  <c r="G79" i="17"/>
  <c r="G66" i="17"/>
  <c r="G59" i="17"/>
  <c r="G47" i="17"/>
  <c r="G41" i="17"/>
  <c r="G32" i="17"/>
  <c r="G18" i="17"/>
  <c r="G4" i="17"/>
  <c r="G559" i="17" l="1"/>
  <c r="G713" i="17"/>
  <c r="G1331" i="17"/>
  <c r="G452" i="17"/>
  <c r="G8" i="17"/>
  <c r="G404" i="17" s="1"/>
  <c r="H452" i="17"/>
  <c r="H713" i="17"/>
  <c r="H559" i="17"/>
  <c r="H1331" i="17"/>
  <c r="H539" i="17"/>
  <c r="G539" i="17"/>
  <c r="H404" i="17"/>
  <c r="G1333" i="17" l="1"/>
  <c r="G1335" i="17" s="1"/>
  <c r="H1333" i="17"/>
  <c r="H1335" i="17" l="1"/>
  <c r="F517" i="17" l="1"/>
  <c r="F295" i="17" l="1"/>
  <c r="F1331" i="17" l="1"/>
  <c r="I1331" i="17"/>
  <c r="I656" i="17"/>
  <c r="F656" i="17"/>
  <c r="I621" i="17"/>
  <c r="F621" i="17"/>
  <c r="F615" i="17"/>
  <c r="I615" i="17"/>
  <c r="F225" i="17"/>
  <c r="I66" i="17"/>
  <c r="F66" i="17"/>
  <c r="F170" i="17"/>
  <c r="I777" i="17" l="1"/>
  <c r="F777" i="17"/>
  <c r="I1281" i="17"/>
  <c r="F1281" i="17"/>
  <c r="I1265" i="17"/>
  <c r="F1265" i="17"/>
  <c r="I1255" i="17"/>
  <c r="F1255" i="17"/>
  <c r="I1230" i="17" l="1"/>
  <c r="F1230" i="17"/>
  <c r="I1211" i="17"/>
  <c r="F1211" i="17"/>
  <c r="I1195" i="17"/>
  <c r="F1195" i="17"/>
  <c r="I1172" i="17"/>
  <c r="F1172" i="17"/>
  <c r="I1154" i="17"/>
  <c r="F1154" i="17"/>
  <c r="I1136" i="17"/>
  <c r="F1136" i="17"/>
  <c r="I312" i="17"/>
  <c r="F312" i="17"/>
  <c r="I372" i="17"/>
  <c r="F372" i="17"/>
  <c r="I357" i="17"/>
  <c r="F357" i="17"/>
  <c r="I348" i="17"/>
  <c r="F348" i="17"/>
  <c r="I331" i="17"/>
  <c r="F331" i="17"/>
  <c r="I271" i="17"/>
  <c r="F271" i="17"/>
  <c r="I254" i="17"/>
  <c r="F254" i="17"/>
  <c r="I238" i="17"/>
  <c r="F238" i="17"/>
  <c r="I1315" i="17"/>
  <c r="F1315" i="17"/>
  <c r="F1303" i="17"/>
  <c r="I1114" i="17"/>
  <c r="F1114" i="17"/>
  <c r="I1108" i="17"/>
  <c r="F1108" i="17"/>
  <c r="I1085" i="17"/>
  <c r="F1085" i="17"/>
  <c r="I1046" i="17"/>
  <c r="F1046" i="17"/>
  <c r="I1033" i="17"/>
  <c r="F1033" i="17"/>
  <c r="I1015" i="17"/>
  <c r="F1015" i="17"/>
  <c r="I1006" i="17"/>
  <c r="F1006" i="17"/>
  <c r="I189" i="17"/>
  <c r="F189" i="17"/>
  <c r="I183" i="17"/>
  <c r="F183" i="17"/>
  <c r="F992" i="17"/>
  <c r="I982" i="17"/>
  <c r="F982" i="17"/>
  <c r="I972" i="17"/>
  <c r="F972" i="17"/>
  <c r="I957" i="17"/>
  <c r="F957" i="17"/>
  <c r="I887" i="17"/>
  <c r="F887" i="17"/>
  <c r="I853" i="17"/>
  <c r="F853" i="17"/>
  <c r="I827" i="17"/>
  <c r="F827" i="17"/>
  <c r="I803" i="17"/>
  <c r="F803" i="17"/>
  <c r="I785" i="17"/>
  <c r="F785" i="17"/>
  <c r="I772" i="17"/>
  <c r="F772" i="17"/>
  <c r="I767" i="17"/>
  <c r="F767" i="17"/>
  <c r="I759" i="17"/>
  <c r="F759" i="17"/>
  <c r="F751" i="17"/>
  <c r="I736" i="17"/>
  <c r="F736" i="17"/>
  <c r="I731" i="17"/>
  <c r="F731" i="17"/>
  <c r="I720" i="17"/>
  <c r="F720" i="17"/>
  <c r="F713" i="17"/>
  <c r="I677" i="17"/>
  <c r="F677" i="17"/>
  <c r="F647" i="17"/>
  <c r="I598" i="17"/>
  <c r="F598" i="17"/>
  <c r="I575" i="17"/>
  <c r="F575" i="17"/>
  <c r="I559" i="17"/>
  <c r="F559" i="17"/>
  <c r="I539" i="17"/>
  <c r="F539" i="17"/>
  <c r="I532" i="17"/>
  <c r="F532" i="17"/>
  <c r="I504" i="17"/>
  <c r="F504" i="17"/>
  <c r="I499" i="17"/>
  <c r="F499" i="17"/>
  <c r="I491" i="17"/>
  <c r="F491" i="17"/>
  <c r="I476" i="17"/>
  <c r="F476" i="17"/>
  <c r="I462" i="17"/>
  <c r="F462" i="17"/>
  <c r="I452" i="17"/>
  <c r="F452" i="17"/>
  <c r="I430" i="17"/>
  <c r="F430" i="17"/>
  <c r="I422" i="17"/>
  <c r="F422" i="17"/>
  <c r="I524" i="17"/>
  <c r="F524" i="17"/>
  <c r="I751" i="17" l="1"/>
  <c r="I992" i="17"/>
  <c r="F1333" i="17"/>
  <c r="I1333" i="17" l="1"/>
  <c r="I402" i="17"/>
  <c r="F402" i="17"/>
  <c r="I383" i="17"/>
  <c r="F383" i="17"/>
  <c r="I225" i="17"/>
  <c r="I207" i="17"/>
  <c r="F207" i="17"/>
  <c r="I177" i="17"/>
  <c r="F177" i="17"/>
  <c r="I121" i="17"/>
  <c r="F121" i="17"/>
  <c r="I100" i="17"/>
  <c r="F100" i="17"/>
  <c r="I90" i="17"/>
  <c r="F90" i="17"/>
  <c r="F79" i="17"/>
  <c r="I59" i="17"/>
  <c r="F59" i="17"/>
  <c r="I47" i="17"/>
  <c r="F47" i="17"/>
  <c r="I41" i="17"/>
  <c r="F41" i="17"/>
  <c r="I32" i="17"/>
  <c r="F32" i="17"/>
  <c r="F18" i="17"/>
  <c r="F8" i="17"/>
  <c r="F404" i="17" l="1"/>
  <c r="I404" i="17"/>
  <c r="I1335" i="17" l="1"/>
  <c r="F1335" i="17"/>
</calcChain>
</file>

<file path=xl/sharedStrings.xml><?xml version="1.0" encoding="utf-8"?>
<sst xmlns="http://schemas.openxmlformats.org/spreadsheetml/2006/main" count="1704" uniqueCount="1092">
  <si>
    <t>חשבון</t>
  </si>
  <si>
    <t>שם חשבון</t>
  </si>
  <si>
    <t>ארנונה כללית</t>
  </si>
  <si>
    <t>הנחה-תשלום מראש</t>
  </si>
  <si>
    <t>הנחות לזכאים</t>
  </si>
  <si>
    <t>רשיונות ופרסום</t>
  </si>
  <si>
    <t>מענק כללי פנים</t>
  </si>
  <si>
    <t>מענק אוסלו</t>
  </si>
  <si>
    <t>קרן לצמצום פערים</t>
  </si>
  <si>
    <t>מענק פנסיה צוברת</t>
  </si>
  <si>
    <t>מענק אזרחים ותיקים</t>
  </si>
  <si>
    <t>בדיקת עופות ודגים(ח.וטרינרית)</t>
  </si>
  <si>
    <t>חיסון והסגר כלבים</t>
  </si>
  <si>
    <t>חיסון והסגר כלבים-אשראי</t>
  </si>
  <si>
    <t>בחירות-הכנ. משתתפים</t>
  </si>
  <si>
    <t>שמירה-תושבים</t>
  </si>
  <si>
    <t>שמירה-א"ת מערב</t>
  </si>
  <si>
    <t>שרות לאומי-אג.להתנדבות</t>
  </si>
  <si>
    <t>מת"ש-שכר רבשצים</t>
  </si>
  <si>
    <t>הגמ"ר-מרכיבי בטחון</t>
  </si>
  <si>
    <t>מכרזים-הכנסות ממכירה</t>
  </si>
  <si>
    <t>אגרת רשיונות בניה</t>
  </si>
  <si>
    <t>העברה מקרנות</t>
  </si>
  <si>
    <t>תחזוקת שפ"פ-הכנסות</t>
  </si>
  <si>
    <t>הכנסות שונות(גביה)</t>
  </si>
  <si>
    <t>שילוט-הכנסות</t>
  </si>
  <si>
    <t>הכנסות מתביעות  נזקי ביטוח</t>
  </si>
  <si>
    <t>גוונים - דמי שימוש</t>
  </si>
  <si>
    <t>דמי שימוש תאגיד יובלים</t>
  </si>
  <si>
    <t>מילגם דמי שימוש טלפון</t>
  </si>
  <si>
    <t>ב.דין רבני</t>
  </si>
  <si>
    <t>קנסות בימ"ש-+תכנון ובניה</t>
  </si>
  <si>
    <t>קנסות בימ"ש-רישוי עסקים</t>
  </si>
  <si>
    <t>קנסות בימ"ש-חוק עזר עירוני</t>
  </si>
  <si>
    <t>פיקוח עירוני-קנסות</t>
  </si>
  <si>
    <t>פיקוח עירוני-קנסות חניה</t>
  </si>
  <si>
    <t>מ.לבטחון פנים-שיטור</t>
  </si>
  <si>
    <t>הכנסות מתוקצבות</t>
  </si>
  <si>
    <t>תכנית 360-מ. החינוך</t>
  </si>
  <si>
    <t>הכנסות מתוקצבות תקנה 49</t>
  </si>
  <si>
    <t>גנ"י חובה-הורים</t>
  </si>
  <si>
    <t>גנ"י חובה - עוזרות גננות</t>
  </si>
  <si>
    <t>גנ"י חובה העברה משרד החינוך</t>
  </si>
  <si>
    <t>שיפוצים גנ"י</t>
  </si>
  <si>
    <t>גנ"י טרום חובה - הורים</t>
  </si>
  <si>
    <t>גנ"י ט.חובה- משרד החינוך</t>
  </si>
  <si>
    <t>גנ"י תקשורתי - חופשה לאוטיסטים</t>
  </si>
  <si>
    <t>גננות ע.מדימה גני חובה-שכר-תקן</t>
  </si>
  <si>
    <t>עוזרת שנייה</t>
  </si>
  <si>
    <t>גנ"י-סל העשרה</t>
  </si>
  <si>
    <t>שירותי היקף גנים - חינוך מיוחד</t>
  </si>
  <si>
    <t>יול"א-תשלומי הורים</t>
  </si>
  <si>
    <t>יול"א-צהרונים גוונים</t>
  </si>
  <si>
    <t>גנ"י-ח.מיוחד-אג"ח</t>
  </si>
  <si>
    <t>קייטנות-הכנסות ממשתתפים</t>
  </si>
  <si>
    <t>אג"ח תאונות/שניים-בי"ס יסודי</t>
  </si>
  <si>
    <t>אג"ח חוץ-יסודי ב"ס-רגיל</t>
  </si>
  <si>
    <t>אג"ח חוץ- ב"ס נחשונים</t>
  </si>
  <si>
    <t>השת. ממשלה -ב"ס קיץ</t>
  </si>
  <si>
    <t>ב"ס יסודי-השאלת ספרים</t>
  </si>
  <si>
    <t>עליזה בגין-מזכירים</t>
  </si>
  <si>
    <t>עליזה בגין-סייעות</t>
  </si>
  <si>
    <t>עליזה בגין-דמי שיכפול</t>
  </si>
  <si>
    <t>ע.בגין-סל קליטה</t>
  </si>
  <si>
    <t>ע.בגין-תוספת פדגוגית</t>
  </si>
  <si>
    <t>ע.בגין-סיוע ניהול עצמי</t>
  </si>
  <si>
    <t>שיפוצים ע.בגין</t>
  </si>
  <si>
    <t>אור זבולון-מזכירים</t>
  </si>
  <si>
    <t>אור זבולון-סייעות</t>
  </si>
  <si>
    <t>אור זבולון-דמי שיכפול</t>
  </si>
  <si>
    <t>אור זבולון- תוספת פדגוגית</t>
  </si>
  <si>
    <t>אור זבולון-סיוע ניהול עצמי</t>
  </si>
  <si>
    <t>שיפוצי קיץ-ממד</t>
  </si>
  <si>
    <t>נחשונים-מזכירים</t>
  </si>
  <si>
    <t>נחשונים-סייעות</t>
  </si>
  <si>
    <t>נחשונים-דמי שיכפול</t>
  </si>
  <si>
    <t>כיתת תקשורת -נחשונים</t>
  </si>
  <si>
    <t>נחשונים-קליטה</t>
  </si>
  <si>
    <t>נחשונים-תוספת פדגוגית</t>
  </si>
  <si>
    <t>נחשונים-סיוע ניהול עצמי</t>
  </si>
  <si>
    <t>שיפוצים נחשונים</t>
  </si>
  <si>
    <t>מילקן-מזכירים</t>
  </si>
  <si>
    <t>מילקן-סייעות</t>
  </si>
  <si>
    <t>מילקן-דמי שיכפול</t>
  </si>
  <si>
    <t>מילקין-סל קליטה</t>
  </si>
  <si>
    <t>מילקן-תוספת פידגוגית</t>
  </si>
  <si>
    <t>מילקן- סיוע ניהול עצמי</t>
  </si>
  <si>
    <t>שיפוצים מילקין</t>
  </si>
  <si>
    <t>נווה אריאל - החזר הזנה וביטוח</t>
  </si>
  <si>
    <t>ב"ס יסודיים - זוזו (פר' ספורט)</t>
  </si>
  <si>
    <t>סייעות חריגות</t>
  </si>
  <si>
    <t>קרן קר"ב-משתתפים</t>
  </si>
  <si>
    <t>מפעל הזנה-משתתפים</t>
  </si>
  <si>
    <t>הזנה -כתת תקשורת -נחשונים</t>
  </si>
  <si>
    <t>שרותי היקף-כתת תקשורת-נחשונים</t>
  </si>
  <si>
    <t>אג"ח חוץ מיוחד-יסודי</t>
  </si>
  <si>
    <t>חוק שילוב סיעות</t>
  </si>
  <si>
    <t>חופשה לאוטיסטים</t>
  </si>
  <si>
    <t>היובל-החזרי אורט</t>
  </si>
  <si>
    <t>מרכז למידה-חט"ב-הכנ.</t>
  </si>
  <si>
    <t>שיפוצים חט"ב היובל</t>
  </si>
  <si>
    <t>חט"ע-החזרי אורט</t>
  </si>
  <si>
    <t>מקיף-שיפוצים</t>
  </si>
  <si>
    <t>אשכ' פיס-הכנ. מדמי שימוש</t>
  </si>
  <si>
    <t>אשכ' פיס-הכנסות</t>
  </si>
  <si>
    <t>קבט"ים-משרד החינוך</t>
  </si>
  <si>
    <t>אבטחת מוסדות חינוך(משטרה)</t>
  </si>
  <si>
    <t>מרכז פסגה</t>
  </si>
  <si>
    <t>מרכז פסגה-תקציב שקל</t>
  </si>
  <si>
    <t>שפ"י-הדרכת פסיכולוגים</t>
  </si>
  <si>
    <t>מועדוניות חינוך ברווחה</t>
  </si>
  <si>
    <t>קבסי"ם-משרד החינוך</t>
  </si>
  <si>
    <t>הסעות תלמידים-פנים+חו</t>
  </si>
  <si>
    <t>הסעות חינוך מיוחד</t>
  </si>
  <si>
    <t>מלווה להסעות</t>
  </si>
  <si>
    <t>ממוגן-הסעות</t>
  </si>
  <si>
    <t>ספריה-ד.רישום תושבי חוץ</t>
  </si>
  <si>
    <t>תרבות תורנית-מ.חינוך</t>
  </si>
  <si>
    <t>תרבות -מ. התרבות והספורט</t>
  </si>
  <si>
    <t>נוער - הכנסות ממשתתפים</t>
  </si>
  <si>
    <t>נוער-הכנ. מוסדות</t>
  </si>
  <si>
    <t>נוער מנותק-מדריכים+שעות(קידום)</t>
  </si>
  <si>
    <t>נוער-השת בשכר מנהל יחידה</t>
  </si>
  <si>
    <t>נוער-הכנ. משרדי ממשלה</t>
  </si>
  <si>
    <t>נוער -הכנסות מ.חינוך אות הנוע</t>
  </si>
  <si>
    <t>עיר ללא אלימות - בטחון פנים</t>
  </si>
  <si>
    <t>הרשות למלחמה  - טכנו</t>
  </si>
  <si>
    <t>סל ספורט-מ.החינוך-גוונים</t>
  </si>
  <si>
    <t>הכנסות שונות-רווחה</t>
  </si>
  <si>
    <t>הכנסות שונות-רווחה-מעטפת-מקביל</t>
  </si>
  <si>
    <t>רווחה -קרן אריאל השת.בסדר פסח</t>
  </si>
  <si>
    <t>רווחה-שחק גיל הזהב</t>
  </si>
  <si>
    <t>שכר עובדי המחלקה לשירותי חברתי</t>
  </si>
  <si>
    <t>מחשוב רפורמה</t>
  </si>
  <si>
    <t>שכר-כ"א חינוך מיוחד</t>
  </si>
  <si>
    <t>רווחת הפרט והמשפחה</t>
  </si>
  <si>
    <t>משפחות במצוקה בקהילה</t>
  </si>
  <si>
    <t>סיוע למשפחות עם ילדים</t>
  </si>
  <si>
    <t>מקלטים לנשים מוכות</t>
  </si>
  <si>
    <t>סדנאות למשפחה</t>
  </si>
  <si>
    <t>מרכז טיפול באלימות</t>
  </si>
  <si>
    <t>יצירת קשר הורים וילדים</t>
  </si>
  <si>
    <t>תחנות לטיפול במשפחה</t>
  </si>
  <si>
    <t>וועדות תסקירים</t>
  </si>
  <si>
    <t>טיפול בילד בקהילה</t>
  </si>
  <si>
    <t>מועדוניות רווחה - השתתפות הורי</t>
  </si>
  <si>
    <t>מועדוניות משותפות</t>
  </si>
  <si>
    <t>טיפול במשפחות אומנה</t>
  </si>
  <si>
    <t>טיפול בפגיעות מיניות</t>
  </si>
  <si>
    <t>ילדים בפנימיות-השתתפות תושבים</t>
  </si>
  <si>
    <t>אחזקת ילדים בפנימיות</t>
  </si>
  <si>
    <t>תוכנית עם הפנים לקהילה</t>
  </si>
  <si>
    <t>הכנסות מקרן אריאל לפיתוח</t>
  </si>
  <si>
    <t>ילדים במעונות יום</t>
  </si>
  <si>
    <t>אחזקה במעונות  א.ותיק השתתפות</t>
  </si>
  <si>
    <t>אחזקה במעונות - א.ותיק</t>
  </si>
  <si>
    <t>נופשון לאזרח וותיק</t>
  </si>
  <si>
    <t>מועדונים לא. וותיק- השתתפות תו</t>
  </si>
  <si>
    <t>מועדון הלב החם א. ותיק</t>
  </si>
  <si>
    <t>טיפול בקהילה א.וותיק השתתפות ת</t>
  </si>
  <si>
    <t>מרכז יום א.וותיק השתתפות תושב</t>
  </si>
  <si>
    <t>מועדונים תוכנית העשרה א.וותיק</t>
  </si>
  <si>
    <t>תעסוקה במועדון - אזרח וותיק</t>
  </si>
  <si>
    <t>קהילה תומכת ניצולי שואה</t>
  </si>
  <si>
    <t>שירותים לניצולי שואה</t>
  </si>
  <si>
    <t>סיוע לניצולי שואה</t>
  </si>
  <si>
    <t>מסגרות יומיות א.וותיק</t>
  </si>
  <si>
    <t>מ. יום שיקומי לאוטיסטים</t>
  </si>
  <si>
    <t>טיפול בהורים ובילדים</t>
  </si>
  <si>
    <t>מ.יום ותעסוקה לבוגרים</t>
  </si>
  <si>
    <t>משפחות אמנה לשיקום</t>
  </si>
  <si>
    <t>מש"ה מעון יום טיפולי</t>
  </si>
  <si>
    <t>מעשי"ם</t>
  </si>
  <si>
    <t>שרות תומך מש"ה השתתפות תושב</t>
  </si>
  <si>
    <t>הסעות למ.יום מש"ה</t>
  </si>
  <si>
    <t>הדרכה עיוור ובני ביתו</t>
  </si>
  <si>
    <t>אחזקת נכים בפנימיות</t>
  </si>
  <si>
    <t>אחזקת נכים במשפחה אומנה</t>
  </si>
  <si>
    <t>תעסוקה מוגנת למוגבלים</t>
  </si>
  <si>
    <t>ליווי למרכז יום שיקומי</t>
  </si>
  <si>
    <t>הסעות למרכז יום שיקומי</t>
  </si>
  <si>
    <t>נופשונים להבראה</t>
  </si>
  <si>
    <t>מ.יום שיקומי לנכים</t>
  </si>
  <si>
    <t>תוכנית מעבר</t>
  </si>
  <si>
    <t>מועדון חברתי לבוגרים</t>
  </si>
  <si>
    <t>מרכזי איבחון ושיקום</t>
  </si>
  <si>
    <t>ת.קהילה עד"י ומעטפת</t>
  </si>
  <si>
    <t>טיפול בנוער וצעירים</t>
  </si>
  <si>
    <t>טיפול בנערות במצוקה</t>
  </si>
  <si>
    <t>טיפול בנוער מתמכר</t>
  </si>
  <si>
    <t>מפת"ן ממשלתי</t>
  </si>
  <si>
    <t>מפת"ן</t>
  </si>
  <si>
    <t>בתים חמים לנערות</t>
  </si>
  <si>
    <t>עבודה קהילתית</t>
  </si>
  <si>
    <t>סל בטיחות בסיסי</t>
  </si>
  <si>
    <t>לשכות יעוץ לאזרח</t>
  </si>
  <si>
    <t>ילדים בפנימיות עולים</t>
  </si>
  <si>
    <t>עולים טיפול א. וותיק השתתפות</t>
  </si>
  <si>
    <t>עולים טיפול א. וותיק</t>
  </si>
  <si>
    <t>מעונות יום עולים</t>
  </si>
  <si>
    <t>משפחות עולים במצוקה</t>
  </si>
  <si>
    <t>מ.טיפול באלימות-עולים</t>
  </si>
  <si>
    <t>אחזקת ילדים בפנימיות-עולים</t>
  </si>
  <si>
    <t>מ.קליטה-השתתפות בשכר רכזת</t>
  </si>
  <si>
    <t>קליטה- פרויקט צעירים</t>
  </si>
  <si>
    <t>שכ"ד מבנים</t>
  </si>
  <si>
    <t>שכ"ד אנטנות</t>
  </si>
  <si>
    <t>הכנ. ריבית ודבידנד</t>
  </si>
  <si>
    <t>הכנסות - השתתפות מינהלת הגימלא</t>
  </si>
  <si>
    <t>החזר שכר בהשאלה</t>
  </si>
  <si>
    <t>הכנסות שנים קודמות</t>
  </si>
  <si>
    <t>מימון פרע"מ</t>
  </si>
  <si>
    <t>לישכה-שכר</t>
  </si>
  <si>
    <t>לישכה-ריהוט</t>
  </si>
  <si>
    <t>לישכה-ציוד משרדי</t>
  </si>
  <si>
    <t>לישכה-כיבוד</t>
  </si>
  <si>
    <t>לישכה אשל ונסיעות</t>
  </si>
  <si>
    <t>לישכה - מתנות</t>
  </si>
  <si>
    <t>לשכה-השתלמויות</t>
  </si>
  <si>
    <t>לישכה ספרים ועיתונים</t>
  </si>
  <si>
    <t>לשכה דלק ושמנים</t>
  </si>
  <si>
    <t>לשכה שכירת רכב</t>
  </si>
  <si>
    <t>לישכה טלפון</t>
  </si>
  <si>
    <t>לשכת ראש העיר-הוצ.אירגוניות</t>
  </si>
  <si>
    <t>לישכה-שכר מזכירות</t>
  </si>
  <si>
    <t>מבקר העירייה-שכר</t>
  </si>
  <si>
    <t>מבקר העירייה</t>
  </si>
  <si>
    <t>מבקר-עיתון+ספרים</t>
  </si>
  <si>
    <t>מבקר העירייה-הוצ' אירגוני</t>
  </si>
  <si>
    <t>מבקר העירייה-קנית שירות</t>
  </si>
  <si>
    <t>מזכירות-שכר קבוע</t>
  </si>
  <si>
    <t>מזכירות</t>
  </si>
  <si>
    <t>מזכירות-חשמל</t>
  </si>
  <si>
    <t>מים-משרדי עירייה</t>
  </si>
  <si>
    <t>מזכירות-ניקיון</t>
  </si>
  <si>
    <t>מזכירות-ריהוט/ציוד</t>
  </si>
  <si>
    <t>מזכירות-ציוד משרדי</t>
  </si>
  <si>
    <t>מזכירות-כיבודים</t>
  </si>
  <si>
    <t>מזכירות-אשל/נסיעות</t>
  </si>
  <si>
    <t>מזכירות-ספרים/עיתונים</t>
  </si>
  <si>
    <t>מזכירות דלק ושמנים</t>
  </si>
  <si>
    <t>מזכירות השכרת רכב</t>
  </si>
  <si>
    <t>מזכירות-טלפון</t>
  </si>
  <si>
    <t>מזכירות-דאר/הובלה</t>
  </si>
  <si>
    <t>מזכירות-הוצ ארגוניות</t>
  </si>
  <si>
    <t>מזכירות-השת.ועד עובדים</t>
  </si>
  <si>
    <t>מזכירות-בטוח שיניים לעובד</t>
  </si>
  <si>
    <t>מזכירות-ישיבות מועצה</t>
  </si>
  <si>
    <t>מחשוב - שכר</t>
  </si>
  <si>
    <t>מיחשוב</t>
  </si>
  <si>
    <t>תקשורת-אינטרנט</t>
  </si>
  <si>
    <t>תקשורת-טלפון</t>
  </si>
  <si>
    <t>מחשוב-הצטיידות</t>
  </si>
  <si>
    <t>אחזקת שירותי מחשבים</t>
  </si>
  <si>
    <t>פירסומים מכרזים</t>
  </si>
  <si>
    <t>הסברה ויחסי ציבור</t>
  </si>
  <si>
    <t>מידע לתושבים(דוברות)</t>
  </si>
  <si>
    <t>פרסום דוח תושב</t>
  </si>
  <si>
    <t>כח אדם-שכר</t>
  </si>
  <si>
    <t>השתלמות מקצועית</t>
  </si>
  <si>
    <t>דמי חבר בארגונים</t>
  </si>
  <si>
    <t>כ"א דלק</t>
  </si>
  <si>
    <t>כ"א - השתלמויות מקצועיות - רוו</t>
  </si>
  <si>
    <t>כ"א השכרת רכב</t>
  </si>
  <si>
    <t>כ"א-בדיקה התאמ.לעובד</t>
  </si>
  <si>
    <t>כ"א - אירועים וגיבוש</t>
  </si>
  <si>
    <t>גבוש עובדים יחידות</t>
  </si>
  <si>
    <t>כ"א - שי לעובדים</t>
  </si>
  <si>
    <t>בטיחות בעבודה</t>
  </si>
  <si>
    <t>יעוץ משפטי שוטף</t>
  </si>
  <si>
    <t>יעוץ משפטי מיוחד</t>
  </si>
  <si>
    <t>הוצ. שכר מזכירים(בחירות)</t>
  </si>
  <si>
    <t>גזברות-שכר כללי</t>
  </si>
  <si>
    <t>גזברות-אשל ונסיעות</t>
  </si>
  <si>
    <t>גזברות-ספרות מקצועית</t>
  </si>
  <si>
    <t>גזברות - דלק שמנים</t>
  </si>
  <si>
    <t>גזברות השכרת רכב</t>
  </si>
  <si>
    <t>גזברות-טלפון</t>
  </si>
  <si>
    <t>גזברות-דאר/הובלה</t>
  </si>
  <si>
    <t>גזברות-מיכון</t>
  </si>
  <si>
    <t>גזברות הוצ ארגוניות</t>
  </si>
  <si>
    <t>גזברות-יעוץ כלכלי והנה"ח</t>
  </si>
  <si>
    <t>גזברות-יעוץ והכנת מכרזים</t>
  </si>
  <si>
    <t>הנה"ח-שכר</t>
  </si>
  <si>
    <t>שכר - חשב שכר</t>
  </si>
  <si>
    <t>גבייה בולים ודואר</t>
  </si>
  <si>
    <t>גבייה - עבודה קבלנית(עמלה)</t>
  </si>
  <si>
    <t>גבייה-פעולות אכיפה(אגרה)</t>
  </si>
  <si>
    <t>עמלות ודמי ניהול</t>
  </si>
  <si>
    <t>עמלת ויזה/דיינרס</t>
  </si>
  <si>
    <t>עמלת ישראכרט/אמריקן</t>
  </si>
  <si>
    <t>הוצ' מימון(רבית בנקאית)</t>
  </si>
  <si>
    <t>קרן-מלוות</t>
  </si>
  <si>
    <t>רבית-מילוות</t>
  </si>
  <si>
    <t>הצמדה-מילוות</t>
  </si>
  <si>
    <t>ניקיון רחובות-שכר</t>
  </si>
  <si>
    <t>תברואה</t>
  </si>
  <si>
    <t>דלק-מטאטא-962821+ 170-307</t>
  </si>
  <si>
    <t>תיקון-מטאטא-962821+ 170-307</t>
  </si>
  <si>
    <t>ביטוחים-מטאטא962821 , 170-307</t>
  </si>
  <si>
    <t>פינוי אשפה-קבלן</t>
  </si>
  <si>
    <t>פינוי גזם(מנוף)</t>
  </si>
  <si>
    <t>פינוי-הטמנת אשפה</t>
  </si>
  <si>
    <t>פינוי-הטמנת גזם</t>
  </si>
  <si>
    <t>פ.אשפה-פרסום-ת.מ.י.ר</t>
  </si>
  <si>
    <t>פינוי אשפה-מיחזור</t>
  </si>
  <si>
    <t>פינוי אשפה-מיחזור הפרדה אריזות</t>
  </si>
  <si>
    <t>פינוי אשפה-מיחזור רכישת פחים כ</t>
  </si>
  <si>
    <t>פינוי אשפה - מיחזור בקבוקים</t>
  </si>
  <si>
    <t>וטרינר-שכר מנהל</t>
  </si>
  <si>
    <t>מים כלביה</t>
  </si>
  <si>
    <t>דלק-5974765-וטרינר</t>
  </si>
  <si>
    <t>תיקון-5974765</t>
  </si>
  <si>
    <t>ביטוח/רישוי-5974765</t>
  </si>
  <si>
    <t>וטרינר-חומרים</t>
  </si>
  <si>
    <t>וטרינר-חומרים רישוי וכלים(רובה</t>
  </si>
  <si>
    <t>וטרינר-עב.קבלניות</t>
  </si>
  <si>
    <t>דלק-9894430-קטנוע-מיכאל</t>
  </si>
  <si>
    <t>תיקון-9894430-קטנוע</t>
  </si>
  <si>
    <t>ביטוח-9894430-קטנוע</t>
  </si>
  <si>
    <t>שכר פיקוח וטרינרי</t>
  </si>
  <si>
    <t>מינהל שמירה-שכר</t>
  </si>
  <si>
    <t>מים בטחון</t>
  </si>
  <si>
    <t>ליסינג - רכב רבש"צ</t>
  </si>
  <si>
    <t>ביטחון - טלפון</t>
  </si>
  <si>
    <t>ביטחון -הוצ.אירגוניות</t>
  </si>
  <si>
    <t>ביטחון -שונות(נשק)</t>
  </si>
  <si>
    <t>ביטחון - מתנדבים</t>
  </si>
  <si>
    <t>בטחון-הוצ.שונות חד פעמי</t>
  </si>
  <si>
    <t>ביטחון-ציוד וריהוט</t>
  </si>
  <si>
    <t>ביטחון-אחזקת לחצני מצוקה</t>
  </si>
  <si>
    <t>תיקונים-כל נגררי בטחון</t>
  </si>
  <si>
    <t>ביטוח-נגררי בטחון+כל נגררים</t>
  </si>
  <si>
    <t>עמלת גבייה-שמירה</t>
  </si>
  <si>
    <t>שמירה-ישובית,מוקד,תגב</t>
  </si>
  <si>
    <t>שמירה-אבטחת אירועים</t>
  </si>
  <si>
    <t>שמירה-שכר רבצ"צ+פיקוח אבטחה</t>
  </si>
  <si>
    <t>משא"ז-חשמל</t>
  </si>
  <si>
    <t>משא"ז-טיפוח מתנדבים</t>
  </si>
  <si>
    <t>הג"א מקומי-כ"א</t>
  </si>
  <si>
    <t>הג"א-ציוד מיגון אישי</t>
  </si>
  <si>
    <t>הג"א-פרסומים</t>
  </si>
  <si>
    <t>הג"א ארצי-השתתפות</t>
  </si>
  <si>
    <t>כיבוי אש-אחזקת מערכות</t>
  </si>
  <si>
    <t>כיבוי אש עירוני(כבאות)</t>
  </si>
  <si>
    <t>מרכיבי בטחון-ביתן שומר</t>
  </si>
  <si>
    <t>הגמ"ר</t>
  </si>
  <si>
    <t>מרכיבי בטחון-שער חשמלי</t>
  </si>
  <si>
    <t>שמירה-תאורה</t>
  </si>
  <si>
    <t>מרכיבי בטחון-גדרות</t>
  </si>
  <si>
    <t>מרכיבי בטחון-רב גל</t>
  </si>
  <si>
    <t>מרכיבי בטחון-ריסוס שטח</t>
  </si>
  <si>
    <t>מרכיבי בטחון-כבישי כורכר</t>
  </si>
  <si>
    <t>מרכיבי בטחון-אחז.תאורה</t>
  </si>
  <si>
    <t>דלק בטחון -8019486</t>
  </si>
  <si>
    <t>תחזוקה בטחון 8019486</t>
  </si>
  <si>
    <t>ביטוח ורישוי בטחון-8019486</t>
  </si>
  <si>
    <t>רכב ממוגן דלק-5232617</t>
  </si>
  <si>
    <t>רכב ממוגן תחזוקה -5232617</t>
  </si>
  <si>
    <t>רכב ממוגן בטוח ורישוי-5232617</t>
  </si>
  <si>
    <t>בטחון דלק 12328001</t>
  </si>
  <si>
    <t>תיקונים 12328001</t>
  </si>
  <si>
    <t>הנדסה-שכר מינהל</t>
  </si>
  <si>
    <t>הנדסה-אשל ונסיעות</t>
  </si>
  <si>
    <t>הנדסה-ספרות מקצועית</t>
  </si>
  <si>
    <t>הנדסה - דלק-ליסינג51428501</t>
  </si>
  <si>
    <t>רכב הנדסה - השכרת רכב51428501</t>
  </si>
  <si>
    <t>הנדסה-טלפון</t>
  </si>
  <si>
    <t>הנדסה-הוצ.אירגוניות</t>
  </si>
  <si>
    <t>הנדסה-דלק-4037680</t>
  </si>
  <si>
    <t>הנדסה-תיקון+4037680</t>
  </si>
  <si>
    <t>הנדסה-ביטוח 4037680</t>
  </si>
  <si>
    <t>תכנון כללי-עב.קבלניות</t>
  </si>
  <si>
    <t>הנדסה - יועץ תחבורה</t>
  </si>
  <si>
    <t>הנדסה - יועץ בטיחות</t>
  </si>
  <si>
    <t>שכר-רשיונות בניה</t>
  </si>
  <si>
    <t>שכר-פיקוח בניה</t>
  </si>
  <si>
    <t>שפ"ע-שכר מינהל שפ"ע</t>
  </si>
  <si>
    <t>שפ"ע ספרות</t>
  </si>
  <si>
    <t>בטיחות וגהות</t>
  </si>
  <si>
    <t>רכב שפ"ע - דלק</t>
  </si>
  <si>
    <t>רכב 37-195-601  ליסינג</t>
  </si>
  <si>
    <t>שפ"ע רכב מחלקה תחזוקה</t>
  </si>
  <si>
    <t>שפ"ע רכב מחלקה תחזוקה דלק</t>
  </si>
  <si>
    <t>שפ"ע-טלפון</t>
  </si>
  <si>
    <t>ש"ע - פרסום</t>
  </si>
  <si>
    <t>שפ"ע-הוצ.ארגוניות</t>
  </si>
  <si>
    <t>שפ"ע-חומרים</t>
  </si>
  <si>
    <t>אחזקת מבנים-שוטף</t>
  </si>
  <si>
    <t>אחזקה-ריהוט/ציוד משרדי עירייה</t>
  </si>
  <si>
    <t>אחזקת/ביטוח מזגנים</t>
  </si>
  <si>
    <t>אחזקה-הוצ.טיפול בביוב מוסדות</t>
  </si>
  <si>
    <t>אחזקה-הוצ.טיפול במים וצנרת מוס</t>
  </si>
  <si>
    <t>אחזקה-הוצ.קבלניות שונות</t>
  </si>
  <si>
    <t>שיפוץ מבני עירייה</t>
  </si>
  <si>
    <t>איטום גגות</t>
  </si>
  <si>
    <t>דלק-רכב שירות 7397784</t>
  </si>
  <si>
    <t>רכב שירות-7397784-תיקון</t>
  </si>
  <si>
    <t>רכב שירות-7397784-ביטוחים</t>
  </si>
  <si>
    <t>אחזקה -שכר</t>
  </si>
  <si>
    <t>שפ"ע-שכר עובדי נער מוניציפלי</t>
  </si>
  <si>
    <t>תיקון-9213431ניסאן</t>
  </si>
  <si>
    <t>ביטוח/רישוי-9213431- -שפע</t>
  </si>
  <si>
    <t>דרכים-התקני בטיחות</t>
  </si>
  <si>
    <t>דרכים ומדרכות</t>
  </si>
  <si>
    <t>דרכים -  שילוט רחוב</t>
  </si>
  <si>
    <t>דרכים-עבודה קבלנית-תיעול</t>
  </si>
  <si>
    <t>תאורת רחוב -שכר</t>
  </si>
  <si>
    <t>תאורת רחוב</t>
  </si>
  <si>
    <t>תאורת רחובות-חשמל</t>
  </si>
  <si>
    <t>תאורת רחוב-חומרים</t>
  </si>
  <si>
    <t>דלק-36906801-מנוף</t>
  </si>
  <si>
    <t>תיקון-36906801-מנוף</t>
  </si>
  <si>
    <t>ביטוח/רשיון-36906801-מנוף</t>
  </si>
  <si>
    <t>תאורת רחוב-קבלן</t>
  </si>
  <si>
    <t>תיעול וניקוז עב'קבלנ.(תאגיד)</t>
  </si>
  <si>
    <t>גינון-פיקוח-שכר</t>
  </si>
  <si>
    <t>מים-גינון ישובי</t>
  </si>
  <si>
    <t>גינון-חומרים וצמחים</t>
  </si>
  <si>
    <t>גינון-כלים ואחזקתם</t>
  </si>
  <si>
    <t>גינון-עב.קבלנית</t>
  </si>
  <si>
    <t>גינון-טיפול וניקוש עשבים מדרכו</t>
  </si>
  <si>
    <t>גינון-תחזוקה ותיקונים</t>
  </si>
  <si>
    <t>גינון - פיקוח ובקרה מערכת ההשק</t>
  </si>
  <si>
    <t>גנים ציבוריים-ריהוט רחוב-חומרי</t>
  </si>
  <si>
    <t>גנים ציבוריים-אחזקת גני משחקים</t>
  </si>
  <si>
    <t>גנים ציבוריים-תיקונים ושימור</t>
  </si>
  <si>
    <t>חגיגות יום עצמאות-קניית שרותים</t>
  </si>
  <si>
    <t>נסיעות חול/קשרים בינלאומיים</t>
  </si>
  <si>
    <t>מוקד עירוני-שכר</t>
  </si>
  <si>
    <t>מוקד עירוני</t>
  </si>
  <si>
    <t>מוקד עירוני-טלפון</t>
  </si>
  <si>
    <t>תרבות הדיור-שכר</t>
  </si>
  <si>
    <t>תרבות הדיור</t>
  </si>
  <si>
    <t>ביטוח-השת.עצמית-עיריה</t>
  </si>
  <si>
    <t>בטוח-ייעוץ</t>
  </si>
  <si>
    <t>בית משפט-שכר</t>
  </si>
  <si>
    <t>בית משפט-חשמל</t>
  </si>
  <si>
    <t>בית משפט-ציוד</t>
  </si>
  <si>
    <t>בית משפט-טלפון</t>
  </si>
  <si>
    <t>מ.רשוי-שכר</t>
  </si>
  <si>
    <t>מ.רשוי-חשמל</t>
  </si>
  <si>
    <t>מ.רשוי-טלפון</t>
  </si>
  <si>
    <t>ב.דין רבני-שכר</t>
  </si>
  <si>
    <t>ב.דין-חשמל</t>
  </si>
  <si>
    <t>ב.דין רבני-טלפון</t>
  </si>
  <si>
    <t>ב.דין רבני-שונות</t>
  </si>
  <si>
    <t>מנהל מקרקעי-טלפון</t>
  </si>
  <si>
    <t>חשמל אזור תעשיה</t>
  </si>
  <si>
    <t>מים אזור תעשיה</t>
  </si>
  <si>
    <t>פיקוח עירוני-שכר</t>
  </si>
  <si>
    <t>פיקוח-הדרכת פקחים</t>
  </si>
  <si>
    <t>רכב 66-108-401 דלק</t>
  </si>
  <si>
    <t>רכב 66-108-401 ליסינג</t>
  </si>
  <si>
    <t>פיקוח עירוני - פרסום</t>
  </si>
  <si>
    <t>פיקוח-תוכנת רישוי</t>
  </si>
  <si>
    <t>פיקוח עירוני-הוצ.אירגוניות</t>
  </si>
  <si>
    <t>פיקוח עירוני-ביגוד לפקחי עיריי</t>
  </si>
  <si>
    <t>פיקוח עירוני - י.נגיש</t>
  </si>
  <si>
    <t>פיקוח-שיטור משולב-שכר</t>
  </si>
  <si>
    <t>רכב  52-201-34 ליסינג</t>
  </si>
  <si>
    <t>פיקוח-גורטאות וגרירת רכבים ישנ</t>
  </si>
  <si>
    <t>חינוך-שכר מינהל</t>
  </si>
  <si>
    <t>חינוך-חשמל משרדי-40%</t>
  </si>
  <si>
    <t>חינוך מים</t>
  </si>
  <si>
    <t>חינוך-אשל/נסיעות</t>
  </si>
  <si>
    <t>חינוך-טלפון</t>
  </si>
  <si>
    <t>מידע לתושב-חינוך</t>
  </si>
  <si>
    <t>חינוך-הוצ.אירגוניות</t>
  </si>
  <si>
    <t>חינוך-פ.שונות</t>
  </si>
  <si>
    <t>מינהל חינוך-תכנית תיקשוב חלק ר</t>
  </si>
  <si>
    <t>יעוץ וליווי כספי</t>
  </si>
  <si>
    <t>חינוך-שי לבוגרים</t>
  </si>
  <si>
    <t>מינהל חינוך - תקנה 49</t>
  </si>
  <si>
    <t>חינוך-שכר נער עובדי חינוך</t>
  </si>
  <si>
    <t>חינוך-שכר-תכנית 360</t>
  </si>
  <si>
    <t>תכנית 360</t>
  </si>
  <si>
    <t>אג"ח חוץ-גנ"י- מיוחד</t>
  </si>
  <si>
    <t>דלק-7680433+68165401</t>
  </si>
  <si>
    <t>תיקון-7680433+68165401</t>
  </si>
  <si>
    <t>ביטוח-7680433+68165401</t>
  </si>
  <si>
    <t>תחזוקת ושדרוג מתקני חצר</t>
  </si>
  <si>
    <t>גנ"י מנהלה-שכר</t>
  </si>
  <si>
    <t>גנ"י-אחזקת מבנים</t>
  </si>
  <si>
    <t>גנ"י-חשמל</t>
  </si>
  <si>
    <t>מים-גנ"י</t>
  </si>
  <si>
    <t>גנ"י-טלפון</t>
  </si>
  <si>
    <t>גנ"י - הוצאות ארגוניות</t>
  </si>
  <si>
    <t>גנ"י-הסעות גן מוסיקאלי</t>
  </si>
  <si>
    <t>גנ"י-חומרים+מזון-העב.לגן</t>
  </si>
  <si>
    <t>גנ"י ציוד והחזקתו</t>
  </si>
  <si>
    <t>גנ"י-קרן קרב ישובים</t>
  </si>
  <si>
    <t>גנ"י-חופשה לאוטיסטים</t>
  </si>
  <si>
    <t>גנ"י-סל תרבות</t>
  </si>
  <si>
    <t>גנ"י-שכר סייעות בוקר</t>
  </si>
  <si>
    <t>גנ"י-שכר מחליפות</t>
  </si>
  <si>
    <t>סייעות צמודה/רפואיות בגנים</t>
  </si>
  <si>
    <t>גננות ע.מדינה גני חובה-שכר-תקן</t>
  </si>
  <si>
    <t>גננות ע.מדינה עודפות</t>
  </si>
  <si>
    <t>גנ"י-שכר סייעות יול"א</t>
  </si>
  <si>
    <t>יול"א-מפעל הזנה</t>
  </si>
  <si>
    <t>קייטנה גנ"י-הוצאות</t>
  </si>
  <si>
    <t>בתי ספר-אחזקה שוטפת</t>
  </si>
  <si>
    <t>חינוך יסודי</t>
  </si>
  <si>
    <t>ב"ס יסודיים-התקני בטיחות</t>
  </si>
  <si>
    <t>הפעלת ב"ס של קיץ</t>
  </si>
  <si>
    <t>ב"ס יסודיים-פעילות במרכז מנהיג</t>
  </si>
  <si>
    <t>ב"ס יסודיים - השאלת ספרים</t>
  </si>
  <si>
    <t>אג"ח חוץ מיוחד-ב"ס יסודי</t>
  </si>
  <si>
    <t>ע.בגין-מזכירות ושרתים</t>
  </si>
  <si>
    <t>עליזה בגין - ניקיון</t>
  </si>
  <si>
    <t>ע.בגין ק.קרב</t>
  </si>
  <si>
    <t>חותם ומנב"ס-ע.בגין</t>
  </si>
  <si>
    <t>ע.בגין-ד.שיכפול</t>
  </si>
  <si>
    <t>עליזה בגין - סיוע ניהול עצמי</t>
  </si>
  <si>
    <t>עליזה בגין - סל תלמיד</t>
  </si>
  <si>
    <t>אור זבולון-מזכירות ושרתים</t>
  </si>
  <si>
    <t>אור זבולון - ניקיון</t>
  </si>
  <si>
    <t>אור זבולון-קרן קרב</t>
  </si>
  <si>
    <t>חותם ומנב"ס-ממד</t>
  </si>
  <si>
    <t>אור זבולון-דמי שכפול</t>
  </si>
  <si>
    <t>אור זבולון - תוספת פדגוגית ניה</t>
  </si>
  <si>
    <t>אור זבולון - סיוע ניהול עצמי</t>
  </si>
  <si>
    <t>אור זבולן - סל תלמיד</t>
  </si>
  <si>
    <t>נחשונים-מזכירות ושרתים</t>
  </si>
  <si>
    <t>נחשונים - ניקיון</t>
  </si>
  <si>
    <t>נחשונים-קרן קרב</t>
  </si>
  <si>
    <t>חותם ומנב"ס -נחשונים</t>
  </si>
  <si>
    <t>נחשונים-סל קליטה</t>
  </si>
  <si>
    <t>נחשונים-ד.שיכפול</t>
  </si>
  <si>
    <t>נחשונים - תוספת פדגוגית ניהול</t>
  </si>
  <si>
    <t>נחשונים - סיוע ניהול עצמי</t>
  </si>
  <si>
    <t>נחשונים - סל תלמיד</t>
  </si>
  <si>
    <t>מילקין-מזכירות ושרתים</t>
  </si>
  <si>
    <t>מילקן - ניקיון</t>
  </si>
  <si>
    <t>מילקין-קרן קרב</t>
  </si>
  <si>
    <t>חותם ומנב"ס-מילקן</t>
  </si>
  <si>
    <t>מילקן-סל קליטה</t>
  </si>
  <si>
    <t>מילקן-ד.שיכפול</t>
  </si>
  <si>
    <t>מילקן - תוספת פדגוגית ניהול עצ</t>
  </si>
  <si>
    <t>מילקן - סיוע ניהול עצמי</t>
  </si>
  <si>
    <t>מילקן- סל תלמיד</t>
  </si>
  <si>
    <t>ב"ס יסוד-נוה אריאל-שאינו מוכר</t>
  </si>
  <si>
    <t>בי"ס היסודי רשמי- נוה-הזנה</t>
  </si>
  <si>
    <t>ב"ס-טלפון</t>
  </si>
  <si>
    <t>ע.בגין סייעות</t>
  </si>
  <si>
    <t>סייעות רפואיות לתלמ.מחוץ אריאל</t>
  </si>
  <si>
    <t>סייעות לתלמידי חוץ (רשיות)</t>
  </si>
  <si>
    <t>חינוך-הזנה</t>
  </si>
  <si>
    <t>ב"ת יסודי-פר' ספורט זוזו</t>
  </si>
  <si>
    <t>אורט-שיפוצי קיץ -חט"ב</t>
  </si>
  <si>
    <t>אג"ח חוץ-חט"ב--אורט</t>
  </si>
  <si>
    <t>אג"ח חוץ-חט"ב-רשויות אחרות</t>
  </si>
  <si>
    <t>היובל-שירות פיתוח מנהיגות</t>
  </si>
  <si>
    <t>היובל הצטיידות כתות חדשות</t>
  </si>
  <si>
    <t>חט"ב היובל-שכר מזכירים</t>
  </si>
  <si>
    <t>חט"ב היובל-שכר שרתים</t>
  </si>
  <si>
    <t>חט"ב היובל-שכר ספרנית</t>
  </si>
  <si>
    <t>היובל-שכר סייעות</t>
  </si>
  <si>
    <t>היובלמרכז לימידה+מנ"ע</t>
  </si>
  <si>
    <t>היובל-מרכז לימידה(מנ"ע)</t>
  </si>
  <si>
    <t>חט"ע-שיפוץ</t>
  </si>
  <si>
    <t>חט"ע-שירות פיתוח מנהיגות</t>
  </si>
  <si>
    <t>חט"ע-אג"ח חוץ-הכל</t>
  </si>
  <si>
    <t>מקיף-שכר מזכירים</t>
  </si>
  <si>
    <t>אשכול פיס-שכר</t>
  </si>
  <si>
    <t>אשכול פיס-חשמל</t>
  </si>
  <si>
    <t>אשכול פיס-מים</t>
  </si>
  <si>
    <t>אשכול פיס-נקיון</t>
  </si>
  <si>
    <t>אשכול פיס-ריהוט/ציוד</t>
  </si>
  <si>
    <t>אשכול פיס-טלפון</t>
  </si>
  <si>
    <t>אבטחת מוסדות חינוך</t>
  </si>
  <si>
    <t>פסג"ה-שכר</t>
  </si>
  <si>
    <t>מרכז פסגה-תקציב שקל-העב.תקבול</t>
  </si>
  <si>
    <t>שפ"י-שכר</t>
  </si>
  <si>
    <t>שרות פסיכולוגי חינוכי</t>
  </si>
  <si>
    <t>שפ"י-קבלנית</t>
  </si>
  <si>
    <t>ביטוח תלמידים</t>
  </si>
  <si>
    <t>מועדוניות חינוך שכר</t>
  </si>
  <si>
    <t>קבס"ים-שכר קבוע</t>
  </si>
  <si>
    <t>מלוות - שכר</t>
  </si>
  <si>
    <t>הסעות-ממוגן ירי</t>
  </si>
  <si>
    <t>החזר נסיעות פנים</t>
  </si>
  <si>
    <t>הסעות חריגות</t>
  </si>
  <si>
    <t>שרות לאומי-הוצאות</t>
  </si>
  <si>
    <t>פר"ח</t>
  </si>
  <si>
    <t>מרכז תקשורת חשמל</t>
  </si>
  <si>
    <t>קניית שירותי תרבות ופנאי</t>
  </si>
  <si>
    <t>ח.עירונית-נוער-פנאי ותרבות-חוג</t>
  </si>
  <si>
    <t>היכל התרבות - שכר</t>
  </si>
  <si>
    <t>היכל התרבות - ק.שרותים-הפעלה</t>
  </si>
  <si>
    <t>ארנונה מוסדות עירונית חשבון מק</t>
  </si>
  <si>
    <t>ספריה-שכר</t>
  </si>
  <si>
    <t>ספריה-טלפון</t>
  </si>
  <si>
    <t>ספריה-רכישות+הצטיידות+אחזקה</t>
  </si>
  <si>
    <t>נוער-שכר</t>
  </si>
  <si>
    <t>נוער-אחז. מיני גולף+כל מבני נו</t>
  </si>
  <si>
    <t>נוער-חשמל</t>
  </si>
  <si>
    <t>נוער-מים</t>
  </si>
  <si>
    <t>נוער-נקיון</t>
  </si>
  <si>
    <t>נוער-ריהוט</t>
  </si>
  <si>
    <t>נוער - הוצאות משרדיות</t>
  </si>
  <si>
    <t>נוער-כיבוד</t>
  </si>
  <si>
    <t>נוער-טלפון+תקשורת</t>
  </si>
  <si>
    <t>נוער - הוצאות פירסום</t>
  </si>
  <si>
    <t>נוער-הוצ. אירגוניות כ</t>
  </si>
  <si>
    <t>נוער-הסעות</t>
  </si>
  <si>
    <t>נוער פעולות אירועים -חגים שוני</t>
  </si>
  <si>
    <t>נוער-אירועי קיץ</t>
  </si>
  <si>
    <t>נוער-שירותים גוונים-שכר מדריכי</t>
  </si>
  <si>
    <t>נוער- הכנה לצה"ל</t>
  </si>
  <si>
    <t>קידום נוער-שכר מנהל</t>
  </si>
  <si>
    <t>קידום נוער-פעילות</t>
  </si>
  <si>
    <t>נוער-קידום-שכר רכזים</t>
  </si>
  <si>
    <t>קידום נוער-היל"ה</t>
  </si>
  <si>
    <t>קידום נוער-חשמל</t>
  </si>
  <si>
    <t>קידום נוער-מים</t>
  </si>
  <si>
    <t>קידום נוער-טלפון</t>
  </si>
  <si>
    <t>הרשב"ק - שכר מנהל</t>
  </si>
  <si>
    <t>הרשב"ק - פרסום</t>
  </si>
  <si>
    <t>הרשב"ק - שכר מדריכת מ</t>
  </si>
  <si>
    <t>הרשב"ק - פנאי</t>
  </si>
  <si>
    <t>עיר ללא אלימות-הכשרות</t>
  </si>
  <si>
    <t>הרשב"ק - שכר עו"ס קהי</t>
  </si>
  <si>
    <t>הרשב"ק - טכנולוגיות</t>
  </si>
  <si>
    <t>אחזקת מתקנים</t>
  </si>
  <si>
    <t>אחזקת אולמות - שכר</t>
  </si>
  <si>
    <t>סל ספורט-מתנס-בית ספרי</t>
  </si>
  <si>
    <t>כדורגל-שכר</t>
  </si>
  <si>
    <t>כדורגל-חשמל</t>
  </si>
  <si>
    <t>כדורגל-מים</t>
  </si>
  <si>
    <t>אולם מילקן-חשמל</t>
  </si>
  <si>
    <t>מים אולם מילקין</t>
  </si>
  <si>
    <t>אולמות ספורט-ניקיון-ב"ס</t>
  </si>
  <si>
    <t>תחזוקה ציוד אולמות ספורט</t>
  </si>
  <si>
    <t>א.ספורט-ע.בגין-חשמל</t>
  </si>
  <si>
    <t>מים אולם עליזה בגין</t>
  </si>
  <si>
    <t>היכל הספורט-חשמל</t>
  </si>
  <si>
    <t>מים היכל הספורט</t>
  </si>
  <si>
    <t>א.ספורט-היכל-טלפון</t>
  </si>
  <si>
    <t>פעולות ספורט</t>
  </si>
  <si>
    <t>ספורט -  תמיכת אגודות ספורט</t>
  </si>
  <si>
    <t>מד"א בטוח מתנדבים  וקורס מתנדב</t>
  </si>
  <si>
    <t>מדא-הוצאות אמבולנס</t>
  </si>
  <si>
    <t>שכר עובדי מחלקה לשירותים חברתי</t>
  </si>
  <si>
    <t>טיפול בתושב</t>
  </si>
  <si>
    <t>חשמל - מועדונית</t>
  </si>
  <si>
    <t>מינהל רווחה - שדרג מחשבים ברוו</t>
  </si>
  <si>
    <t>רווחה ציוד ריהוט ותחזוקה</t>
  </si>
  <si>
    <t>רווחה-אש"ל ונסיעות</t>
  </si>
  <si>
    <t>רווחה - דלק</t>
  </si>
  <si>
    <t>רווחה - השכרת רכב</t>
  </si>
  <si>
    <t>רווחה-טלפון</t>
  </si>
  <si>
    <t>מינהל רווחה-שונות</t>
  </si>
  <si>
    <t>סדר פסח ציבורי-השת. עירייה</t>
  </si>
  <si>
    <t>רווחה-שכר מינהלה</t>
  </si>
  <si>
    <t>רווחה-הוצאות אירגוניות</t>
  </si>
  <si>
    <t>רווחת פרט-סדנאות למשפ</t>
  </si>
  <si>
    <t>מרכזי טיפול באלימות-שכ"ע</t>
  </si>
  <si>
    <t>רווחת הפרט - מרכזי טיפול באלימ</t>
  </si>
  <si>
    <t>רווחה שכר - תחנות לטיפול במשפח</t>
  </si>
  <si>
    <t>יום האשה</t>
  </si>
  <si>
    <t>ש לילד ולנוער-שכר נתבים להורות</t>
  </si>
  <si>
    <t>ט.בילד בקהילה-רימונים</t>
  </si>
  <si>
    <t>מועדונית משותפת-רווחה-שכר</t>
  </si>
  <si>
    <t>עם הפנים לקהילה קרן אריאל</t>
  </si>
  <si>
    <t>נתיבים להורות לגיל הרך שכר 360</t>
  </si>
  <si>
    <t>נתיבים להורות גיל הרך - פעולות</t>
  </si>
  <si>
    <t>ילדים במעון יום</t>
  </si>
  <si>
    <t>מועדונים חשמל</t>
  </si>
  <si>
    <t>מועדונים א.וותיק הוצאות שונות</t>
  </si>
  <si>
    <t>מועדונים אזרח ותיק</t>
  </si>
  <si>
    <t>טיפול בקהילה אזרח ותיק</t>
  </si>
  <si>
    <t>מועדונים תוכניות העשרה א.וותיק</t>
  </si>
  <si>
    <t>תעסוקה במועדון אזרח וותיק</t>
  </si>
  <si>
    <t>שרותים לניצולי השואה</t>
  </si>
  <si>
    <t>מסגרות יומיות אזרח וותיק</t>
  </si>
  <si>
    <t>תוכניות למען אזרחים וותיקים</t>
  </si>
  <si>
    <t>מ.יום שיקומי לאוטיסטים</t>
  </si>
  <si>
    <t>נופשונים וקייטנות (אוטיזם)</t>
  </si>
  <si>
    <t>החזקת אוטיסטים במסגרת</t>
  </si>
  <si>
    <t>משפחות אומנות לשיקום</t>
  </si>
  <si>
    <t>מעון יום טיפולי מש"ה</t>
  </si>
  <si>
    <t>ילדים עיוורים בקהילה</t>
  </si>
  <si>
    <t>אחז. נכים במשפחות אומנה</t>
  </si>
  <si>
    <t>תעסוקה מוגנת למוגבל</t>
  </si>
  <si>
    <t>ליווי למעון יום שיקומי</t>
  </si>
  <si>
    <t>מרכז איבחון ושיקום</t>
  </si>
  <si>
    <t>מתאם במלחמה בסמים</t>
  </si>
  <si>
    <t>יחידה עירונית לטיפול בהתמכרויו</t>
  </si>
  <si>
    <t>מפת"ן מקומי החזקה</t>
  </si>
  <si>
    <t>בית חמים לנערה שכר</t>
  </si>
  <si>
    <t>בית חמים לנערה-חשמל</t>
  </si>
  <si>
    <t>בית חמים לנערה-טלפון</t>
  </si>
  <si>
    <t>עבודה קהילתית - סל בטיחות בסיס</t>
  </si>
  <si>
    <t>טיפול בעולים אזרח וותיק</t>
  </si>
  <si>
    <t>שכר-עבודי שכונה עולים</t>
  </si>
  <si>
    <t>מרכז לטיפול -אלימות עולים</t>
  </si>
  <si>
    <t>מ.דתית-תקציב</t>
  </si>
  <si>
    <t>קליטת עליה - שכר רכזת</t>
  </si>
  <si>
    <t>קליטת עליה הוצאות שונות</t>
  </si>
  <si>
    <t>קליטת עליה - תמיכה בעולים</t>
  </si>
  <si>
    <t>קליטת מוזיאון הגבורה וציון יום</t>
  </si>
  <si>
    <t>קליטת עליה -  יום העליה</t>
  </si>
  <si>
    <t>קליטת עליה-מחוברים-שכר</t>
  </si>
  <si>
    <t>קליטת עליה - פרויקט צעירים</t>
  </si>
  <si>
    <t>קידום מעמד האשה</t>
  </si>
  <si>
    <t>הגנת הסביבה-מינהל-שכר</t>
  </si>
  <si>
    <t>הגנת הסביבה-מנהל-ציוד</t>
  </si>
  <si>
    <t>איכות הסביבה -  הסברה</t>
  </si>
  <si>
    <t>איכות הסביבה-איגוד ערים</t>
  </si>
  <si>
    <t>הגנת הסבי דלק-6004568+61814301</t>
  </si>
  <si>
    <t>הגנת הסביבה-6004568+61814301</t>
  </si>
  <si>
    <t>הגנת סבי-ביטוחים-1495065</t>
  </si>
  <si>
    <t>חכ"ל השאלת עובדים</t>
  </si>
  <si>
    <t>פנסיונרים - נבחרים</t>
  </si>
  <si>
    <t>פנסיה+החזרים</t>
  </si>
  <si>
    <t>פנסיה+השתתפות</t>
  </si>
  <si>
    <t>פיצויים</t>
  </si>
  <si>
    <t>הוצאות עודפות</t>
  </si>
  <si>
    <t>הוצ שנים קודמות</t>
  </si>
  <si>
    <t>גביה-הנחה ע"פ חוק</t>
  </si>
  <si>
    <t>גבייה-הנחות מראש</t>
  </si>
  <si>
    <t>הנדסה</t>
  </si>
  <si>
    <t>שפ"ע</t>
  </si>
  <si>
    <t>שונות</t>
  </si>
  <si>
    <t>פיקוח עירוני</t>
  </si>
  <si>
    <t>חינוך</t>
  </si>
  <si>
    <t>תרבות נוער וספורט</t>
  </si>
  <si>
    <t>רווחה</t>
  </si>
  <si>
    <t>תשלומים בלתי רגילים</t>
  </si>
  <si>
    <t>אגרות</t>
  </si>
  <si>
    <t>מענקים</t>
  </si>
  <si>
    <t>מפעלים</t>
  </si>
  <si>
    <t>חגיגות וארועים</t>
  </si>
  <si>
    <t>מינהל חינוך</t>
  </si>
  <si>
    <t>גני ילדים</t>
  </si>
  <si>
    <t>אשכול פיס</t>
  </si>
  <si>
    <t>נוער</t>
  </si>
  <si>
    <t>תרבות</t>
  </si>
  <si>
    <t>ספורט</t>
  </si>
  <si>
    <t>שרות וטרינרי</t>
  </si>
  <si>
    <t>טיפול אישי סיעודי לנכים</t>
  </si>
  <si>
    <t>ארועי פורים וקיץ</t>
  </si>
  <si>
    <t>פגיעה מינית בבגירים</t>
  </si>
  <si>
    <t>ציוד לפיקוח שילוט</t>
  </si>
  <si>
    <t>הדרכת פקחי שילוט</t>
  </si>
  <si>
    <t>תוכנת שילוט</t>
  </si>
  <si>
    <t>מדריכי נוער</t>
  </si>
  <si>
    <t>יתד סל גמיש</t>
  </si>
  <si>
    <t>טיפול בא. ותיק בסיכון</t>
  </si>
  <si>
    <t>מועדון לעולים העשרה</t>
  </si>
  <si>
    <t>ילדים עוורים בקהילה</t>
  </si>
  <si>
    <t>מפעל שחיה</t>
  </si>
  <si>
    <t>הזנה גני תקשורת הורים</t>
  </si>
  <si>
    <t>הזנה נחשונים</t>
  </si>
  <si>
    <t>תובע עירוני</t>
  </si>
  <si>
    <t>פינוי פסולת אלקטרונית</t>
  </si>
  <si>
    <t>עודף (גרעון)</t>
  </si>
  <si>
    <t>תקציב 2020</t>
  </si>
  <si>
    <t>מענק פנים-שיפוי חד פעמי</t>
  </si>
  <si>
    <t>כנפיים של קרמבו</t>
  </si>
  <si>
    <t>מרכיבי בטחון-כבישי אספלט</t>
  </si>
  <si>
    <t>רכב בטחון-שכונה מזרחית(אוניברס</t>
  </si>
  <si>
    <t>רכב חינוך-דלק</t>
  </si>
  <si>
    <t>רכב חינוך-השכרה</t>
  </si>
  <si>
    <t>סה"כ הוצאות</t>
  </si>
  <si>
    <t>סה"כ ארנונה</t>
  </si>
  <si>
    <t>סה"כ אגרות</t>
  </si>
  <si>
    <t>מימון פרעון מילוות פיתוח</t>
  </si>
  <si>
    <t>סה"כ מימון פרע"מ</t>
  </si>
  <si>
    <t>סה"כ מענקים</t>
  </si>
  <si>
    <t>פיקוח וטרינרי</t>
  </si>
  <si>
    <t>סה"כ פיקוח וטרינרי</t>
  </si>
  <si>
    <t xml:space="preserve">בחירות </t>
  </si>
  <si>
    <t>סה"כ בחירות</t>
  </si>
  <si>
    <t>שמירה וביטחון</t>
  </si>
  <si>
    <t>סה"כ שמירה ובטחון</t>
  </si>
  <si>
    <t>שמירה ובטחון</t>
  </si>
  <si>
    <t>תכנון ובניין עיר</t>
  </si>
  <si>
    <t>סה"כ תכנון ובניין עיר</t>
  </si>
  <si>
    <t>סה"כ הכנסות שונות</t>
  </si>
  <si>
    <t>פיקוח ובית משפט</t>
  </si>
  <si>
    <t>סה"כ פיקוח עירוני ובית משפט</t>
  </si>
  <si>
    <t>סה"כ מינהל חינוך</t>
  </si>
  <si>
    <t>סה"כ גני ילדים</t>
  </si>
  <si>
    <t>סה"כ חינוך יסודי</t>
  </si>
  <si>
    <t>חטיבת ביניים</t>
  </si>
  <si>
    <t>סה"כ חטיבת ביניים</t>
  </si>
  <si>
    <t>סה"כ חטיבה עליונה</t>
  </si>
  <si>
    <t>שרותים נילווים חינוך</t>
  </si>
  <si>
    <t>סה"כ שרותים נילווים חינוך</t>
  </si>
  <si>
    <t>סה"כ תרבות נוער וספורט</t>
  </si>
  <si>
    <t>קליטת עליה</t>
  </si>
  <si>
    <t>סה"כ קליטת עליה</t>
  </si>
  <si>
    <t>סה"כ מפעלים</t>
  </si>
  <si>
    <t>סה"כ תקבולים בלתי רגילים</t>
  </si>
  <si>
    <t>תקבולים בלתי רגילים</t>
  </si>
  <si>
    <t>סה"כ הכנסות</t>
  </si>
  <si>
    <t>סה"כ מנהל כללי</t>
  </si>
  <si>
    <t>מנהל כללי</t>
  </si>
  <si>
    <t>מנהל כספי</t>
  </si>
  <si>
    <t>סה"כ מנהל כספי</t>
  </si>
  <si>
    <t>סה"כ מבקר</t>
  </si>
  <si>
    <t>סה"כ מזכירות</t>
  </si>
  <si>
    <t>סה"כ מיחשוב</t>
  </si>
  <si>
    <t>סה"כ הסברה ויחסי ציבור</t>
  </si>
  <si>
    <t>משאבי אנוש</t>
  </si>
  <si>
    <t>סה"כ משאבי אנוש</t>
  </si>
  <si>
    <t>סה"כ יועץ משפטי</t>
  </si>
  <si>
    <t>ייעוץ משפטי</t>
  </si>
  <si>
    <t>בחירות</t>
  </si>
  <si>
    <t>הוצאות מימון</t>
  </si>
  <si>
    <t>סה"כ הוצאות מימון</t>
  </si>
  <si>
    <t>פרעון מילוות</t>
  </si>
  <si>
    <t>סה"כ פרעון מילוות</t>
  </si>
  <si>
    <t>סה"כ תברואה</t>
  </si>
  <si>
    <t>סה"כ שרות וטרינרי</t>
  </si>
  <si>
    <t>סה"כ שמירה וביטחון</t>
  </si>
  <si>
    <t>משמר אזרחי</t>
  </si>
  <si>
    <t>סה"כ משא"ז</t>
  </si>
  <si>
    <t>סה"כ הגמ"ר</t>
  </si>
  <si>
    <t>סה"כ הנדסה</t>
  </si>
  <si>
    <t>סה"כ שפ"ע</t>
  </si>
  <si>
    <t>סה"כ דרכים ומדרכות</t>
  </si>
  <si>
    <t>סה"כ תאורת רחובות</t>
  </si>
  <si>
    <t>סה"כ תיעול וניקוז</t>
  </si>
  <si>
    <t>גינון ציבורי</t>
  </si>
  <si>
    <t>סה"כ גינון ציבורי</t>
  </si>
  <si>
    <t>סה"כ חגיגות וארועים</t>
  </si>
  <si>
    <t>סה"כ מוקד עירוני</t>
  </si>
  <si>
    <t>סה"כ תרבות הדיור</t>
  </si>
  <si>
    <t>סה"כ תמיכות</t>
  </si>
  <si>
    <t>ביטוח אלמנטרי</t>
  </si>
  <si>
    <t>סה"כ ביטוח אלמנטרי</t>
  </si>
  <si>
    <t>שרותים שונים</t>
  </si>
  <si>
    <t>סה"כ שרותים שונים</t>
  </si>
  <si>
    <t>סה"כ פיקוח עירוני</t>
  </si>
  <si>
    <t>חינוך קדם יסודי</t>
  </si>
  <si>
    <t>סה"כ  אשכול פיס</t>
  </si>
  <si>
    <t>חטיבה עליונה</t>
  </si>
  <si>
    <t>סה"כ אשכול פיס</t>
  </si>
  <si>
    <t>סה"כ אבטחת מוסדות חינוך</t>
  </si>
  <si>
    <t>סה"כ פסג"ה</t>
  </si>
  <si>
    <t>סה"כ שפ"י</t>
  </si>
  <si>
    <t>סה"כ חינוך נילווים</t>
  </si>
  <si>
    <t>סה"כ תרבות</t>
  </si>
  <si>
    <t>סה"כ נוער</t>
  </si>
  <si>
    <t>סה"כ ספורט</t>
  </si>
  <si>
    <t>סה"כ בריאות</t>
  </si>
  <si>
    <t>סה"כ שרותי דת</t>
  </si>
  <si>
    <t>סה"כ הגנת הסביבה</t>
  </si>
  <si>
    <t>סה"כ תשלומים בלתי רגילים</t>
  </si>
  <si>
    <t>מינהל רווחה</t>
  </si>
  <si>
    <t>סה"כ מינהל רווחה</t>
  </si>
  <si>
    <t>סה"כ רווחת הפרט והמשפחה</t>
  </si>
  <si>
    <t>סה"כ שרותים לילד ולנוער</t>
  </si>
  <si>
    <t>סה"כ שרותים לזקן</t>
  </si>
  <si>
    <t>סה"כ שרותי שיקום</t>
  </si>
  <si>
    <t>סה"כ שרותי תיקון</t>
  </si>
  <si>
    <t>סה"כ עבודה קהילתית</t>
  </si>
  <si>
    <t>סה"כ קליטה רווחה</t>
  </si>
  <si>
    <t>שרותים לילד ולנוער</t>
  </si>
  <si>
    <t>שרותים לזקן</t>
  </si>
  <si>
    <t>שרותי שיקום</t>
  </si>
  <si>
    <t>שרותים תיקון</t>
  </si>
  <si>
    <t>קליטה רווחה</t>
  </si>
  <si>
    <t xml:space="preserve">תיעול וניקוז </t>
  </si>
  <si>
    <t xml:space="preserve">תמיכות </t>
  </si>
  <si>
    <t>סה"כ חינוך קדם יסודי</t>
  </si>
  <si>
    <t>חינוך נילווים</t>
  </si>
  <si>
    <t>שרותי בריאות</t>
  </si>
  <si>
    <t>סה"כ מנהל רווחה</t>
  </si>
  <si>
    <t>סה"כ רווחת הפרט</t>
  </si>
  <si>
    <t>סה"כ שרותים לעולה</t>
  </si>
  <si>
    <t>מנהל רווחה</t>
  </si>
  <si>
    <t>רווחת הפרט</t>
  </si>
  <si>
    <t>שרותי תיקון</t>
  </si>
  <si>
    <t>שרותים לעולה</t>
  </si>
  <si>
    <t>שרותי דת</t>
  </si>
  <si>
    <t>הגנת הסביבה</t>
  </si>
  <si>
    <t>סעיפי הכנסות</t>
  </si>
  <si>
    <t>סעיפי הוצאות</t>
  </si>
  <si>
    <t>שרותים למפגר</t>
  </si>
  <si>
    <t>סה"כ שרותים למפגר</t>
  </si>
  <si>
    <t>תקציב 2021</t>
  </si>
  <si>
    <t>הנחת קורונה</t>
  </si>
  <si>
    <t>מענק קורונה מ. הפנים</t>
  </si>
  <si>
    <t>מענק קורונה - משרד איכ"ס</t>
  </si>
  <si>
    <t>מימון תוספת עלויות פינוי אשפה</t>
  </si>
  <si>
    <t>הפרדת אריזות - החזר עלויות (תמ</t>
  </si>
  <si>
    <t>החזר פחת מקרן שמירה</t>
  </si>
  <si>
    <t>מימון הוצאות חרום בקורונה</t>
  </si>
  <si>
    <t>רכז רישוי עסקים</t>
  </si>
  <si>
    <t>יוח"א-הזנה גני תקשורת</t>
  </si>
  <si>
    <t>העסקת עוזרי חינוך</t>
  </si>
  <si>
    <t>פרוייקט שפי</t>
  </si>
  <si>
    <t>אג"ח קידום נוער</t>
  </si>
  <si>
    <t>הכנסות פיס וקרן אריאל</t>
  </si>
  <si>
    <t>מ. חינוך למועדונית משותפת</t>
  </si>
  <si>
    <t>החזקת אוטיסטים במסגרת-מש"ה</t>
  </si>
  <si>
    <t>ת.קהילה עדי ומעטפת</t>
  </si>
  <si>
    <t>פעי' התנדבות בקהילה</t>
  </si>
  <si>
    <t>קליטה-השת.תושבים</t>
  </si>
  <si>
    <t>שכ"ד מבנים קטנים (אשקוביות +)</t>
  </si>
  <si>
    <t>הכנסות מגגות סולריים</t>
  </si>
  <si>
    <t>הון מניות חברות עירוניות</t>
  </si>
  <si>
    <t>רכישת מתכלים למדפסות</t>
  </si>
  <si>
    <t>טיאוט-נקיון רחובות</t>
  </si>
  <si>
    <t>פינוי והטמנת פסולת מ. טיאוט</t>
  </si>
  <si>
    <t>ביטוח ציוד ביטחון</t>
  </si>
  <si>
    <t>שכר מתשאלים קורונה</t>
  </si>
  <si>
    <t>תגבור מוקד קורונה</t>
  </si>
  <si>
    <t>תגבור פיקוח קורונה</t>
  </si>
  <si>
    <t>קשר עם התושב - קורונה</t>
  </si>
  <si>
    <t>ציוד מיגון - קורונה</t>
  </si>
  <si>
    <t>הנדסה - סקר נגישות</t>
  </si>
  <si>
    <t>מנהל ביצוע פרויקטים</t>
  </si>
  <si>
    <t>הוצאות מיולים</t>
  </si>
  <si>
    <t>ניסן - 8514031 - דלק</t>
  </si>
  <si>
    <t>ניסן - 8514031 - תיקונים</t>
  </si>
  <si>
    <t>ניסן - 8514031 - ביטוח</t>
  </si>
  <si>
    <t>דלק 85884901+9213431-שפע</t>
  </si>
  <si>
    <t>יום עצמאות - קישוט העיר</t>
  </si>
  <si>
    <t>רכישת ציוד הגיינה</t>
  </si>
  <si>
    <t>גנ"י תקשורת-הזנה</t>
  </si>
  <si>
    <t>דמי שתיה - בי"ס יסודיים</t>
  </si>
  <si>
    <t>העשרה עוזרי חינוך</t>
  </si>
  <si>
    <t>השתתפות ברכישת מחשבים קורונה</t>
  </si>
  <si>
    <t>ידידים</t>
  </si>
  <si>
    <t xml:space="preserve">סל תלמיד רזרבה </t>
  </si>
  <si>
    <t>העסקת עוזרי הוראה</t>
  </si>
  <si>
    <t>שכר רכזים עוזרי חינוך</t>
  </si>
  <si>
    <t>השתתפות בעובדי מינהל  חט"ע</t>
  </si>
  <si>
    <t>קב"ט מוס"ח</t>
  </si>
  <si>
    <t>שפ"י-השתלמויות</t>
  </si>
  <si>
    <t>מועדוניות - ניקיון</t>
  </si>
  <si>
    <t>מועדונית חינוך-חומרים</t>
  </si>
  <si>
    <t>תרבות - העברה לגוונים</t>
  </si>
  <si>
    <t>נוער - השתלמויות</t>
  </si>
  <si>
    <t>נוער-פעולות נוער-תק' נוער גוונ</t>
  </si>
  <si>
    <t>קידום נוער - ניקיון</t>
  </si>
  <si>
    <t>סיוע בתקופת קורונה</t>
  </si>
  <si>
    <t>מס. ארציות לדיירי רחוב/ התמכרו</t>
  </si>
  <si>
    <t>שכר-עובדות מועדונית</t>
  </si>
  <si>
    <t>תכנית עם הפנים לקהילה</t>
  </si>
  <si>
    <t>מסגרת יום לילד מוגבל</t>
  </si>
  <si>
    <t>שרותי שיקום-תוכניות מעבר</t>
  </si>
  <si>
    <t>טיפול באזרח ותיק בסיכון</t>
  </si>
  <si>
    <t>מועדון לעולים - העשרה</t>
  </si>
  <si>
    <t>ציוד בי"כ בחגי תשרי</t>
  </si>
  <si>
    <t>איכות הסביבה-חומרים להדברה</t>
  </si>
  <si>
    <t>הוצאות בלתי רגילות - מותנה</t>
  </si>
  <si>
    <t>מענק בחירות -</t>
  </si>
  <si>
    <t xml:space="preserve">הג"א </t>
  </si>
  <si>
    <t>כיבוי אש</t>
  </si>
  <si>
    <t>סה"כ הג"א</t>
  </si>
  <si>
    <t>סה"כ כיבוי אש</t>
  </si>
  <si>
    <t>מאבק בקורונה</t>
  </si>
  <si>
    <t>סה"כ מאבק בקורונה</t>
  </si>
  <si>
    <t>מזכירות ארכיב</t>
  </si>
  <si>
    <t>פרסום בעיתון</t>
  </si>
  <si>
    <t>סקר שילוט עירוני</t>
  </si>
  <si>
    <t>פעולות לקידום החינוך</t>
  </si>
  <si>
    <t xml:space="preserve">נוער-פעילות </t>
  </si>
  <si>
    <t>מסגרת</t>
  </si>
  <si>
    <t xml:space="preserve"> </t>
  </si>
  <si>
    <t>מגן זהב תכנית להפגת בדידות</t>
  </si>
  <si>
    <t>פיקוח גינון</t>
  </si>
  <si>
    <t>תחזוקת מגרש כדורגל</t>
  </si>
  <si>
    <t>הכנסה מהחכ"ל</t>
  </si>
  <si>
    <t>רווחה-קשישים- ביטחון תזונתי</t>
  </si>
  <si>
    <t>פרסום שפ"ע</t>
  </si>
  <si>
    <t>פרסום פיקוח עירוני</t>
  </si>
  <si>
    <t>פרסום נוער</t>
  </si>
  <si>
    <t>פרסום רשב"ק</t>
  </si>
  <si>
    <t>פרסום הגנת הסביבה</t>
  </si>
  <si>
    <t>מענק הוצאות ביטחון מותנה</t>
  </si>
  <si>
    <t>תוכניות לצעירים בשבילי/יתד מעגל בנים</t>
  </si>
  <si>
    <t>ערב הצדעה לחינוך</t>
  </si>
  <si>
    <t>ניהולית</t>
  </si>
  <si>
    <t>גזברות</t>
  </si>
  <si>
    <t>מנכל</t>
  </si>
  <si>
    <t>ביטחון</t>
  </si>
  <si>
    <t>פיקוח</t>
  </si>
  <si>
    <t>שפע</t>
  </si>
  <si>
    <t>רשבק</t>
  </si>
  <si>
    <t>תכנת ניהול דוחות</t>
  </si>
  <si>
    <t>כלכלה</t>
  </si>
  <si>
    <t>בטוח-פרמיות בסיס(רכוש)</t>
  </si>
  <si>
    <t>עולים וותיקים, חיזוק הזהות הי</t>
  </si>
  <si>
    <t>אסטרטגיה עירונית</t>
  </si>
  <si>
    <t>תחזוקת מקלטים</t>
  </si>
  <si>
    <t>חודש הקשיש</t>
  </si>
  <si>
    <t>מאתר נוער מכור</t>
  </si>
  <si>
    <t>פרויקטים מיוחדים בשפע</t>
  </si>
  <si>
    <t>תקציב 2022</t>
  </si>
  <si>
    <t>ביצוע 2020</t>
  </si>
  <si>
    <t>סל מדע תש"פ</t>
  </si>
  <si>
    <t>מס. יום לילד המוגבל</t>
  </si>
  <si>
    <t>הכנסות ממים (חובות)</t>
  </si>
  <si>
    <t>מוקד שרות לאומי אגודה להתנדבות</t>
  </si>
  <si>
    <t>סל מדע</t>
  </si>
  <si>
    <t>תעסוקה במועדון אזרח וותיק שכר</t>
  </si>
  <si>
    <t>הוצאות משפטיות מיוחדות</t>
  </si>
  <si>
    <t>טיפול משפטי בתביעות ביטוח</t>
  </si>
  <si>
    <t>מלגות מפעל הפיס</t>
  </si>
  <si>
    <t>מלגות לסטודנטים</t>
  </si>
  <si>
    <t>שפ"י- הדרכת סטודנטים</t>
  </si>
  <si>
    <t>שפ"י- אבחונים</t>
  </si>
  <si>
    <t>אחזקת מוקד עירוני</t>
  </si>
  <si>
    <t>רכב קבט דלק</t>
  </si>
  <si>
    <t>ביטחון עובדים - מאבטחים</t>
  </si>
  <si>
    <t>מסגרות ארציות לדרי רחוב</t>
  </si>
  <si>
    <t>תכניות למניעת אלימות</t>
  </si>
  <si>
    <t>טיפול בפרט ובמשפחה</t>
  </si>
  <si>
    <t>טיפול אובדן ושכול</t>
  </si>
  <si>
    <t>מועדניות משותפת השתתפות תושבים</t>
  </si>
  <si>
    <t>פגיעות מיניות בבגירים</t>
  </si>
  <si>
    <t>ת. לאומית ילד ונוער (ראשית)</t>
  </si>
  <si>
    <t>טיפול בקהילה א. ותיק</t>
  </si>
  <si>
    <t>קהילה תומכת "תגבור"</t>
  </si>
  <si>
    <t>רכזי מענים מגן זהב</t>
  </si>
  <si>
    <t>תוכניות למען א. וותיקים</t>
  </si>
  <si>
    <t>סידור במעונות מש"ה</t>
  </si>
  <si>
    <t>נופשונים מש"ה ושיקום</t>
  </si>
  <si>
    <t>מועדונים לבוגרים עם (משה)</t>
  </si>
  <si>
    <t>תוכניות תעסוקה</t>
  </si>
  <si>
    <t>שיקום בקהילה מוגבלויות</t>
  </si>
  <si>
    <t>טיפול עבריני מין חוץ ביתי</t>
  </si>
  <si>
    <t>נפגעי התמכרויות טיפול</t>
  </si>
  <si>
    <t>תוכניות למוגבלים</t>
  </si>
  <si>
    <t>התמכרויות חוץ ביתי</t>
  </si>
  <si>
    <t>נערות חוץ ביתי</t>
  </si>
  <si>
    <t>לכידות חברתית</t>
  </si>
  <si>
    <t>עובדי שכונה עולים - כ"א</t>
  </si>
  <si>
    <t>תוכנית כלכלית תעסוקתית</t>
  </si>
  <si>
    <t>תוכניות למניעת אלימות</t>
  </si>
  <si>
    <t>ועדת תסקירים</t>
  </si>
  <si>
    <t xml:space="preserve"> אחזקת ילדים בפנימיות</t>
  </si>
  <si>
    <t>תוכנית לאומית לילד ונוער (ראשית) כ"א</t>
  </si>
  <si>
    <t>ת. לאומית לילד ונוער (ראשית)  פעולה</t>
  </si>
  <si>
    <t>אחזקה במעונות - אזרח ותיק</t>
  </si>
  <si>
    <t>סידור במעונות משה</t>
  </si>
  <si>
    <t>מועדונים לבוגרים עם (מש"ה)</t>
  </si>
  <si>
    <t>הסעות למעון יום מש"ה (הסעות למע"ש)</t>
  </si>
  <si>
    <t>מ. יום שיקומי</t>
  </si>
  <si>
    <t>מועדון חברתי לבוגרים שיקום</t>
  </si>
  <si>
    <t>שיקום בקהילה - מוגבלויות</t>
  </si>
  <si>
    <t>טיפול בעבריני מין חוץ ביתי</t>
  </si>
  <si>
    <t>תוכניות לנגמלים</t>
  </si>
  <si>
    <t xml:space="preserve">מפתן </t>
  </si>
  <si>
    <t>יתד עו"ס מרכז צעירים</t>
  </si>
  <si>
    <t>יתד תוכניות לצעירים</t>
  </si>
  <si>
    <t>בית חמים לנערה - הפעלה</t>
  </si>
  <si>
    <t>פעילות התנדבות בקהילה - שכר</t>
  </si>
  <si>
    <t>התנדבות בקהילה</t>
  </si>
  <si>
    <t>עובדי שכונה עולים</t>
  </si>
  <si>
    <t>נכים קשים בקהילה</t>
  </si>
  <si>
    <t>רכב  52-201-34 דלק</t>
  </si>
  <si>
    <t>סייעת בתיכון</t>
  </si>
  <si>
    <t>שפי תשלומי הורים איבחונים</t>
  </si>
  <si>
    <t>שפ"י הדרכת סטודנטים</t>
  </si>
  <si>
    <t>מזרקי אפיפן</t>
  </si>
  <si>
    <t>קליטת עליה  - מחוברים - פעולות</t>
  </si>
  <si>
    <t>עולים ותיקים - חיזוק הזהות היהודית</t>
  </si>
  <si>
    <t>קליטה - מוזיאון  הגבורה וציון יום</t>
  </si>
  <si>
    <t>קליטת עליה - מחוברים</t>
  </si>
  <si>
    <t>רואים אותך</t>
  </si>
  <si>
    <t>תזונה בריאה בגנ"י</t>
  </si>
  <si>
    <t>שחמט לכל ילד</t>
  </si>
  <si>
    <t>מרכזי ועדות -חוק סיעוד כ"א</t>
  </si>
  <si>
    <t>מוקד-שרות לאומי אג.להתנדבות</t>
  </si>
  <si>
    <t>העברה לועדי הורים</t>
  </si>
  <si>
    <t>סל צמצום פערים עליזה בגין</t>
  </si>
  <si>
    <t>סל צמצום פערים אור זבולון</t>
  </si>
  <si>
    <t>סל צמצום פערים נחשונים</t>
  </si>
  <si>
    <t>סל צמצום פערים מילקן</t>
  </si>
  <si>
    <t>סל צמצום פערים - יסודי</t>
  </si>
  <si>
    <t>ליסינג רכב קב"ט</t>
  </si>
  <si>
    <t>ביטוח ורישוי 12328001</t>
  </si>
  <si>
    <t xml:space="preserve">בטחון דלק </t>
  </si>
  <si>
    <t xml:space="preserve">תיקונים </t>
  </si>
  <si>
    <t xml:space="preserve">ביטוח ורישוי </t>
  </si>
  <si>
    <t>רכישת ציוד היגיינה</t>
  </si>
  <si>
    <t>פיתוח תכניות לקהילת הלהטבים</t>
  </si>
  <si>
    <t>גוונים</t>
  </si>
  <si>
    <t xml:space="preserve">חינוך-פ.מתוקצבות </t>
  </si>
  <si>
    <t>סייר קרקעות</t>
  </si>
  <si>
    <t>שכר סייר קרקעות</t>
  </si>
  <si>
    <t>הווצאות לסייר קרקעות</t>
  </si>
  <si>
    <t>מענק כללי מותנה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</si>
</sst>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24"/>
      <color rgb="FFFF0000"/>
      <name val="Arial"/>
      <family val="2"/>
      <scheme val="minor"/>
    </font>
    <font>
      <b/>
      <u/>
      <sz val="24"/>
      <color rgb="FFC00000"/>
      <name val="Arial"/>
      <family val="2"/>
      <scheme val="minor"/>
    </font>
    <font>
      <b/>
      <u/>
      <sz val="11"/>
      <color rgb="FFFF0000"/>
      <name val="Arial"/>
      <family val="2"/>
      <charset val="177"/>
      <scheme val="minor"/>
    </font>
    <font>
      <b/>
      <sz val="11"/>
      <color rgb="FFFF0000"/>
      <name val="Arial"/>
      <family val="2"/>
      <charset val="177"/>
      <scheme val="minor"/>
    </font>
    <font>
      <sz val="1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/>
    <xf numFmtId="0" fontId="0" fillId="0" borderId="0" xfId="0" applyFill="1"/>
    <xf numFmtId="164" fontId="19" fillId="0" borderId="0" xfId="1" applyNumberFormat="1" applyFont="1" applyFill="1"/>
    <xf numFmtId="0" fontId="19" fillId="0" borderId="0" xfId="0" applyFont="1" applyFill="1"/>
    <xf numFmtId="0" fontId="20" fillId="0" borderId="0" xfId="0" applyFont="1" applyFill="1"/>
    <xf numFmtId="0" fontId="20" fillId="0" borderId="10" xfId="0" applyFont="1" applyFill="1" applyBorder="1"/>
    <xf numFmtId="164" fontId="20" fillId="0" borderId="10" xfId="1" applyNumberFormat="1" applyFont="1" applyFill="1" applyBorder="1"/>
    <xf numFmtId="0" fontId="0" fillId="0" borderId="10" xfId="0" applyFill="1" applyBorder="1"/>
    <xf numFmtId="164" fontId="19" fillId="0" borderId="10" xfId="1" applyNumberFormat="1" applyFont="1" applyFill="1" applyBorder="1"/>
    <xf numFmtId="0" fontId="20" fillId="0" borderId="0" xfId="0" applyFont="1"/>
    <xf numFmtId="0" fontId="0" fillId="0" borderId="0" xfId="0" applyFill="1" applyBorder="1"/>
    <xf numFmtId="0" fontId="20" fillId="0" borderId="0" xfId="0" applyFont="1" applyFill="1" applyBorder="1"/>
    <xf numFmtId="0" fontId="21" fillId="0" borderId="0" xfId="0" applyFont="1" applyFill="1"/>
    <xf numFmtId="0" fontId="21" fillId="0" borderId="0" xfId="0" applyFont="1" applyFill="1" applyBorder="1"/>
    <xf numFmtId="0" fontId="0" fillId="0" borderId="12" xfId="0" applyFill="1" applyBorder="1"/>
    <xf numFmtId="164" fontId="19" fillId="0" borderId="12" xfId="1" applyNumberFormat="1" applyFont="1" applyFill="1" applyBorder="1"/>
    <xf numFmtId="0" fontId="20" fillId="0" borderId="11" xfId="0" applyFont="1" applyFill="1" applyBorder="1"/>
    <xf numFmtId="164" fontId="20" fillId="0" borderId="11" xfId="1" applyNumberFormat="1" applyFont="1" applyFill="1" applyBorder="1"/>
    <xf numFmtId="164" fontId="19" fillId="0" borderId="0" xfId="1" applyNumberFormat="1" applyFont="1" applyFill="1" applyBorder="1"/>
    <xf numFmtId="0" fontId="19" fillId="0" borderId="10" xfId="0" applyFont="1" applyFill="1" applyBorder="1"/>
    <xf numFmtId="0" fontId="19" fillId="0" borderId="0" xfId="0" applyFont="1" applyFill="1" applyBorder="1"/>
    <xf numFmtId="0" fontId="0" fillId="0" borderId="14" xfId="0" applyFill="1" applyBorder="1"/>
    <xf numFmtId="164" fontId="19" fillId="0" borderId="14" xfId="1" applyNumberFormat="1" applyFont="1" applyFill="1" applyBorder="1"/>
    <xf numFmtId="164" fontId="20" fillId="0" borderId="0" xfId="1" applyNumberFormat="1" applyFont="1" applyFill="1" applyBorder="1"/>
    <xf numFmtId="0" fontId="0" fillId="0" borderId="10" xfId="0" applyBorder="1"/>
    <xf numFmtId="0" fontId="0" fillId="0" borderId="16" xfId="0" applyFill="1" applyBorder="1"/>
    <xf numFmtId="164" fontId="19" fillId="0" borderId="16" xfId="1" applyNumberFormat="1" applyFont="1" applyFill="1" applyBorder="1"/>
    <xf numFmtId="164" fontId="0" fillId="0" borderId="12" xfId="1" applyNumberFormat="1" applyFont="1" applyFill="1" applyBorder="1"/>
    <xf numFmtId="0" fontId="0" fillId="0" borderId="0" xfId="0" applyAlignment="1">
      <alignment vertical="center"/>
    </xf>
    <xf numFmtId="0" fontId="20" fillId="0" borderId="13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164" fontId="20" fillId="0" borderId="13" xfId="1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11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0" fontId="22" fillId="0" borderId="0" xfId="0" applyFont="1" applyFill="1"/>
    <xf numFmtId="0" fontId="23" fillId="0" borderId="0" xfId="0" applyFont="1" applyFill="1"/>
    <xf numFmtId="0" fontId="0" fillId="0" borderId="17" xfId="0" applyFill="1" applyBorder="1"/>
    <xf numFmtId="164" fontId="0" fillId="0" borderId="0" xfId="1" applyNumberFormat="1" applyFont="1" applyFill="1"/>
    <xf numFmtId="164" fontId="19" fillId="0" borderId="17" xfId="1" applyNumberFormat="1" applyFont="1" applyFill="1" applyBorder="1"/>
    <xf numFmtId="0" fontId="0" fillId="0" borderId="18" xfId="0" applyFill="1" applyBorder="1"/>
    <xf numFmtId="164" fontId="19" fillId="0" borderId="18" xfId="1" applyNumberFormat="1" applyFont="1" applyFill="1" applyBorder="1"/>
    <xf numFmtId="164" fontId="0" fillId="0" borderId="0" xfId="1" applyNumberFormat="1" applyFont="1" applyFill="1" applyBorder="1"/>
    <xf numFmtId="164" fontId="20" fillId="0" borderId="11" xfId="1" applyNumberFormat="1" applyFont="1" applyFill="1" applyBorder="1" applyAlignment="1">
      <alignment vertical="center"/>
    </xf>
    <xf numFmtId="0" fontId="26" fillId="0" borderId="10" xfId="0" applyFont="1" applyFill="1" applyBorder="1"/>
    <xf numFmtId="164" fontId="19" fillId="0" borderId="19" xfId="1" applyNumberFormat="1" applyFont="1" applyFill="1" applyBorder="1"/>
    <xf numFmtId="164" fontId="19" fillId="0" borderId="20" xfId="1" applyNumberFormat="1" applyFont="1" applyFill="1" applyBorder="1"/>
    <xf numFmtId="164" fontId="0" fillId="0" borderId="15" xfId="1" applyNumberFormat="1" applyFont="1" applyFill="1" applyBorder="1"/>
    <xf numFmtId="164" fontId="0" fillId="0" borderId="10" xfId="1" applyNumberFormat="1" applyFont="1" applyFill="1" applyBorder="1"/>
    <xf numFmtId="0" fontId="20" fillId="0" borderId="21" xfId="0" applyFont="1" applyFill="1" applyBorder="1"/>
    <xf numFmtId="164" fontId="20" fillId="0" borderId="21" xfId="1" applyNumberFormat="1" applyFont="1" applyFill="1" applyBorder="1"/>
    <xf numFmtId="164" fontId="0" fillId="0" borderId="16" xfId="1" applyNumberFormat="1" applyFont="1" applyFill="1" applyBorder="1"/>
    <xf numFmtId="0" fontId="14" fillId="0" borderId="0" xfId="0" applyFont="1" applyFill="1"/>
    <xf numFmtId="0" fontId="18" fillId="0" borderId="0" xfId="0" applyFont="1" applyFill="1"/>
    <xf numFmtId="0" fontId="24" fillId="0" borderId="0" xfId="0" applyFont="1" applyFill="1"/>
    <xf numFmtId="164" fontId="0" fillId="0" borderId="0" xfId="0" applyNumberFormat="1" applyFill="1"/>
    <xf numFmtId="0" fontId="25" fillId="0" borderId="0" xfId="0" applyFont="1" applyFill="1"/>
    <xf numFmtId="0" fontId="0" fillId="0" borderId="0" xfId="0" applyFill="1" applyAlignment="1">
      <alignment vertical="center"/>
    </xf>
    <xf numFmtId="164" fontId="19" fillId="0" borderId="22" xfId="1" applyNumberFormat="1" applyFont="1" applyFill="1" applyBorder="1"/>
    <xf numFmtId="164" fontId="19" fillId="0" borderId="23" xfId="1" applyNumberFormat="1" applyFont="1" applyFill="1" applyBorder="1"/>
    <xf numFmtId="164" fontId="18" fillId="0" borderId="0" xfId="1" applyNumberFormat="1" applyFont="1" applyFill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594"/>
  <sheetViews>
    <sheetView rightToLeft="1" tabSelected="1" workbookViewId="0">
      <pane ySplit="1" topLeftCell="A111" activePane="bottomLeft" state="frozen"/>
      <selection pane="bottomLeft" activeCell="F4" sqref="F4"/>
    </sheetView>
  </sheetViews>
  <sheetFormatPr defaultRowHeight="14.25" x14ac:dyDescent="0.2"/>
  <cols>
    <col min="1" max="2" width="9" style="2" hidden="1" customWidth="1"/>
    <col min="3" max="3" width="5.375" style="2" customWidth="1"/>
    <col min="4" max="4" width="12.125" style="2" customWidth="1"/>
    <col min="5" max="5" width="29" style="2" customWidth="1"/>
    <col min="6" max="7" width="13" style="3" customWidth="1"/>
    <col min="8" max="8" width="15" style="3" customWidth="1"/>
    <col min="9" max="9" width="14" style="3" customWidth="1"/>
    <col min="10" max="10" width="8.125" style="2" hidden="1" customWidth="1"/>
    <col min="11" max="11" width="10.875" style="39" hidden="1" customWidth="1"/>
    <col min="12" max="12" width="9.875" style="2" hidden="1" customWidth="1"/>
    <col min="13" max="13" width="6.75" style="2" hidden="1" customWidth="1"/>
    <col min="14" max="14" width="10.75" style="2" hidden="1" customWidth="1"/>
    <col min="15" max="15" width="18.5" style="2" hidden="1" customWidth="1"/>
    <col min="16" max="16" width="14.5" style="2" hidden="1" customWidth="1"/>
    <col min="17" max="17" width="13.25" style="2" hidden="1" customWidth="1"/>
    <col min="18" max="18" width="14.75" style="2" hidden="1" customWidth="1"/>
    <col min="19" max="20" width="9" style="2" hidden="1" customWidth="1"/>
    <col min="21" max="29" width="9" customWidth="1"/>
  </cols>
  <sheetData>
    <row r="1" spans="1:20" ht="35.25" customHeight="1" x14ac:dyDescent="0.4">
      <c r="A1" s="2" t="s">
        <v>965</v>
      </c>
      <c r="B1" s="2" t="s">
        <v>980</v>
      </c>
      <c r="D1" s="2" t="s">
        <v>966</v>
      </c>
      <c r="E1" s="36" t="s">
        <v>881</v>
      </c>
      <c r="K1" s="39">
        <f>K1333</f>
        <v>1983000</v>
      </c>
      <c r="L1" s="56">
        <f>1983000-K1</f>
        <v>0</v>
      </c>
    </row>
    <row r="2" spans="1:20" ht="16.5" thickBot="1" x14ac:dyDescent="0.3">
      <c r="E2" s="13" t="s">
        <v>2</v>
      </c>
      <c r="N2" s="53"/>
      <c r="O2" s="53"/>
      <c r="P2" s="53"/>
      <c r="Q2" s="53"/>
      <c r="R2" s="53"/>
    </row>
    <row r="3" spans="1:20" s="1" customFormat="1" ht="15.75" thickBot="1" x14ac:dyDescent="0.3">
      <c r="A3" s="54"/>
      <c r="B3" s="54"/>
      <c r="C3" s="54"/>
      <c r="D3" s="17" t="s">
        <v>0</v>
      </c>
      <c r="E3" s="17" t="s">
        <v>1</v>
      </c>
      <c r="F3" s="18" t="s">
        <v>996</v>
      </c>
      <c r="G3" s="18" t="s">
        <v>885</v>
      </c>
      <c r="H3" s="18" t="s">
        <v>759</v>
      </c>
      <c r="I3" s="18" t="s">
        <v>997</v>
      </c>
      <c r="J3" s="54"/>
      <c r="K3" s="61"/>
      <c r="L3" s="54"/>
      <c r="M3" s="54"/>
      <c r="N3" s="53"/>
      <c r="O3" s="53"/>
      <c r="P3" s="53"/>
      <c r="Q3" s="55">
        <v>1</v>
      </c>
      <c r="R3" s="55" t="s">
        <v>981</v>
      </c>
      <c r="S3" s="54"/>
      <c r="T3" s="54"/>
    </row>
    <row r="4" spans="1:20" x14ac:dyDescent="0.2">
      <c r="A4" s="2">
        <v>1</v>
      </c>
      <c r="B4" s="2">
        <v>1</v>
      </c>
      <c r="D4" s="15">
        <v>1111100100</v>
      </c>
      <c r="E4" s="15" t="s">
        <v>2</v>
      </c>
      <c r="F4" s="16">
        <v>52730000</v>
      </c>
      <c r="G4" s="16">
        <f>48413000-151000</f>
        <v>48262000</v>
      </c>
      <c r="H4" s="46">
        <v>42072000</v>
      </c>
      <c r="I4" s="27">
        <v>43275788.729999997</v>
      </c>
      <c r="L4" s="56"/>
      <c r="N4" s="53"/>
      <c r="O4" s="53"/>
      <c r="P4" s="53"/>
      <c r="Q4" s="53">
        <v>2</v>
      </c>
      <c r="R4" s="53" t="s">
        <v>982</v>
      </c>
    </row>
    <row r="5" spans="1:20" x14ac:dyDescent="0.2">
      <c r="A5" s="2">
        <v>2</v>
      </c>
      <c r="B5" s="2">
        <v>1</v>
      </c>
      <c r="D5" s="8">
        <v>1113000110</v>
      </c>
      <c r="E5" s="8" t="s">
        <v>3</v>
      </c>
      <c r="F5" s="9">
        <v>500000</v>
      </c>
      <c r="G5" s="9">
        <v>395000</v>
      </c>
      <c r="H5" s="47">
        <v>470000</v>
      </c>
      <c r="I5" s="9">
        <v>387585.16</v>
      </c>
      <c r="N5" s="53"/>
      <c r="O5" s="53"/>
      <c r="P5" s="53"/>
      <c r="Q5" s="53">
        <v>3</v>
      </c>
      <c r="R5" s="53" t="s">
        <v>983</v>
      </c>
    </row>
    <row r="6" spans="1:20" x14ac:dyDescent="0.2">
      <c r="A6" s="2">
        <v>2</v>
      </c>
      <c r="B6" s="2">
        <v>1</v>
      </c>
      <c r="D6" s="8">
        <v>1115000110</v>
      </c>
      <c r="E6" s="8" t="s">
        <v>4</v>
      </c>
      <c r="F6" s="9">
        <v>8200000</v>
      </c>
      <c r="G6" s="9">
        <v>8200000</v>
      </c>
      <c r="H6" s="47">
        <v>7700000</v>
      </c>
      <c r="I6" s="9">
        <v>7761829.7800000003</v>
      </c>
      <c r="N6" s="53"/>
      <c r="O6" s="53"/>
      <c r="P6" s="53"/>
      <c r="Q6" s="53">
        <v>4</v>
      </c>
      <c r="R6" s="53" t="s">
        <v>727</v>
      </c>
    </row>
    <row r="7" spans="1:20" ht="15" thickBot="1" x14ac:dyDescent="0.25">
      <c r="A7" s="2">
        <v>2</v>
      </c>
      <c r="B7" s="2">
        <v>1</v>
      </c>
      <c r="D7" s="22">
        <v>1116000110</v>
      </c>
      <c r="E7" s="22" t="s">
        <v>886</v>
      </c>
      <c r="F7" s="23"/>
      <c r="G7" s="23"/>
      <c r="H7" s="59">
        <v>4980000</v>
      </c>
      <c r="I7" s="23">
        <v>4663357</v>
      </c>
      <c r="N7" s="53"/>
      <c r="O7" s="53"/>
      <c r="P7" s="53"/>
      <c r="Q7" s="53">
        <v>5</v>
      </c>
      <c r="R7" s="53" t="s">
        <v>984</v>
      </c>
    </row>
    <row r="8" spans="1:20" s="10" customFormat="1" ht="15.75" thickBot="1" x14ac:dyDescent="0.3">
      <c r="A8" s="5"/>
      <c r="B8" s="5"/>
      <c r="C8" s="5"/>
      <c r="D8" s="17"/>
      <c r="E8" s="17" t="s">
        <v>767</v>
      </c>
      <c r="F8" s="18">
        <f>SUM(F4:F7)</f>
        <v>61430000</v>
      </c>
      <c r="G8" s="18">
        <f t="shared" ref="G8:I8" si="0">SUM(G4:G7)</f>
        <v>56857000</v>
      </c>
      <c r="H8" s="18">
        <f t="shared" si="0"/>
        <v>55222000</v>
      </c>
      <c r="I8" s="18">
        <f t="shared" si="0"/>
        <v>56088560.669999994</v>
      </c>
      <c r="J8" s="5"/>
      <c r="K8" s="39"/>
      <c r="L8" s="5"/>
      <c r="M8" s="5"/>
      <c r="N8" s="53"/>
      <c r="O8" s="53"/>
      <c r="P8" s="53"/>
      <c r="Q8" s="57">
        <v>6</v>
      </c>
      <c r="R8" s="57" t="s">
        <v>729</v>
      </c>
      <c r="S8" s="5"/>
      <c r="T8" s="5"/>
    </row>
    <row r="9" spans="1:20" x14ac:dyDescent="0.2">
      <c r="N9" s="53"/>
      <c r="O9" s="53"/>
      <c r="P9" s="53"/>
      <c r="Q9" s="53">
        <v>7</v>
      </c>
      <c r="R9" s="53" t="s">
        <v>740</v>
      </c>
    </row>
    <row r="10" spans="1:20" ht="16.5" thickBot="1" x14ac:dyDescent="0.3">
      <c r="E10" s="14" t="s">
        <v>731</v>
      </c>
      <c r="N10" s="53"/>
      <c r="O10" s="53"/>
      <c r="P10" s="53"/>
      <c r="Q10" s="53">
        <v>8</v>
      </c>
      <c r="R10" s="53" t="s">
        <v>985</v>
      </c>
    </row>
    <row r="11" spans="1:20" s="1" customFormat="1" ht="15.75" thickBot="1" x14ac:dyDescent="0.3">
      <c r="A11" s="54"/>
      <c r="B11" s="54"/>
      <c r="C11" s="54"/>
      <c r="D11" s="17" t="s">
        <v>0</v>
      </c>
      <c r="E11" s="17" t="s">
        <v>1</v>
      </c>
      <c r="F11" s="18" t="s">
        <v>996</v>
      </c>
      <c r="G11" s="18" t="s">
        <v>885</v>
      </c>
      <c r="H11" s="18" t="s">
        <v>759</v>
      </c>
      <c r="I11" s="18" t="s">
        <v>997</v>
      </c>
      <c r="J11" s="54"/>
      <c r="K11" s="39"/>
      <c r="L11" s="54"/>
      <c r="M11" s="54"/>
      <c r="N11" s="53"/>
      <c r="O11" s="53"/>
      <c r="P11" s="53"/>
      <c r="Q11" s="55">
        <v>9</v>
      </c>
      <c r="R11" s="55" t="s">
        <v>249</v>
      </c>
      <c r="S11" s="54"/>
      <c r="T11" s="54"/>
    </row>
    <row r="12" spans="1:20" ht="15" thickBot="1" x14ac:dyDescent="0.25">
      <c r="A12" s="2">
        <v>3</v>
      </c>
      <c r="B12" s="2">
        <v>5</v>
      </c>
      <c r="D12" s="8">
        <v>1121000290</v>
      </c>
      <c r="E12" s="8" t="s">
        <v>5</v>
      </c>
      <c r="F12" s="43">
        <v>15000</v>
      </c>
      <c r="G12" s="43">
        <v>20000</v>
      </c>
      <c r="H12" s="43">
        <v>30000</v>
      </c>
      <c r="I12" s="48">
        <v>14801</v>
      </c>
      <c r="N12" s="53"/>
      <c r="O12" s="53"/>
      <c r="P12" s="53"/>
      <c r="Q12" s="53">
        <v>10</v>
      </c>
      <c r="R12" s="53" t="s">
        <v>986</v>
      </c>
    </row>
    <row r="13" spans="1:20" s="10" customFormat="1" ht="15.75" thickBot="1" x14ac:dyDescent="0.3">
      <c r="A13" s="5"/>
      <c r="B13" s="5"/>
      <c r="C13" s="5"/>
      <c r="D13" s="17"/>
      <c r="E13" s="17" t="s">
        <v>768</v>
      </c>
      <c r="F13" s="18">
        <f>F12</f>
        <v>15000</v>
      </c>
      <c r="G13" s="18">
        <f>G12</f>
        <v>20000</v>
      </c>
      <c r="H13" s="18">
        <f>H12</f>
        <v>30000</v>
      </c>
      <c r="I13" s="18">
        <f t="shared" ref="I13" si="1">I12</f>
        <v>14801</v>
      </c>
      <c r="J13" s="5"/>
      <c r="K13" s="39"/>
      <c r="L13" s="5"/>
      <c r="M13" s="5"/>
      <c r="N13" s="53"/>
      <c r="O13" s="53"/>
      <c r="P13" s="53"/>
      <c r="Q13" s="57">
        <v>11</v>
      </c>
      <c r="R13" s="57" t="s">
        <v>723</v>
      </c>
      <c r="S13" s="5"/>
      <c r="T13" s="5"/>
    </row>
    <row r="14" spans="1:20" x14ac:dyDescent="0.2">
      <c r="N14" s="53"/>
      <c r="O14" s="53"/>
      <c r="P14" s="53"/>
      <c r="Q14" s="53">
        <v>12</v>
      </c>
      <c r="R14" s="53" t="s">
        <v>1086</v>
      </c>
    </row>
    <row r="15" spans="1:20" ht="16.5" thickBot="1" x14ac:dyDescent="0.3">
      <c r="E15" s="14" t="s">
        <v>769</v>
      </c>
      <c r="N15" s="53"/>
      <c r="O15" s="53"/>
      <c r="P15" s="53"/>
      <c r="Q15" s="53">
        <v>13</v>
      </c>
      <c r="R15" s="53" t="s">
        <v>793</v>
      </c>
    </row>
    <row r="16" spans="1:20" s="1" customFormat="1" ht="15" customHeight="1" thickBot="1" x14ac:dyDescent="0.3">
      <c r="A16" s="54"/>
      <c r="B16" s="54"/>
      <c r="C16" s="54"/>
      <c r="D16" s="17" t="s">
        <v>0</v>
      </c>
      <c r="E16" s="17" t="s">
        <v>1</v>
      </c>
      <c r="F16" s="18" t="s">
        <v>996</v>
      </c>
      <c r="G16" s="18" t="s">
        <v>885</v>
      </c>
      <c r="H16" s="18" t="s">
        <v>759</v>
      </c>
      <c r="I16" s="18" t="s">
        <v>997</v>
      </c>
      <c r="J16" s="54"/>
      <c r="K16" s="39"/>
      <c r="L16" s="54"/>
      <c r="M16" s="54"/>
      <c r="N16" s="53"/>
      <c r="O16" s="53"/>
      <c r="P16" s="53"/>
      <c r="Q16" s="55"/>
      <c r="R16" s="55"/>
      <c r="S16" s="54"/>
      <c r="T16" s="54"/>
    </row>
    <row r="17" spans="1:20" ht="15" thickBot="1" x14ac:dyDescent="0.25">
      <c r="A17" s="2">
        <v>3</v>
      </c>
      <c r="B17" s="2">
        <v>1</v>
      </c>
      <c r="D17" s="8">
        <v>1160000540</v>
      </c>
      <c r="E17" s="8" t="s">
        <v>211</v>
      </c>
      <c r="F17" s="43">
        <v>900000</v>
      </c>
      <c r="G17" s="43">
        <v>900000</v>
      </c>
      <c r="H17" s="43">
        <v>1820000</v>
      </c>
      <c r="I17" s="48">
        <v>0</v>
      </c>
      <c r="N17" s="53"/>
      <c r="O17" s="53"/>
      <c r="P17" s="53"/>
      <c r="Q17" s="53"/>
      <c r="R17" s="53"/>
    </row>
    <row r="18" spans="1:20" s="10" customFormat="1" ht="15.75" thickBot="1" x14ac:dyDescent="0.3">
      <c r="A18" s="5"/>
      <c r="B18" s="5"/>
      <c r="C18" s="5"/>
      <c r="D18" s="17"/>
      <c r="E18" s="17" t="s">
        <v>770</v>
      </c>
      <c r="F18" s="18">
        <f>F17</f>
        <v>900000</v>
      </c>
      <c r="G18" s="18">
        <f>G17</f>
        <v>900000</v>
      </c>
      <c r="H18" s="18">
        <f>H17</f>
        <v>1820000</v>
      </c>
      <c r="I18" s="18">
        <f>I17</f>
        <v>0</v>
      </c>
      <c r="J18" s="5"/>
      <c r="K18" s="39"/>
      <c r="L18" s="5"/>
      <c r="M18" s="5"/>
      <c r="N18" s="53"/>
      <c r="O18" s="53"/>
      <c r="P18" s="53"/>
      <c r="Q18" s="57"/>
      <c r="R18" s="57"/>
      <c r="S18" s="5"/>
      <c r="T18" s="5"/>
    </row>
    <row r="19" spans="1:20" x14ac:dyDescent="0.2">
      <c r="N19" s="53"/>
      <c r="O19" s="53"/>
      <c r="P19" s="53"/>
      <c r="Q19" s="53"/>
      <c r="R19" s="53"/>
    </row>
    <row r="20" spans="1:20" ht="16.5" thickBot="1" x14ac:dyDescent="0.3">
      <c r="E20" s="14" t="s">
        <v>732</v>
      </c>
      <c r="N20" s="53"/>
      <c r="O20" s="53"/>
      <c r="P20" s="53"/>
      <c r="Q20" s="53"/>
      <c r="R20" s="53"/>
    </row>
    <row r="21" spans="1:20" s="1" customFormat="1" ht="15" customHeight="1" thickBot="1" x14ac:dyDescent="0.3">
      <c r="A21" s="54"/>
      <c r="B21" s="54"/>
      <c r="C21" s="54"/>
      <c r="D21" s="17" t="s">
        <v>0</v>
      </c>
      <c r="E21" s="17" t="s">
        <v>1</v>
      </c>
      <c r="F21" s="18" t="s">
        <v>996</v>
      </c>
      <c r="G21" s="18" t="s">
        <v>885</v>
      </c>
      <c r="H21" s="18" t="s">
        <v>759</v>
      </c>
      <c r="I21" s="18" t="s">
        <v>997</v>
      </c>
      <c r="J21" s="54"/>
      <c r="K21" s="39"/>
      <c r="L21" s="54"/>
      <c r="M21" s="54"/>
      <c r="N21" s="53"/>
      <c r="O21" s="53"/>
      <c r="P21" s="53"/>
      <c r="Q21" s="55"/>
      <c r="R21" s="55"/>
      <c r="S21" s="54"/>
      <c r="T21" s="54"/>
    </row>
    <row r="22" spans="1:20" x14ac:dyDescent="0.2">
      <c r="A22" s="2">
        <v>4</v>
      </c>
      <c r="B22" s="2">
        <v>1</v>
      </c>
      <c r="D22" s="8">
        <v>1191000910</v>
      </c>
      <c r="E22" s="8" t="s">
        <v>6</v>
      </c>
      <c r="F22" s="9">
        <v>11238000</v>
      </c>
      <c r="G22" s="9">
        <v>13416000</v>
      </c>
      <c r="H22" s="9">
        <v>13141000</v>
      </c>
      <c r="I22" s="9">
        <v>14091287</v>
      </c>
      <c r="N22" s="53"/>
      <c r="O22" s="53"/>
      <c r="P22" s="53"/>
      <c r="Q22" s="53"/>
      <c r="R22" s="53"/>
    </row>
    <row r="23" spans="1:20" x14ac:dyDescent="0.2">
      <c r="A23" s="2">
        <v>5</v>
      </c>
      <c r="B23" s="2">
        <v>1</v>
      </c>
      <c r="D23" s="8">
        <v>1191000911</v>
      </c>
      <c r="E23" s="8" t="s">
        <v>760</v>
      </c>
      <c r="F23" s="9"/>
      <c r="G23" s="9"/>
      <c r="H23" s="9">
        <v>30000</v>
      </c>
      <c r="I23" s="9">
        <f>523223.2+9000</f>
        <v>532223.19999999995</v>
      </c>
      <c r="N23" s="53"/>
      <c r="O23" s="53"/>
      <c r="P23" s="53"/>
      <c r="Q23" s="53"/>
      <c r="R23" s="53"/>
    </row>
    <row r="24" spans="1:20" x14ac:dyDescent="0.2">
      <c r="A24" s="2">
        <v>5</v>
      </c>
      <c r="B24" s="2">
        <v>1</v>
      </c>
      <c r="D24" s="8">
        <v>1191000912</v>
      </c>
      <c r="E24" s="8" t="s">
        <v>1091</v>
      </c>
      <c r="F24" s="9">
        <v>1983000</v>
      </c>
      <c r="G24" s="9"/>
      <c r="H24" s="9"/>
      <c r="I24" s="9"/>
      <c r="N24" s="53"/>
      <c r="O24" s="53"/>
      <c r="P24" s="53"/>
      <c r="Q24" s="53"/>
      <c r="R24" s="53"/>
    </row>
    <row r="25" spans="1:20" x14ac:dyDescent="0.2">
      <c r="A25" s="2">
        <v>5</v>
      </c>
      <c r="B25" s="2">
        <v>1</v>
      </c>
      <c r="D25" s="8">
        <v>1192000910</v>
      </c>
      <c r="E25" s="8" t="s">
        <v>7</v>
      </c>
      <c r="F25" s="9">
        <v>86000</v>
      </c>
      <c r="G25" s="9">
        <v>86000</v>
      </c>
      <c r="H25" s="9">
        <v>86000</v>
      </c>
      <c r="I25" s="9">
        <v>390000</v>
      </c>
      <c r="N25" s="53"/>
      <c r="O25" s="53"/>
      <c r="P25" s="53"/>
      <c r="Q25" s="53"/>
      <c r="R25" s="53"/>
    </row>
    <row r="26" spans="1:20" x14ac:dyDescent="0.2">
      <c r="A26" s="2">
        <v>5</v>
      </c>
      <c r="B26" s="2">
        <v>1</v>
      </c>
      <c r="D26" s="8">
        <v>1193000910</v>
      </c>
      <c r="E26" s="8" t="s">
        <v>977</v>
      </c>
      <c r="F26" s="9">
        <v>1500000</v>
      </c>
      <c r="G26" s="9">
        <v>1500000</v>
      </c>
      <c r="H26" s="9">
        <v>1500000</v>
      </c>
      <c r="I26" s="9">
        <v>1507452</v>
      </c>
    </row>
    <row r="27" spans="1:20" x14ac:dyDescent="0.2">
      <c r="A27" s="2">
        <v>5</v>
      </c>
      <c r="B27" s="2">
        <v>1</v>
      </c>
      <c r="D27" s="8">
        <v>1194001912</v>
      </c>
      <c r="E27" s="8" t="s">
        <v>8</v>
      </c>
      <c r="F27" s="9">
        <f>1442000/2</f>
        <v>721000</v>
      </c>
      <c r="G27" s="9">
        <v>1009000</v>
      </c>
      <c r="H27" s="9">
        <v>1442000</v>
      </c>
      <c r="I27" s="9">
        <v>1442752</v>
      </c>
    </row>
    <row r="28" spans="1:20" x14ac:dyDescent="0.2">
      <c r="A28" s="2">
        <v>5</v>
      </c>
      <c r="B28" s="2">
        <v>1</v>
      </c>
      <c r="D28" s="8">
        <v>1196000910</v>
      </c>
      <c r="E28" s="8" t="s">
        <v>9</v>
      </c>
      <c r="F28" s="9">
        <v>21000</v>
      </c>
      <c r="G28" s="9">
        <v>25000</v>
      </c>
      <c r="H28" s="9">
        <v>25000</v>
      </c>
      <c r="I28" s="9">
        <v>20767</v>
      </c>
    </row>
    <row r="29" spans="1:20" x14ac:dyDescent="0.2">
      <c r="A29" s="2">
        <v>5</v>
      </c>
      <c r="B29" s="2">
        <v>1</v>
      </c>
      <c r="D29" s="8">
        <v>1196000912</v>
      </c>
      <c r="E29" s="8" t="s">
        <v>10</v>
      </c>
      <c r="F29" s="9">
        <v>7000</v>
      </c>
      <c r="G29" s="9">
        <v>7000</v>
      </c>
      <c r="H29" s="9">
        <v>8000</v>
      </c>
      <c r="I29" s="9">
        <v>7089</v>
      </c>
    </row>
    <row r="30" spans="1:20" x14ac:dyDescent="0.2">
      <c r="A30" s="2">
        <v>5</v>
      </c>
      <c r="B30" s="2">
        <v>1</v>
      </c>
      <c r="D30" s="8">
        <v>1196000913</v>
      </c>
      <c r="E30" s="8" t="s">
        <v>887</v>
      </c>
      <c r="F30" s="9"/>
      <c r="G30" s="9"/>
      <c r="H30" s="9">
        <v>4031000</v>
      </c>
      <c r="I30" s="9">
        <f>4093625+15089</f>
        <v>4108714</v>
      </c>
    </row>
    <row r="31" spans="1:20" ht="15" thickBot="1" x14ac:dyDescent="0.25">
      <c r="A31" s="2">
        <v>6</v>
      </c>
      <c r="B31" s="2">
        <v>1</v>
      </c>
      <c r="D31" s="8">
        <v>1196000990</v>
      </c>
      <c r="E31" s="8" t="s">
        <v>888</v>
      </c>
      <c r="F31" s="9"/>
      <c r="G31" s="9"/>
      <c r="H31" s="9">
        <v>906000</v>
      </c>
      <c r="I31" s="9">
        <v>0</v>
      </c>
    </row>
    <row r="32" spans="1:20" s="10" customFormat="1" ht="15.75" thickBot="1" x14ac:dyDescent="0.3">
      <c r="A32" s="5"/>
      <c r="B32" s="5"/>
      <c r="C32" s="5"/>
      <c r="D32" s="17"/>
      <c r="E32" s="17" t="s">
        <v>771</v>
      </c>
      <c r="F32" s="18">
        <f>SUM(F22:F31)</f>
        <v>15556000</v>
      </c>
      <c r="G32" s="18">
        <f>SUM(G22:G31)</f>
        <v>16043000</v>
      </c>
      <c r="H32" s="18">
        <f>SUM(H22:H31)</f>
        <v>21169000</v>
      </c>
      <c r="I32" s="18">
        <f t="shared" ref="I32" si="2">SUM(I22:I31)</f>
        <v>22100284.199999999</v>
      </c>
      <c r="J32" s="5"/>
      <c r="K32" s="39"/>
      <c r="L32" s="5"/>
      <c r="M32" s="5"/>
      <c r="N32" s="5"/>
      <c r="O32" s="5"/>
      <c r="P32" s="5"/>
      <c r="Q32" s="5"/>
      <c r="R32" s="5"/>
      <c r="S32" s="5"/>
      <c r="T32" s="5"/>
    </row>
    <row r="34" spans="1:20" ht="16.5" thickBot="1" x14ac:dyDescent="0.3">
      <c r="E34" s="14" t="s">
        <v>772</v>
      </c>
    </row>
    <row r="35" spans="1:20" s="1" customFormat="1" ht="15.75" thickBot="1" x14ac:dyDescent="0.3">
      <c r="A35" s="54"/>
      <c r="B35" s="54"/>
      <c r="C35" s="54"/>
      <c r="D35" s="17" t="s">
        <v>0</v>
      </c>
      <c r="E35" s="17" t="s">
        <v>1</v>
      </c>
      <c r="F35" s="18" t="s">
        <v>996</v>
      </c>
      <c r="G35" s="18" t="s">
        <v>885</v>
      </c>
      <c r="H35" s="18" t="s">
        <v>759</v>
      </c>
      <c r="I35" s="18" t="s">
        <v>997</v>
      </c>
      <c r="J35" s="54"/>
      <c r="K35" s="39"/>
      <c r="L35" s="54"/>
      <c r="M35" s="54"/>
      <c r="N35" s="54"/>
      <c r="O35" s="54"/>
      <c r="P35" s="54"/>
      <c r="Q35" s="54"/>
      <c r="R35" s="54"/>
      <c r="S35" s="54"/>
      <c r="T35" s="54"/>
    </row>
    <row r="36" spans="1:20" x14ac:dyDescent="0.2">
      <c r="A36" s="2">
        <v>6</v>
      </c>
      <c r="B36" s="2">
        <v>1</v>
      </c>
      <c r="D36" s="8">
        <v>1212300990</v>
      </c>
      <c r="E36" s="8" t="s">
        <v>889</v>
      </c>
      <c r="F36" s="9"/>
      <c r="G36" s="9"/>
      <c r="H36" s="9">
        <v>184000</v>
      </c>
      <c r="I36" s="9">
        <v>1090095</v>
      </c>
    </row>
    <row r="37" spans="1:20" x14ac:dyDescent="0.2">
      <c r="A37" s="2">
        <v>3</v>
      </c>
      <c r="B37" s="2">
        <v>8</v>
      </c>
      <c r="D37" s="8">
        <v>1214200790</v>
      </c>
      <c r="E37" s="8" t="s">
        <v>11</v>
      </c>
      <c r="F37" s="9">
        <v>100000</v>
      </c>
      <c r="G37" s="9">
        <v>100000</v>
      </c>
      <c r="H37" s="9">
        <v>95000</v>
      </c>
      <c r="I37" s="9">
        <v>80143.33</v>
      </c>
    </row>
    <row r="38" spans="1:20" x14ac:dyDescent="0.2">
      <c r="A38" s="2">
        <v>3</v>
      </c>
      <c r="B38" s="2">
        <v>8</v>
      </c>
      <c r="D38" s="8">
        <v>1214200791</v>
      </c>
      <c r="E38" s="8" t="s">
        <v>890</v>
      </c>
      <c r="F38" s="9">
        <v>400000</v>
      </c>
      <c r="G38" s="9">
        <v>400000</v>
      </c>
      <c r="H38" s="9">
        <v>400000</v>
      </c>
      <c r="I38" s="9">
        <v>269419.84999999998</v>
      </c>
    </row>
    <row r="39" spans="1:20" x14ac:dyDescent="0.2">
      <c r="A39" s="2">
        <v>3</v>
      </c>
      <c r="B39" s="2">
        <v>8</v>
      </c>
      <c r="D39" s="8">
        <v>1214300490</v>
      </c>
      <c r="E39" s="8" t="s">
        <v>12</v>
      </c>
      <c r="F39" s="9">
        <v>35000</v>
      </c>
      <c r="G39" s="9">
        <v>35000</v>
      </c>
      <c r="H39" s="9">
        <v>35000</v>
      </c>
      <c r="I39" s="9">
        <v>29033.5</v>
      </c>
    </row>
    <row r="40" spans="1:20" ht="15" thickBot="1" x14ac:dyDescent="0.25">
      <c r="A40" s="2">
        <v>3</v>
      </c>
      <c r="B40" s="2">
        <v>8</v>
      </c>
      <c r="D40" s="8">
        <v>1214301490</v>
      </c>
      <c r="E40" s="8" t="s">
        <v>13</v>
      </c>
      <c r="F40" s="9">
        <v>165000</v>
      </c>
      <c r="G40" s="9">
        <v>165000</v>
      </c>
      <c r="H40" s="9">
        <v>145000</v>
      </c>
      <c r="I40" s="9">
        <v>183595</v>
      </c>
    </row>
    <row r="41" spans="1:20" s="10" customFormat="1" ht="15.75" thickBot="1" x14ac:dyDescent="0.3">
      <c r="A41" s="5"/>
      <c r="B41" s="5"/>
      <c r="C41" s="5"/>
      <c r="D41" s="17"/>
      <c r="E41" s="17" t="s">
        <v>773</v>
      </c>
      <c r="F41" s="18">
        <f>SUM(F36:F40)</f>
        <v>700000</v>
      </c>
      <c r="G41" s="18">
        <f>SUM(G36:G40)</f>
        <v>700000</v>
      </c>
      <c r="H41" s="18">
        <f>SUM(H36:H40)</f>
        <v>859000</v>
      </c>
      <c r="I41" s="18">
        <f t="shared" ref="I41" si="3">SUM(I36:I40)</f>
        <v>1652286.6800000002</v>
      </c>
      <c r="J41" s="5"/>
      <c r="K41" s="39"/>
      <c r="L41" s="5"/>
      <c r="M41" s="5"/>
      <c r="N41" s="5"/>
      <c r="O41" s="5"/>
      <c r="P41" s="5"/>
      <c r="Q41" s="5"/>
      <c r="R41" s="5"/>
      <c r="S41" s="5"/>
      <c r="T41" s="5"/>
    </row>
    <row r="43" spans="1:20" ht="16.5" thickBot="1" x14ac:dyDescent="0.3">
      <c r="E43" s="14" t="s">
        <v>774</v>
      </c>
    </row>
    <row r="44" spans="1:20" s="1" customFormat="1" ht="15.75" thickBot="1" x14ac:dyDescent="0.3">
      <c r="A44" s="54"/>
      <c r="B44" s="54"/>
      <c r="C44" s="54"/>
      <c r="D44" s="17" t="s">
        <v>0</v>
      </c>
      <c r="E44" s="17" t="s">
        <v>1</v>
      </c>
      <c r="F44" s="18" t="s">
        <v>996</v>
      </c>
      <c r="G44" s="18" t="s">
        <v>885</v>
      </c>
      <c r="H44" s="18" t="s">
        <v>759</v>
      </c>
      <c r="I44" s="18" t="s">
        <v>997</v>
      </c>
      <c r="J44" s="54"/>
      <c r="K44" s="39"/>
      <c r="L44" s="54"/>
      <c r="M44" s="54"/>
      <c r="N44" s="54"/>
      <c r="O44" s="54"/>
      <c r="P44" s="54"/>
      <c r="Q44" s="54"/>
      <c r="R44" s="54"/>
      <c r="S44" s="54"/>
      <c r="T44" s="54"/>
    </row>
    <row r="45" spans="1:20" ht="15" thickBot="1" x14ac:dyDescent="0.25">
      <c r="A45" s="2">
        <v>3</v>
      </c>
      <c r="B45" s="2">
        <v>1</v>
      </c>
      <c r="D45" s="8">
        <v>1219000490</v>
      </c>
      <c r="E45" s="8" t="s">
        <v>14</v>
      </c>
      <c r="F45" s="9"/>
      <c r="G45" s="9"/>
      <c r="H45" s="9"/>
      <c r="I45" s="9">
        <v>1000</v>
      </c>
    </row>
    <row r="46" spans="1:20" ht="15" hidden="1" thickBot="1" x14ac:dyDescent="0.25">
      <c r="A46" s="2">
        <v>5</v>
      </c>
      <c r="B46" s="2">
        <v>1</v>
      </c>
      <c r="D46" s="8">
        <v>1219000910</v>
      </c>
      <c r="E46" s="8" t="s">
        <v>953</v>
      </c>
      <c r="F46" s="9"/>
      <c r="G46" s="9"/>
      <c r="H46" s="9"/>
      <c r="I46" s="9"/>
    </row>
    <row r="47" spans="1:20" s="10" customFormat="1" ht="15.75" thickBot="1" x14ac:dyDescent="0.3">
      <c r="A47" s="5"/>
      <c r="B47" s="5"/>
      <c r="C47" s="5"/>
      <c r="D47" s="17"/>
      <c r="E47" s="17" t="s">
        <v>775</v>
      </c>
      <c r="F47" s="18">
        <f>F46+F45</f>
        <v>0</v>
      </c>
      <c r="G47" s="18">
        <f>G46+G45</f>
        <v>0</v>
      </c>
      <c r="H47" s="18">
        <f>H46+H45</f>
        <v>0</v>
      </c>
      <c r="I47" s="18">
        <f t="shared" ref="I47" si="4">I46+I45</f>
        <v>1000</v>
      </c>
      <c r="J47" s="5"/>
      <c r="K47" s="39"/>
      <c r="L47" s="5"/>
      <c r="M47" s="5"/>
      <c r="N47" s="5"/>
      <c r="O47" s="5"/>
      <c r="P47" s="5"/>
      <c r="Q47" s="5"/>
      <c r="R47" s="5"/>
      <c r="S47" s="5"/>
      <c r="T47" s="5"/>
    </row>
    <row r="49" spans="1:20" ht="16.5" thickBot="1" x14ac:dyDescent="0.3">
      <c r="E49" s="14" t="s">
        <v>778</v>
      </c>
    </row>
    <row r="50" spans="1:20" s="1" customFormat="1" ht="15.75" thickBot="1" x14ac:dyDescent="0.3">
      <c r="A50" s="54"/>
      <c r="B50" s="54"/>
      <c r="C50" s="54"/>
      <c r="D50" s="17" t="s">
        <v>0</v>
      </c>
      <c r="E50" s="17" t="s">
        <v>1</v>
      </c>
      <c r="F50" s="18" t="s">
        <v>996</v>
      </c>
      <c r="G50" s="18" t="s">
        <v>885</v>
      </c>
      <c r="H50" s="18" t="s">
        <v>759</v>
      </c>
      <c r="I50" s="18" t="s">
        <v>997</v>
      </c>
      <c r="J50" s="54"/>
      <c r="K50" s="39"/>
      <c r="L50" s="54"/>
      <c r="M50" s="54"/>
      <c r="N50" s="54"/>
      <c r="O50" s="54"/>
      <c r="P50" s="54"/>
      <c r="Q50" s="54"/>
      <c r="R50" s="54"/>
      <c r="S50" s="54"/>
      <c r="T50" s="54"/>
    </row>
    <row r="51" spans="1:20" x14ac:dyDescent="0.2">
      <c r="A51" s="2">
        <v>3</v>
      </c>
      <c r="B51" s="2">
        <v>3</v>
      </c>
      <c r="D51" s="8">
        <v>1222000220</v>
      </c>
      <c r="E51" s="8" t="s">
        <v>15</v>
      </c>
      <c r="F51" s="9">
        <v>5800000</v>
      </c>
      <c r="G51" s="9">
        <v>5200000</v>
      </c>
      <c r="H51" s="9">
        <v>4800000</v>
      </c>
      <c r="I51" s="9">
        <v>4649117.99</v>
      </c>
    </row>
    <row r="52" spans="1:20" x14ac:dyDescent="0.2">
      <c r="A52" s="2">
        <v>3</v>
      </c>
      <c r="B52" s="2">
        <v>3</v>
      </c>
      <c r="D52" s="8">
        <v>1222000221</v>
      </c>
      <c r="E52" s="8" t="s">
        <v>16</v>
      </c>
      <c r="F52" s="9">
        <v>2300000</v>
      </c>
      <c r="G52" s="9">
        <v>2300000</v>
      </c>
      <c r="H52" s="9">
        <v>2100000</v>
      </c>
      <c r="I52" s="9">
        <v>2072644.95</v>
      </c>
    </row>
    <row r="53" spans="1:20" hidden="1" x14ac:dyDescent="0.2">
      <c r="A53" s="2">
        <v>3</v>
      </c>
      <c r="B53" s="2">
        <v>3</v>
      </c>
      <c r="D53" s="8">
        <v>1222000540</v>
      </c>
      <c r="E53" s="8" t="s">
        <v>891</v>
      </c>
      <c r="F53" s="9"/>
      <c r="G53" s="9"/>
      <c r="H53" s="9"/>
      <c r="I53" s="9"/>
    </row>
    <row r="54" spans="1:20" x14ac:dyDescent="0.2">
      <c r="A54" s="2">
        <v>6</v>
      </c>
      <c r="B54" s="2">
        <v>3</v>
      </c>
      <c r="D54" s="8">
        <v>1222000970</v>
      </c>
      <c r="E54" s="8" t="s">
        <v>17</v>
      </c>
      <c r="F54" s="9">
        <v>184000</v>
      </c>
      <c r="G54" s="9">
        <v>184000</v>
      </c>
      <c r="H54" s="9">
        <v>215000</v>
      </c>
      <c r="I54" s="9">
        <v>119008.44</v>
      </c>
    </row>
    <row r="55" spans="1:20" x14ac:dyDescent="0.2">
      <c r="A55" s="2">
        <v>6</v>
      </c>
      <c r="B55" s="2">
        <v>3</v>
      </c>
      <c r="D55" s="8">
        <v>1222000971</v>
      </c>
      <c r="E55" s="8" t="s">
        <v>18</v>
      </c>
      <c r="F55" s="9">
        <v>262000</v>
      </c>
      <c r="G55" s="9">
        <v>262000</v>
      </c>
      <c r="H55" s="9">
        <v>253000</v>
      </c>
      <c r="I55" s="9">
        <v>262200</v>
      </c>
    </row>
    <row r="56" spans="1:20" x14ac:dyDescent="0.2">
      <c r="A56" s="2">
        <v>6</v>
      </c>
      <c r="B56" s="2">
        <v>3</v>
      </c>
      <c r="D56" s="8">
        <v>1222002990</v>
      </c>
      <c r="E56" s="8" t="s">
        <v>1088</v>
      </c>
      <c r="F56" s="9">
        <v>275000</v>
      </c>
      <c r="G56" s="9"/>
      <c r="H56" s="9"/>
      <c r="I56" s="9"/>
    </row>
    <row r="57" spans="1:20" ht="15" customHeight="1" x14ac:dyDescent="0.2">
      <c r="A57" s="2">
        <v>6</v>
      </c>
      <c r="B57" s="2">
        <v>3</v>
      </c>
      <c r="D57" s="8">
        <v>1227000970</v>
      </c>
      <c r="E57" s="8" t="s">
        <v>19</v>
      </c>
      <c r="F57" s="9">
        <v>307000</v>
      </c>
      <c r="G57" s="9">
        <v>307000</v>
      </c>
      <c r="H57" s="9">
        <v>307000</v>
      </c>
      <c r="I57" s="9">
        <v>228294</v>
      </c>
    </row>
    <row r="58" spans="1:20" ht="15" thickBot="1" x14ac:dyDescent="0.25">
      <c r="A58" s="2">
        <v>5</v>
      </c>
      <c r="B58" s="2">
        <v>3</v>
      </c>
      <c r="D58" s="8">
        <v>1229000910</v>
      </c>
      <c r="E58" s="8" t="s">
        <v>892</v>
      </c>
      <c r="F58" s="9"/>
      <c r="G58" s="9"/>
      <c r="H58" s="9">
        <v>139000</v>
      </c>
      <c r="I58" s="9">
        <v>138552</v>
      </c>
    </row>
    <row r="59" spans="1:20" s="10" customFormat="1" ht="15.75" thickBot="1" x14ac:dyDescent="0.3">
      <c r="A59" s="5"/>
      <c r="B59" s="5"/>
      <c r="C59" s="5"/>
      <c r="D59" s="17"/>
      <c r="E59" s="17" t="s">
        <v>777</v>
      </c>
      <c r="F59" s="18">
        <f>SUM(F51:F58)</f>
        <v>9128000</v>
      </c>
      <c r="G59" s="18">
        <f>SUM(G51:G58)</f>
        <v>8253000</v>
      </c>
      <c r="H59" s="18">
        <f>SUM(H51:H58)</f>
        <v>7814000</v>
      </c>
      <c r="I59" s="18">
        <f t="shared" ref="I59" si="5">SUM(I51:I58)</f>
        <v>7469817.3800000008</v>
      </c>
      <c r="J59" s="5"/>
      <c r="K59" s="39"/>
      <c r="L59" s="5"/>
      <c r="M59" s="5"/>
      <c r="N59" s="5"/>
      <c r="O59" s="5"/>
      <c r="P59" s="5"/>
      <c r="Q59" s="5"/>
      <c r="R59" s="5"/>
      <c r="S59" s="5"/>
      <c r="T59" s="5"/>
    </row>
    <row r="61" spans="1:20" ht="16.5" thickBot="1" x14ac:dyDescent="0.3">
      <c r="E61" s="14" t="s">
        <v>779</v>
      </c>
    </row>
    <row r="62" spans="1:20" s="1" customFormat="1" ht="15.75" thickBot="1" x14ac:dyDescent="0.3">
      <c r="A62" s="54"/>
      <c r="B62" s="54"/>
      <c r="C62" s="54"/>
      <c r="D62" s="17" t="s">
        <v>0</v>
      </c>
      <c r="E62" s="17" t="s">
        <v>1</v>
      </c>
      <c r="F62" s="18" t="s">
        <v>996</v>
      </c>
      <c r="G62" s="18" t="s">
        <v>885</v>
      </c>
      <c r="H62" s="18" t="s">
        <v>759</v>
      </c>
      <c r="I62" s="18" t="s">
        <v>997</v>
      </c>
      <c r="J62" s="54"/>
      <c r="K62" s="39"/>
      <c r="L62" s="54"/>
      <c r="M62" s="54"/>
      <c r="N62" s="54"/>
      <c r="O62" s="54"/>
      <c r="P62" s="54"/>
      <c r="Q62" s="54"/>
      <c r="R62" s="54"/>
      <c r="S62" s="54"/>
      <c r="T62" s="54"/>
    </row>
    <row r="63" spans="1:20" x14ac:dyDescent="0.2">
      <c r="A63" s="2">
        <v>3</v>
      </c>
      <c r="B63" s="2">
        <v>1</v>
      </c>
      <c r="D63" s="8">
        <v>1232100610</v>
      </c>
      <c r="E63" s="8" t="s">
        <v>20</v>
      </c>
      <c r="F63" s="9">
        <v>15000</v>
      </c>
      <c r="G63" s="9">
        <v>15000</v>
      </c>
      <c r="H63" s="9">
        <v>15000</v>
      </c>
      <c r="I63" s="9">
        <v>27500</v>
      </c>
    </row>
    <row r="64" spans="1:20" ht="15" thickBot="1" x14ac:dyDescent="0.25">
      <c r="A64" s="2">
        <v>3</v>
      </c>
      <c r="B64" s="2">
        <v>11</v>
      </c>
      <c r="D64" s="8">
        <v>1233100220</v>
      </c>
      <c r="E64" s="8" t="s">
        <v>21</v>
      </c>
      <c r="F64" s="9">
        <v>3000000</v>
      </c>
      <c r="G64" s="9">
        <v>3500000</v>
      </c>
      <c r="H64" s="9">
        <v>1193000</v>
      </c>
      <c r="I64" s="9">
        <v>2152686.06</v>
      </c>
    </row>
    <row r="65" spans="1:20" ht="15" hidden="1" thickBot="1" x14ac:dyDescent="0.25">
      <c r="A65" s="2">
        <v>3</v>
      </c>
      <c r="B65" s="2">
        <v>1</v>
      </c>
      <c r="D65" s="8">
        <v>1233100540</v>
      </c>
      <c r="E65" s="8" t="s">
        <v>22</v>
      </c>
      <c r="F65" s="9"/>
      <c r="G65" s="9"/>
      <c r="H65" s="9"/>
      <c r="I65" s="9">
        <v>0</v>
      </c>
    </row>
    <row r="66" spans="1:20" s="10" customFormat="1" ht="15.75" thickBot="1" x14ac:dyDescent="0.3">
      <c r="A66" s="5"/>
      <c r="B66" s="5"/>
      <c r="C66" s="5"/>
      <c r="D66" s="17"/>
      <c r="E66" s="17" t="s">
        <v>780</v>
      </c>
      <c r="F66" s="18">
        <f>SUM(F63:F65)</f>
        <v>3015000</v>
      </c>
      <c r="G66" s="18">
        <f>SUM(G63:G65)</f>
        <v>3515000</v>
      </c>
      <c r="H66" s="18">
        <f>SUM(H63:H65)</f>
        <v>1208000</v>
      </c>
      <c r="I66" s="18">
        <f t="shared" ref="I66" si="6">SUM(I63:I65)</f>
        <v>2180186.06</v>
      </c>
      <c r="J66" s="5"/>
      <c r="K66" s="39"/>
      <c r="L66" s="5"/>
      <c r="M66" s="5"/>
      <c r="N66" s="5"/>
      <c r="O66" s="5"/>
      <c r="P66" s="5"/>
      <c r="Q66" s="5"/>
      <c r="R66" s="5"/>
      <c r="S66" s="5"/>
      <c r="T66" s="5"/>
    </row>
    <row r="68" spans="1:20" ht="16.5" thickBot="1" x14ac:dyDescent="0.3">
      <c r="E68" s="14" t="s">
        <v>725</v>
      </c>
    </row>
    <row r="69" spans="1:20" s="1" customFormat="1" ht="15.75" thickBot="1" x14ac:dyDescent="0.3">
      <c r="A69" s="54"/>
      <c r="B69" s="54"/>
      <c r="C69" s="54"/>
      <c r="D69" s="17" t="s">
        <v>0</v>
      </c>
      <c r="E69" s="17" t="s">
        <v>1</v>
      </c>
      <c r="F69" s="18" t="s">
        <v>996</v>
      </c>
      <c r="G69" s="18" t="s">
        <v>885</v>
      </c>
      <c r="H69" s="18" t="s">
        <v>759</v>
      </c>
      <c r="I69" s="18" t="s">
        <v>997</v>
      </c>
      <c r="J69" s="54"/>
      <c r="K69" s="39"/>
      <c r="L69" s="54"/>
      <c r="M69" s="54"/>
      <c r="N69" s="54"/>
      <c r="O69" s="54"/>
      <c r="P69" s="54"/>
      <c r="Q69" s="54"/>
      <c r="R69" s="54"/>
      <c r="S69" s="54"/>
      <c r="T69" s="54"/>
    </row>
    <row r="70" spans="1:20" x14ac:dyDescent="0.2">
      <c r="A70" s="2">
        <v>3</v>
      </c>
      <c r="B70" s="2">
        <v>1</v>
      </c>
      <c r="D70" s="8">
        <v>1246000290</v>
      </c>
      <c r="E70" s="8" t="s">
        <v>23</v>
      </c>
      <c r="F70" s="9">
        <v>10000</v>
      </c>
      <c r="G70" s="9">
        <v>10000</v>
      </c>
      <c r="H70" s="9">
        <v>10000</v>
      </c>
      <c r="I70" s="9">
        <v>15058.47</v>
      </c>
    </row>
    <row r="71" spans="1:20" x14ac:dyDescent="0.2">
      <c r="A71" s="2">
        <v>3</v>
      </c>
      <c r="B71" s="2">
        <v>8</v>
      </c>
      <c r="D71" s="8">
        <v>1246100690</v>
      </c>
      <c r="E71" s="8" t="s">
        <v>968</v>
      </c>
      <c r="F71" s="9">
        <v>80000</v>
      </c>
      <c r="G71" s="9">
        <v>82000</v>
      </c>
      <c r="H71" s="9">
        <v>93000</v>
      </c>
      <c r="I71" s="9">
        <v>77440</v>
      </c>
    </row>
    <row r="72" spans="1:20" x14ac:dyDescent="0.2">
      <c r="A72" s="2">
        <v>3</v>
      </c>
      <c r="B72" s="2">
        <v>1</v>
      </c>
      <c r="D72" s="8">
        <v>1269000490</v>
      </c>
      <c r="E72" s="8" t="s">
        <v>24</v>
      </c>
      <c r="F72" s="9"/>
      <c r="G72" s="9"/>
      <c r="H72" s="9">
        <v>10000</v>
      </c>
      <c r="I72" s="9">
        <f>547.39+60</f>
        <v>607.39</v>
      </c>
    </row>
    <row r="73" spans="1:20" ht="15" customHeight="1" x14ac:dyDescent="0.2">
      <c r="A73" s="2">
        <v>3</v>
      </c>
      <c r="B73" s="2">
        <v>5</v>
      </c>
      <c r="D73" s="8">
        <v>1269000492</v>
      </c>
      <c r="E73" s="8" t="s">
        <v>25</v>
      </c>
      <c r="F73" s="9">
        <v>900000</v>
      </c>
      <c r="G73" s="9">
        <v>1000000</v>
      </c>
      <c r="H73" s="9">
        <v>120000</v>
      </c>
      <c r="I73" s="9">
        <v>76500</v>
      </c>
    </row>
    <row r="74" spans="1:20" ht="15" customHeight="1" x14ac:dyDescent="0.2">
      <c r="A74" s="2">
        <v>3</v>
      </c>
      <c r="B74" s="2">
        <v>1</v>
      </c>
      <c r="D74" s="8">
        <v>1269001490</v>
      </c>
      <c r="E74" s="8" t="s">
        <v>26</v>
      </c>
      <c r="F74" s="9">
        <v>70000</v>
      </c>
      <c r="G74" s="9">
        <v>70000</v>
      </c>
      <c r="H74" s="9">
        <v>100000</v>
      </c>
      <c r="I74" s="9">
        <v>78532.86</v>
      </c>
    </row>
    <row r="75" spans="1:20" ht="15" customHeight="1" x14ac:dyDescent="0.2">
      <c r="A75" s="2">
        <v>3</v>
      </c>
      <c r="B75" s="2">
        <v>1</v>
      </c>
      <c r="D75" s="8">
        <v>1269010490</v>
      </c>
      <c r="E75" s="8" t="s">
        <v>27</v>
      </c>
      <c r="F75" s="9">
        <v>18000</v>
      </c>
      <c r="G75" s="9">
        <v>18000</v>
      </c>
      <c r="H75" s="9">
        <v>180000</v>
      </c>
      <c r="I75" s="9">
        <v>18000</v>
      </c>
    </row>
    <row r="76" spans="1:20" ht="15" customHeight="1" x14ac:dyDescent="0.2">
      <c r="A76" s="2">
        <v>3</v>
      </c>
      <c r="B76" s="2">
        <v>1</v>
      </c>
      <c r="D76" s="8">
        <v>1269041490</v>
      </c>
      <c r="E76" s="8" t="s">
        <v>28</v>
      </c>
      <c r="F76" s="9">
        <v>20000</v>
      </c>
      <c r="G76" s="9">
        <v>20000</v>
      </c>
      <c r="H76" s="9">
        <v>20000</v>
      </c>
      <c r="I76" s="9">
        <v>20000</v>
      </c>
    </row>
    <row r="77" spans="1:20" ht="15" customHeight="1" x14ac:dyDescent="0.2">
      <c r="A77" s="2">
        <v>3</v>
      </c>
      <c r="B77" s="2">
        <v>1</v>
      </c>
      <c r="D77" s="8">
        <v>1269042490</v>
      </c>
      <c r="E77" s="8" t="s">
        <v>29</v>
      </c>
      <c r="F77" s="9">
        <v>24000</v>
      </c>
      <c r="G77" s="9">
        <v>24000</v>
      </c>
      <c r="H77" s="9">
        <v>24000</v>
      </c>
      <c r="I77" s="9">
        <v>24000</v>
      </c>
    </row>
    <row r="78" spans="1:20" ht="15" customHeight="1" thickBot="1" x14ac:dyDescent="0.25">
      <c r="A78" s="2">
        <v>6</v>
      </c>
      <c r="B78" s="2">
        <v>1</v>
      </c>
      <c r="D78" s="8">
        <v>1269050990</v>
      </c>
      <c r="E78" s="8" t="s">
        <v>30</v>
      </c>
      <c r="F78" s="9">
        <v>0</v>
      </c>
      <c r="G78" s="9">
        <v>27000</v>
      </c>
      <c r="H78" s="9">
        <v>50000</v>
      </c>
      <c r="I78" s="9">
        <v>0</v>
      </c>
    </row>
    <row r="79" spans="1:20" s="10" customFormat="1" ht="15" customHeight="1" thickBot="1" x14ac:dyDescent="0.3">
      <c r="A79" s="5"/>
      <c r="B79" s="5"/>
      <c r="C79" s="5"/>
      <c r="D79" s="17"/>
      <c r="E79" s="17" t="s">
        <v>781</v>
      </c>
      <c r="F79" s="18">
        <f>SUM(F70:F78)</f>
        <v>1122000</v>
      </c>
      <c r="G79" s="18">
        <f>SUM(G70:G78)</f>
        <v>1251000</v>
      </c>
      <c r="H79" s="18">
        <f>SUM(H70:H78)</f>
        <v>607000</v>
      </c>
      <c r="I79" s="18">
        <f>SUM(I70:I78)</f>
        <v>310138.71999999997</v>
      </c>
      <c r="J79" s="5"/>
      <c r="K79" s="39"/>
      <c r="L79" s="5"/>
      <c r="M79" s="5"/>
      <c r="N79" s="5"/>
      <c r="O79" s="5"/>
      <c r="P79" s="5"/>
      <c r="Q79" s="5"/>
      <c r="R79" s="5"/>
      <c r="S79" s="5"/>
      <c r="T79" s="5"/>
    </row>
    <row r="80" spans="1:20" ht="15" customHeight="1" x14ac:dyDescent="0.2"/>
    <row r="81" spans="1:20" ht="15" customHeight="1" thickBot="1" x14ac:dyDescent="0.3">
      <c r="E81" s="14" t="s">
        <v>782</v>
      </c>
    </row>
    <row r="82" spans="1:20" s="1" customFormat="1" ht="15.75" thickBot="1" x14ac:dyDescent="0.3">
      <c r="A82" s="54"/>
      <c r="B82" s="54"/>
      <c r="C82" s="54"/>
      <c r="D82" s="17" t="s">
        <v>0</v>
      </c>
      <c r="E82" s="17" t="s">
        <v>1</v>
      </c>
      <c r="F82" s="18" t="s">
        <v>996</v>
      </c>
      <c r="G82" s="18" t="s">
        <v>885</v>
      </c>
      <c r="H82" s="18" t="s">
        <v>759</v>
      </c>
      <c r="I82" s="18" t="s">
        <v>997</v>
      </c>
      <c r="J82" s="54"/>
      <c r="K82" s="39"/>
      <c r="L82" s="54"/>
      <c r="M82" s="54"/>
      <c r="N82" s="54"/>
      <c r="O82" s="54"/>
      <c r="P82" s="54"/>
      <c r="Q82" s="54"/>
      <c r="R82" s="54"/>
      <c r="S82" s="54"/>
      <c r="T82" s="54"/>
    </row>
    <row r="83" spans="1:20" ht="15" customHeight="1" x14ac:dyDescent="0.2">
      <c r="A83" s="2">
        <v>3</v>
      </c>
      <c r="B83" s="2">
        <v>1</v>
      </c>
      <c r="D83" s="8">
        <v>1269200490</v>
      </c>
      <c r="E83" s="8" t="s">
        <v>31</v>
      </c>
      <c r="F83" s="9">
        <v>230000</v>
      </c>
      <c r="G83" s="9">
        <v>230000</v>
      </c>
      <c r="H83" s="9">
        <v>230000</v>
      </c>
      <c r="I83" s="9">
        <v>123741.46</v>
      </c>
    </row>
    <row r="84" spans="1:20" ht="15" customHeight="1" x14ac:dyDescent="0.2">
      <c r="A84" s="2">
        <v>3</v>
      </c>
      <c r="B84" s="2">
        <v>5</v>
      </c>
      <c r="D84" s="8">
        <v>1269200491</v>
      </c>
      <c r="E84" s="8" t="s">
        <v>32</v>
      </c>
      <c r="F84" s="9">
        <v>20000</v>
      </c>
      <c r="G84" s="9">
        <v>10000</v>
      </c>
      <c r="H84" s="9">
        <v>15000</v>
      </c>
      <c r="I84" s="9">
        <v>8140</v>
      </c>
    </row>
    <row r="85" spans="1:20" ht="15" customHeight="1" x14ac:dyDescent="0.2">
      <c r="A85" s="2">
        <v>3</v>
      </c>
      <c r="B85" s="2">
        <v>5</v>
      </c>
      <c r="D85" s="8">
        <v>1269200492</v>
      </c>
      <c r="E85" s="8" t="s">
        <v>33</v>
      </c>
      <c r="F85" s="9">
        <v>150000</v>
      </c>
      <c r="G85" s="9">
        <v>120000</v>
      </c>
      <c r="H85" s="9">
        <v>120000</v>
      </c>
      <c r="I85" s="9">
        <v>88397.93</v>
      </c>
    </row>
    <row r="86" spans="1:20" ht="15" customHeight="1" x14ac:dyDescent="0.2">
      <c r="A86" s="2">
        <v>3</v>
      </c>
      <c r="B86" s="2">
        <v>5</v>
      </c>
      <c r="D86" s="8">
        <v>1281000220</v>
      </c>
      <c r="E86" s="8" t="s">
        <v>34</v>
      </c>
      <c r="F86" s="9">
        <v>60000</v>
      </c>
      <c r="G86" s="9">
        <v>45000</v>
      </c>
      <c r="H86" s="9">
        <v>50000</v>
      </c>
      <c r="I86" s="9">
        <v>54500</v>
      </c>
    </row>
    <row r="87" spans="1:20" ht="15" customHeight="1" x14ac:dyDescent="0.2">
      <c r="A87" s="2">
        <v>3</v>
      </c>
      <c r="B87" s="2">
        <v>5</v>
      </c>
      <c r="D87" s="8">
        <v>1281000221</v>
      </c>
      <c r="E87" s="8" t="s">
        <v>35</v>
      </c>
      <c r="F87" s="9">
        <v>120000</v>
      </c>
      <c r="G87" s="9">
        <v>40000</v>
      </c>
      <c r="H87" s="9">
        <v>20000</v>
      </c>
      <c r="I87" s="9">
        <v>49782.03</v>
      </c>
    </row>
    <row r="88" spans="1:20" ht="15" customHeight="1" x14ac:dyDescent="0.2">
      <c r="A88" s="2">
        <v>6</v>
      </c>
      <c r="B88" s="2">
        <v>5</v>
      </c>
      <c r="D88" s="8">
        <v>1281000990</v>
      </c>
      <c r="E88" s="8" t="s">
        <v>36</v>
      </c>
      <c r="F88" s="9">
        <v>200000</v>
      </c>
      <c r="G88" s="9">
        <v>170000</v>
      </c>
      <c r="H88" s="9">
        <v>227000</v>
      </c>
      <c r="I88" s="9">
        <v>272997</v>
      </c>
    </row>
    <row r="89" spans="1:20" ht="15" customHeight="1" thickBot="1" x14ac:dyDescent="0.25">
      <c r="A89" s="2">
        <v>5</v>
      </c>
      <c r="B89" s="2">
        <v>5</v>
      </c>
      <c r="D89" s="8">
        <v>1281004910</v>
      </c>
      <c r="E89" s="8" t="s">
        <v>893</v>
      </c>
      <c r="F89" s="9">
        <v>100000</v>
      </c>
      <c r="G89" s="9">
        <v>100000</v>
      </c>
      <c r="H89" s="9"/>
      <c r="I89" s="9"/>
    </row>
    <row r="90" spans="1:20" s="10" customFormat="1" ht="15" customHeight="1" thickBot="1" x14ac:dyDescent="0.3">
      <c r="A90" s="5"/>
      <c r="B90" s="5"/>
      <c r="C90" s="5"/>
      <c r="D90" s="17"/>
      <c r="E90" s="17" t="s">
        <v>783</v>
      </c>
      <c r="F90" s="18">
        <f>SUM(F83:F89)</f>
        <v>880000</v>
      </c>
      <c r="G90" s="18">
        <f>SUM(G83:G89)</f>
        <v>715000</v>
      </c>
      <c r="H90" s="18">
        <f>SUM(H83:H89)</f>
        <v>662000</v>
      </c>
      <c r="I90" s="18">
        <f t="shared" ref="I90" si="7">SUM(I83:I89)</f>
        <v>597558.42000000004</v>
      </c>
      <c r="J90" s="5"/>
      <c r="K90" s="39"/>
      <c r="L90" s="5"/>
      <c r="M90" s="5"/>
      <c r="N90" s="5"/>
      <c r="O90" s="5"/>
      <c r="P90" s="5"/>
      <c r="Q90" s="5"/>
      <c r="R90" s="5"/>
      <c r="S90" s="5"/>
      <c r="T90" s="5"/>
    </row>
    <row r="91" spans="1:20" ht="15" customHeight="1" x14ac:dyDescent="0.2"/>
    <row r="92" spans="1:20" ht="15" customHeight="1" thickBot="1" x14ac:dyDescent="0.3">
      <c r="E92" s="14" t="s">
        <v>735</v>
      </c>
    </row>
    <row r="93" spans="1:20" s="1" customFormat="1" ht="15.75" thickBot="1" x14ac:dyDescent="0.3">
      <c r="A93" s="54"/>
      <c r="B93" s="54"/>
      <c r="C93" s="54"/>
      <c r="D93" s="17" t="s">
        <v>0</v>
      </c>
      <c r="E93" s="17" t="s">
        <v>1</v>
      </c>
      <c r="F93" s="18" t="s">
        <v>996</v>
      </c>
      <c r="G93" s="18" t="s">
        <v>885</v>
      </c>
      <c r="H93" s="18" t="s">
        <v>759</v>
      </c>
      <c r="I93" s="18" t="s">
        <v>997</v>
      </c>
      <c r="J93" s="54"/>
      <c r="K93" s="39"/>
      <c r="L93" s="54"/>
      <c r="M93" s="54"/>
      <c r="N93" s="54"/>
      <c r="O93" s="54"/>
      <c r="P93" s="54"/>
      <c r="Q93" s="54"/>
      <c r="R93" s="54"/>
      <c r="S93" s="54"/>
      <c r="T93" s="54"/>
    </row>
    <row r="94" spans="1:20" ht="15" customHeight="1" x14ac:dyDescent="0.2">
      <c r="A94" s="2">
        <v>7</v>
      </c>
      <c r="B94" s="2">
        <v>4</v>
      </c>
      <c r="D94" s="8">
        <v>1311000920</v>
      </c>
      <c r="E94" s="8" t="s">
        <v>1084</v>
      </c>
      <c r="F94" s="9">
        <v>0</v>
      </c>
      <c r="G94" s="9">
        <v>200000</v>
      </c>
      <c r="H94" s="9">
        <v>55000</v>
      </c>
      <c r="I94" s="9">
        <v>80199.61</v>
      </c>
    </row>
    <row r="95" spans="1:20" ht="15" customHeight="1" x14ac:dyDescent="0.2">
      <c r="A95" s="2">
        <v>8</v>
      </c>
      <c r="B95" s="2">
        <v>4</v>
      </c>
      <c r="D95" s="8">
        <v>1311001523</v>
      </c>
      <c r="E95" s="8" t="s">
        <v>1006</v>
      </c>
      <c r="F95" s="9">
        <v>150000</v>
      </c>
      <c r="G95" s="9"/>
      <c r="H95" s="9"/>
      <c r="I95" s="9"/>
    </row>
    <row r="96" spans="1:20" ht="15" customHeight="1" x14ac:dyDescent="0.2">
      <c r="A96" s="2">
        <v>7</v>
      </c>
      <c r="B96" s="2">
        <v>4</v>
      </c>
      <c r="D96" s="8">
        <v>1311001920</v>
      </c>
      <c r="E96" s="8" t="s">
        <v>37</v>
      </c>
      <c r="F96" s="9">
        <v>400000</v>
      </c>
      <c r="G96" s="9">
        <v>300000</v>
      </c>
      <c r="H96" s="9">
        <v>150000</v>
      </c>
      <c r="I96" s="9">
        <f>265843.4+90000</f>
        <v>355843.4</v>
      </c>
    </row>
    <row r="97" spans="1:20" ht="15" customHeight="1" x14ac:dyDescent="0.2">
      <c r="A97" s="2">
        <v>8</v>
      </c>
      <c r="B97" s="2">
        <v>4</v>
      </c>
      <c r="D97" s="8">
        <v>1311002420</v>
      </c>
      <c r="E97" s="8" t="s">
        <v>761</v>
      </c>
      <c r="F97" s="9"/>
      <c r="G97" s="9"/>
      <c r="H97" s="9">
        <v>50000</v>
      </c>
      <c r="I97" s="9">
        <v>50000</v>
      </c>
    </row>
    <row r="98" spans="1:20" s="4" customFormat="1" ht="15" customHeight="1" x14ac:dyDescent="0.2">
      <c r="A98" s="4">
        <v>7</v>
      </c>
      <c r="B98" s="4">
        <v>4</v>
      </c>
      <c r="D98" s="8">
        <v>1311002920</v>
      </c>
      <c r="E98" s="8" t="s">
        <v>38</v>
      </c>
      <c r="F98" s="9">
        <v>392000</v>
      </c>
      <c r="G98" s="9">
        <v>392000</v>
      </c>
      <c r="H98" s="9">
        <v>428000</v>
      </c>
      <c r="I98" s="9">
        <v>300902</v>
      </c>
      <c r="K98" s="39"/>
    </row>
    <row r="99" spans="1:20" s="4" customFormat="1" ht="15" customHeight="1" thickBot="1" x14ac:dyDescent="0.25">
      <c r="A99" s="4">
        <v>7</v>
      </c>
      <c r="B99" s="4">
        <v>3</v>
      </c>
      <c r="D99" s="8">
        <v>1311002921</v>
      </c>
      <c r="E99" s="8" t="s">
        <v>39</v>
      </c>
      <c r="F99" s="9">
        <v>100000</v>
      </c>
      <c r="G99" s="9">
        <v>50000</v>
      </c>
      <c r="H99" s="9">
        <v>50000</v>
      </c>
      <c r="I99" s="9">
        <v>43199.35</v>
      </c>
      <c r="K99" s="39"/>
    </row>
    <row r="100" spans="1:20" s="5" customFormat="1" ht="15" customHeight="1" thickBot="1" x14ac:dyDescent="0.3">
      <c r="D100" s="17"/>
      <c r="E100" s="17" t="s">
        <v>784</v>
      </c>
      <c r="F100" s="18">
        <f>SUM(F94:F99)</f>
        <v>1042000</v>
      </c>
      <c r="G100" s="18">
        <f>SUM(G94:G99)</f>
        <v>942000</v>
      </c>
      <c r="H100" s="18">
        <f>SUM(H94:H99)</f>
        <v>733000</v>
      </c>
      <c r="I100" s="18">
        <f>SUM(I94:I99)</f>
        <v>830144.36</v>
      </c>
      <c r="K100" s="39"/>
    </row>
    <row r="101" spans="1:20" s="4" customFormat="1" ht="15" customHeight="1" x14ac:dyDescent="0.2">
      <c r="D101" s="2"/>
      <c r="E101" s="2"/>
      <c r="F101" s="3"/>
      <c r="G101" s="3"/>
      <c r="H101" s="3"/>
      <c r="I101" s="3"/>
      <c r="K101" s="39"/>
    </row>
    <row r="102" spans="1:20" s="4" customFormat="1" ht="15" customHeight="1" thickBot="1" x14ac:dyDescent="0.3">
      <c r="D102" s="2"/>
      <c r="E102" s="14" t="s">
        <v>736</v>
      </c>
      <c r="F102" s="3"/>
      <c r="G102" s="3"/>
      <c r="H102" s="3"/>
      <c r="I102" s="3"/>
      <c r="K102" s="39"/>
    </row>
    <row r="103" spans="1:20" s="1" customFormat="1" ht="15.75" thickBot="1" x14ac:dyDescent="0.3">
      <c r="A103" s="54"/>
      <c r="B103" s="54"/>
      <c r="C103" s="54"/>
      <c r="D103" s="17" t="s">
        <v>0</v>
      </c>
      <c r="E103" s="17" t="s">
        <v>1</v>
      </c>
      <c r="F103" s="18" t="s">
        <v>996</v>
      </c>
      <c r="G103" s="18" t="s">
        <v>885</v>
      </c>
      <c r="H103" s="18" t="s">
        <v>759</v>
      </c>
      <c r="I103" s="18" t="s">
        <v>997</v>
      </c>
      <c r="J103" s="54"/>
      <c r="K103" s="39"/>
      <c r="L103" s="54"/>
      <c r="M103" s="54"/>
      <c r="N103" s="54"/>
      <c r="O103" s="54"/>
      <c r="P103" s="54"/>
      <c r="Q103" s="54"/>
      <c r="R103" s="54"/>
      <c r="S103" s="54"/>
      <c r="T103" s="54"/>
    </row>
    <row r="104" spans="1:20" s="4" customFormat="1" ht="15" customHeight="1" x14ac:dyDescent="0.2">
      <c r="A104" s="4">
        <v>8</v>
      </c>
      <c r="B104" s="4">
        <v>4</v>
      </c>
      <c r="D104" s="8">
        <v>1312200291</v>
      </c>
      <c r="E104" s="8" t="s">
        <v>40</v>
      </c>
      <c r="F104" s="9">
        <v>1276000</v>
      </c>
      <c r="G104" s="9">
        <v>1180000</v>
      </c>
      <c r="H104" s="9">
        <v>800000</v>
      </c>
      <c r="I104" s="9">
        <v>557999.59</v>
      </c>
      <c r="K104" s="39"/>
    </row>
    <row r="105" spans="1:20" s="4" customFormat="1" ht="15" customHeight="1" x14ac:dyDescent="0.2">
      <c r="A105" s="4">
        <v>7</v>
      </c>
      <c r="B105" s="4">
        <v>4</v>
      </c>
      <c r="D105" s="8">
        <v>1312200920</v>
      </c>
      <c r="E105" s="8" t="s">
        <v>41</v>
      </c>
      <c r="F105" s="9">
        <v>2560000</v>
      </c>
      <c r="G105" s="9">
        <v>2550000</v>
      </c>
      <c r="H105" s="9">
        <v>2550000</v>
      </c>
      <c r="I105" s="9">
        <v>2482228.9900000002</v>
      </c>
      <c r="K105" s="39"/>
    </row>
    <row r="106" spans="1:20" s="4" customFormat="1" ht="15" customHeight="1" x14ac:dyDescent="0.2">
      <c r="A106" s="4">
        <v>7</v>
      </c>
      <c r="B106" s="4">
        <v>4</v>
      </c>
      <c r="D106" s="8">
        <v>1312200921</v>
      </c>
      <c r="E106" s="8" t="s">
        <v>42</v>
      </c>
      <c r="F106" s="9">
        <v>600000</v>
      </c>
      <c r="G106" s="9">
        <v>600000</v>
      </c>
      <c r="H106" s="9">
        <v>600000</v>
      </c>
      <c r="I106" s="9">
        <v>576691.28</v>
      </c>
      <c r="K106" s="39"/>
    </row>
    <row r="107" spans="1:20" s="4" customFormat="1" ht="15" customHeight="1" x14ac:dyDescent="0.2">
      <c r="A107" s="4">
        <v>7</v>
      </c>
      <c r="B107" s="4">
        <v>4</v>
      </c>
      <c r="D107" s="8">
        <v>1312200922</v>
      </c>
      <c r="E107" s="8" t="s">
        <v>43</v>
      </c>
      <c r="F107" s="9">
        <v>23000</v>
      </c>
      <c r="G107" s="9">
        <v>23000</v>
      </c>
      <c r="H107" s="9">
        <v>23000</v>
      </c>
      <c r="I107" s="9">
        <v>24370.45</v>
      </c>
      <c r="K107" s="39"/>
    </row>
    <row r="108" spans="1:20" s="4" customFormat="1" ht="15" customHeight="1" x14ac:dyDescent="0.2">
      <c r="A108" s="4">
        <v>8</v>
      </c>
      <c r="B108" s="4">
        <v>4</v>
      </c>
      <c r="D108" s="8">
        <v>1312300291</v>
      </c>
      <c r="E108" s="8" t="s">
        <v>44</v>
      </c>
      <c r="F108" s="9">
        <v>766000</v>
      </c>
      <c r="G108" s="9">
        <v>670000</v>
      </c>
      <c r="H108" s="9">
        <v>920000</v>
      </c>
      <c r="I108" s="9">
        <v>584187.13</v>
      </c>
      <c r="K108" s="39"/>
    </row>
    <row r="109" spans="1:20" s="4" customFormat="1" ht="15" customHeight="1" x14ac:dyDescent="0.2">
      <c r="A109" s="4">
        <v>7</v>
      </c>
      <c r="B109" s="4">
        <v>4</v>
      </c>
      <c r="D109" s="8">
        <v>1312300920</v>
      </c>
      <c r="E109" s="8" t="s">
        <v>45</v>
      </c>
      <c r="F109" s="9">
        <v>5600000</v>
      </c>
      <c r="G109" s="9">
        <v>6000000</v>
      </c>
      <c r="H109" s="9">
        <v>6000000</v>
      </c>
      <c r="I109" s="9">
        <v>5901007.6299999999</v>
      </c>
      <c r="K109" s="39"/>
    </row>
    <row r="110" spans="1:20" s="4" customFormat="1" ht="15" customHeight="1" x14ac:dyDescent="0.2">
      <c r="A110" s="4">
        <v>7</v>
      </c>
      <c r="B110" s="4">
        <v>4</v>
      </c>
      <c r="D110" s="8">
        <v>1312300921</v>
      </c>
      <c r="E110" s="8" t="s">
        <v>46</v>
      </c>
      <c r="F110" s="9">
        <v>260000</v>
      </c>
      <c r="G110" s="9">
        <v>170000</v>
      </c>
      <c r="H110" s="9">
        <v>170000</v>
      </c>
      <c r="I110" s="9">
        <v>152634.93</v>
      </c>
      <c r="K110" s="39"/>
    </row>
    <row r="111" spans="1:20" s="4" customFormat="1" ht="15" customHeight="1" x14ac:dyDescent="0.2">
      <c r="A111" s="4">
        <v>7</v>
      </c>
      <c r="B111" s="4">
        <v>4</v>
      </c>
      <c r="D111" s="8">
        <v>1312300922</v>
      </c>
      <c r="E111" s="8" t="s">
        <v>47</v>
      </c>
      <c r="F111" s="9">
        <v>2990000</v>
      </c>
      <c r="G111" s="9">
        <v>2850000</v>
      </c>
      <c r="H111" s="9">
        <v>2850000</v>
      </c>
      <c r="I111" s="9">
        <v>3077986.52</v>
      </c>
      <c r="K111" s="39"/>
    </row>
    <row r="112" spans="1:20" s="4" customFormat="1" ht="15" customHeight="1" x14ac:dyDescent="0.2">
      <c r="A112" s="4">
        <v>7</v>
      </c>
      <c r="B112" s="4">
        <v>4</v>
      </c>
      <c r="D112" s="8">
        <v>1312300923</v>
      </c>
      <c r="E112" s="8" t="s">
        <v>48</v>
      </c>
      <c r="F112" s="9">
        <v>900000</v>
      </c>
      <c r="G112" s="9">
        <v>1000000</v>
      </c>
      <c r="H112" s="9">
        <v>950000</v>
      </c>
      <c r="I112" s="9">
        <v>924416.12</v>
      </c>
      <c r="K112" s="39"/>
    </row>
    <row r="113" spans="1:20" s="4" customFormat="1" ht="15" customHeight="1" x14ac:dyDescent="0.2">
      <c r="A113" s="4">
        <v>7</v>
      </c>
      <c r="B113" s="4">
        <v>4</v>
      </c>
      <c r="D113" s="8">
        <v>1312300924</v>
      </c>
      <c r="E113" s="8" t="s">
        <v>49</v>
      </c>
      <c r="F113" s="9"/>
      <c r="G113" s="9">
        <v>50000</v>
      </c>
      <c r="H113" s="9"/>
      <c r="I113" s="9">
        <v>-871.2</v>
      </c>
      <c r="K113" s="39"/>
    </row>
    <row r="114" spans="1:20" s="4" customFormat="1" ht="15" customHeight="1" x14ac:dyDescent="0.2">
      <c r="A114" s="4">
        <v>7</v>
      </c>
      <c r="B114" s="4">
        <v>4</v>
      </c>
      <c r="D114" s="8">
        <v>1312301921</v>
      </c>
      <c r="E114" s="8" t="s">
        <v>50</v>
      </c>
      <c r="F114" s="9">
        <v>33000</v>
      </c>
      <c r="G114" s="9">
        <v>33000</v>
      </c>
      <c r="H114" s="9">
        <v>32000</v>
      </c>
      <c r="I114" s="9">
        <v>33716.800000000003</v>
      </c>
      <c r="K114" s="39"/>
    </row>
    <row r="115" spans="1:20" s="4" customFormat="1" ht="15" hidden="1" customHeight="1" x14ac:dyDescent="0.2">
      <c r="A115" s="4">
        <v>8</v>
      </c>
      <c r="B115" s="4">
        <v>4</v>
      </c>
      <c r="D115" s="8">
        <v>1312520290</v>
      </c>
      <c r="E115" s="8" t="s">
        <v>51</v>
      </c>
      <c r="F115" s="9"/>
      <c r="G115" s="9"/>
      <c r="H115" s="9"/>
      <c r="I115" s="9">
        <v>47.07</v>
      </c>
      <c r="K115" s="39"/>
    </row>
    <row r="116" spans="1:20" s="4" customFormat="1" ht="15" customHeight="1" x14ac:dyDescent="0.2">
      <c r="A116" s="4">
        <v>8</v>
      </c>
      <c r="B116" s="4">
        <v>4</v>
      </c>
      <c r="D116" s="8">
        <v>1312520291</v>
      </c>
      <c r="E116" s="8" t="s">
        <v>754</v>
      </c>
      <c r="F116" s="9">
        <v>15000</v>
      </c>
      <c r="G116" s="9">
        <v>12000</v>
      </c>
      <c r="H116" s="9">
        <v>13000</v>
      </c>
      <c r="I116" s="9">
        <v>0</v>
      </c>
      <c r="K116" s="39"/>
    </row>
    <row r="117" spans="1:20" s="4" customFormat="1" ht="15" customHeight="1" x14ac:dyDescent="0.2">
      <c r="A117" s="4">
        <v>8</v>
      </c>
      <c r="B117" s="4">
        <v>4</v>
      </c>
      <c r="D117" s="8">
        <v>1312520740</v>
      </c>
      <c r="E117" s="8" t="s">
        <v>52</v>
      </c>
      <c r="F117" s="9">
        <v>420000</v>
      </c>
      <c r="G117" s="9">
        <v>420000</v>
      </c>
      <c r="H117" s="9">
        <v>420000</v>
      </c>
      <c r="I117" s="9">
        <v>260550.16</v>
      </c>
      <c r="K117" s="39"/>
    </row>
    <row r="118" spans="1:20" s="4" customFormat="1" x14ac:dyDescent="0.2">
      <c r="A118" s="4">
        <v>7</v>
      </c>
      <c r="B118" s="4">
        <v>4</v>
      </c>
      <c r="D118" s="8">
        <v>1312520920</v>
      </c>
      <c r="E118" s="8" t="s">
        <v>894</v>
      </c>
      <c r="F118" s="9">
        <v>65000</v>
      </c>
      <c r="G118" s="9">
        <v>65000</v>
      </c>
      <c r="H118" s="9">
        <v>78000</v>
      </c>
      <c r="I118" s="9">
        <v>67122.080000000002</v>
      </c>
      <c r="K118" s="39"/>
    </row>
    <row r="119" spans="1:20" s="4" customFormat="1" x14ac:dyDescent="0.2">
      <c r="A119" s="4">
        <v>8</v>
      </c>
      <c r="B119" s="4">
        <v>4</v>
      </c>
      <c r="D119" s="8">
        <v>1312600430</v>
      </c>
      <c r="E119" s="8" t="s">
        <v>53</v>
      </c>
      <c r="F119" s="9">
        <v>40000</v>
      </c>
      <c r="G119" s="9">
        <v>25000</v>
      </c>
      <c r="H119" s="9">
        <v>35000</v>
      </c>
      <c r="I119" s="9">
        <v>25492</v>
      </c>
      <c r="K119" s="39"/>
    </row>
    <row r="120" spans="1:20" s="4" customFormat="1" ht="15" thickBot="1" x14ac:dyDescent="0.25">
      <c r="A120" s="4">
        <v>8</v>
      </c>
      <c r="B120" s="4">
        <v>4</v>
      </c>
      <c r="D120" s="8">
        <v>1312800420</v>
      </c>
      <c r="E120" s="8" t="s">
        <v>54</v>
      </c>
      <c r="F120" s="9">
        <v>11000</v>
      </c>
      <c r="G120" s="9">
        <v>10000</v>
      </c>
      <c r="H120" s="9">
        <v>10000</v>
      </c>
      <c r="I120" s="9">
        <v>9400</v>
      </c>
      <c r="K120" s="39"/>
    </row>
    <row r="121" spans="1:20" s="5" customFormat="1" ht="15.75" thickBot="1" x14ac:dyDescent="0.3">
      <c r="D121" s="17"/>
      <c r="E121" s="17" t="s">
        <v>785</v>
      </c>
      <c r="F121" s="18">
        <f>SUM(F104:F120)</f>
        <v>15559000</v>
      </c>
      <c r="G121" s="18">
        <f>SUM(G104:G120)</f>
        <v>15658000</v>
      </c>
      <c r="H121" s="18">
        <f>SUM(H104:H120)</f>
        <v>15451000</v>
      </c>
      <c r="I121" s="18">
        <f t="shared" ref="I121" si="8">SUM(I104:I120)</f>
        <v>14676979.550000001</v>
      </c>
      <c r="K121" s="39"/>
    </row>
    <row r="122" spans="1:20" s="4" customFormat="1" x14ac:dyDescent="0.2">
      <c r="D122" s="2"/>
      <c r="E122" s="2"/>
      <c r="F122" s="3"/>
      <c r="G122" s="3"/>
      <c r="H122" s="3"/>
      <c r="I122" s="3"/>
      <c r="K122" s="39"/>
    </row>
    <row r="123" spans="1:20" s="4" customFormat="1" ht="16.5" thickBot="1" x14ac:dyDescent="0.3">
      <c r="D123" s="2"/>
      <c r="E123" s="14" t="s">
        <v>503</v>
      </c>
      <c r="F123" s="3"/>
      <c r="G123" s="3"/>
      <c r="H123" s="3"/>
      <c r="I123" s="3"/>
      <c r="K123" s="39"/>
    </row>
    <row r="124" spans="1:20" s="1" customFormat="1" ht="15.75" thickBot="1" x14ac:dyDescent="0.3">
      <c r="A124" s="54"/>
      <c r="B124" s="54"/>
      <c r="C124" s="54"/>
      <c r="D124" s="17" t="s">
        <v>0</v>
      </c>
      <c r="E124" s="17" t="s">
        <v>1</v>
      </c>
      <c r="F124" s="18" t="s">
        <v>996</v>
      </c>
      <c r="G124" s="18" t="s">
        <v>885</v>
      </c>
      <c r="H124" s="18" t="s">
        <v>759</v>
      </c>
      <c r="I124" s="18" t="s">
        <v>997</v>
      </c>
      <c r="J124" s="54"/>
      <c r="K124" s="39"/>
      <c r="L124" s="54"/>
      <c r="M124" s="54"/>
      <c r="N124" s="54"/>
      <c r="O124" s="54"/>
      <c r="P124" s="54"/>
      <c r="Q124" s="54"/>
      <c r="R124" s="54"/>
      <c r="S124" s="54"/>
      <c r="T124" s="54"/>
    </row>
    <row r="125" spans="1:20" s="4" customFormat="1" x14ac:dyDescent="0.2">
      <c r="A125" s="4">
        <v>8</v>
      </c>
      <c r="B125" s="4">
        <v>4</v>
      </c>
      <c r="D125" s="8">
        <v>1313200290</v>
      </c>
      <c r="E125" s="8" t="s">
        <v>55</v>
      </c>
      <c r="F125" s="9">
        <v>75000</v>
      </c>
      <c r="G125" s="9">
        <v>73000</v>
      </c>
      <c r="H125" s="9">
        <v>73000</v>
      </c>
      <c r="I125" s="9">
        <v>69467.72</v>
      </c>
      <c r="K125" s="39"/>
    </row>
    <row r="126" spans="1:20" s="4" customFormat="1" x14ac:dyDescent="0.2">
      <c r="A126" s="4">
        <v>8</v>
      </c>
      <c r="B126" s="4">
        <v>4</v>
      </c>
      <c r="D126" s="8">
        <v>1313200430</v>
      </c>
      <c r="E126" s="8" t="s">
        <v>56</v>
      </c>
      <c r="F126" s="9">
        <v>10000</v>
      </c>
      <c r="G126" s="9">
        <v>17000</v>
      </c>
      <c r="H126" s="9">
        <v>23000</v>
      </c>
      <c r="I126" s="9">
        <v>9200</v>
      </c>
      <c r="K126" s="39"/>
    </row>
    <row r="127" spans="1:20" s="4" customFormat="1" x14ac:dyDescent="0.2">
      <c r="A127" s="4">
        <v>8</v>
      </c>
      <c r="B127" s="4">
        <v>4</v>
      </c>
      <c r="D127" s="8">
        <v>1313200431</v>
      </c>
      <c r="E127" s="8" t="s">
        <v>57</v>
      </c>
      <c r="F127" s="9">
        <v>9000</v>
      </c>
      <c r="G127" s="9">
        <v>8000</v>
      </c>
      <c r="H127" s="9"/>
      <c r="I127" s="9">
        <v>10829</v>
      </c>
      <c r="K127" s="39"/>
    </row>
    <row r="128" spans="1:20" s="4" customFormat="1" x14ac:dyDescent="0.2">
      <c r="A128" s="4">
        <v>7</v>
      </c>
      <c r="B128" s="4">
        <v>4</v>
      </c>
      <c r="D128" s="8">
        <v>1313200920</v>
      </c>
      <c r="E128" s="8" t="s">
        <v>58</v>
      </c>
      <c r="F128" s="9">
        <v>800000</v>
      </c>
      <c r="G128" s="9">
        <v>400000</v>
      </c>
      <c r="H128" s="9">
        <v>972000</v>
      </c>
      <c r="I128" s="9">
        <v>1504481.9</v>
      </c>
      <c r="K128" s="39"/>
    </row>
    <row r="129" spans="1:11" s="4" customFormat="1" x14ac:dyDescent="0.2">
      <c r="A129" s="4">
        <v>7</v>
      </c>
      <c r="B129" s="4">
        <v>4</v>
      </c>
      <c r="D129" s="8">
        <v>1313200921</v>
      </c>
      <c r="E129" s="8" t="s">
        <v>895</v>
      </c>
      <c r="F129" s="9"/>
      <c r="G129" s="9">
        <v>839000</v>
      </c>
      <c r="H129" s="9">
        <v>495000</v>
      </c>
      <c r="I129" s="9">
        <v>613580.9</v>
      </c>
      <c r="K129" s="39"/>
    </row>
    <row r="130" spans="1:11" s="4" customFormat="1" x14ac:dyDescent="0.2">
      <c r="A130" s="4">
        <v>7</v>
      </c>
      <c r="B130" s="4">
        <v>4</v>
      </c>
      <c r="D130" s="8">
        <v>1313200922</v>
      </c>
      <c r="E130" s="8" t="s">
        <v>59</v>
      </c>
      <c r="F130" s="9">
        <v>40000</v>
      </c>
      <c r="G130" s="9">
        <v>40000</v>
      </c>
      <c r="H130" s="9">
        <v>60000</v>
      </c>
      <c r="I130" s="9">
        <v>9226.19</v>
      </c>
      <c r="K130" s="39"/>
    </row>
    <row r="131" spans="1:11" s="4" customFormat="1" x14ac:dyDescent="0.2">
      <c r="A131" s="4">
        <v>7</v>
      </c>
      <c r="B131" s="4">
        <v>4</v>
      </c>
      <c r="D131" s="8">
        <v>1313200923</v>
      </c>
      <c r="E131" s="8" t="s">
        <v>1078</v>
      </c>
      <c r="F131" s="9">
        <v>224000</v>
      </c>
      <c r="G131" s="9"/>
      <c r="H131" s="9"/>
      <c r="I131" s="9"/>
      <c r="K131" s="39"/>
    </row>
    <row r="132" spans="1:11" s="4" customFormat="1" x14ac:dyDescent="0.2">
      <c r="A132" s="4">
        <v>7</v>
      </c>
      <c r="B132" s="4">
        <v>4</v>
      </c>
      <c r="D132" s="8">
        <v>1313201922</v>
      </c>
      <c r="E132" s="8" t="s">
        <v>60</v>
      </c>
      <c r="F132" s="9">
        <v>520000</v>
      </c>
      <c r="G132" s="9">
        <v>490000</v>
      </c>
      <c r="H132" s="9">
        <v>440000</v>
      </c>
      <c r="I132" s="9">
        <v>532033.79</v>
      </c>
      <c r="K132" s="39"/>
    </row>
    <row r="133" spans="1:11" s="4" customFormat="1" x14ac:dyDescent="0.2">
      <c r="A133" s="4">
        <v>7</v>
      </c>
      <c r="B133" s="4">
        <v>4</v>
      </c>
      <c r="D133" s="8">
        <v>1313201923</v>
      </c>
      <c r="E133" s="8" t="s">
        <v>61</v>
      </c>
      <c r="F133" s="9">
        <v>420000</v>
      </c>
      <c r="G133" s="9">
        <v>404000</v>
      </c>
      <c r="H133" s="9">
        <v>400000</v>
      </c>
      <c r="I133" s="9">
        <v>408427.74</v>
      </c>
      <c r="K133" s="39"/>
    </row>
    <row r="134" spans="1:11" s="4" customFormat="1" x14ac:dyDescent="0.2">
      <c r="A134" s="4">
        <v>7</v>
      </c>
      <c r="B134" s="4">
        <v>4</v>
      </c>
      <c r="D134" s="8">
        <v>1313201924</v>
      </c>
      <c r="E134" s="8" t="s">
        <v>62</v>
      </c>
      <c r="F134" s="9">
        <v>24000</v>
      </c>
      <c r="G134" s="9">
        <v>22000</v>
      </c>
      <c r="H134" s="9">
        <v>22000</v>
      </c>
      <c r="I134" s="9">
        <v>12906.84</v>
      </c>
      <c r="K134" s="39"/>
    </row>
    <row r="135" spans="1:11" s="4" customFormat="1" x14ac:dyDescent="0.2">
      <c r="A135" s="4">
        <v>7</v>
      </c>
      <c r="B135" s="4">
        <v>4</v>
      </c>
      <c r="D135" s="8">
        <v>1313201926</v>
      </c>
      <c r="E135" s="8" t="s">
        <v>63</v>
      </c>
      <c r="F135" s="9">
        <v>2000</v>
      </c>
      <c r="G135" s="9">
        <v>2000</v>
      </c>
      <c r="H135" s="9">
        <v>2000</v>
      </c>
      <c r="I135" s="9">
        <v>2248</v>
      </c>
      <c r="K135" s="39"/>
    </row>
    <row r="136" spans="1:11" s="4" customFormat="1" x14ac:dyDescent="0.2">
      <c r="A136" s="4">
        <v>7</v>
      </c>
      <c r="B136" s="4">
        <v>4</v>
      </c>
      <c r="D136" s="8">
        <v>1313201927</v>
      </c>
      <c r="E136" s="8" t="s">
        <v>64</v>
      </c>
      <c r="F136" s="9">
        <v>37000</v>
      </c>
      <c r="G136" s="9">
        <v>31000</v>
      </c>
      <c r="H136" s="9">
        <v>30000</v>
      </c>
      <c r="I136" s="9">
        <v>11169.55</v>
      </c>
      <c r="K136" s="39"/>
    </row>
    <row r="137" spans="1:11" s="4" customFormat="1" x14ac:dyDescent="0.2">
      <c r="A137" s="4">
        <v>7</v>
      </c>
      <c r="B137" s="4">
        <v>4</v>
      </c>
      <c r="D137" s="8">
        <v>1313201928</v>
      </c>
      <c r="E137" s="8" t="s">
        <v>65</v>
      </c>
      <c r="F137" s="9">
        <v>61000</v>
      </c>
      <c r="G137" s="9">
        <v>53000</v>
      </c>
      <c r="H137" s="9">
        <v>48000</v>
      </c>
      <c r="I137" s="9">
        <v>45919.65</v>
      </c>
      <c r="K137" s="39"/>
    </row>
    <row r="138" spans="1:11" s="4" customFormat="1" x14ac:dyDescent="0.2">
      <c r="A138" s="4">
        <v>7</v>
      </c>
      <c r="B138" s="4">
        <v>4</v>
      </c>
      <c r="D138" s="8">
        <v>1313201929</v>
      </c>
      <c r="E138" s="8" t="s">
        <v>66</v>
      </c>
      <c r="F138" s="9">
        <v>9000</v>
      </c>
      <c r="G138" s="9">
        <v>9000</v>
      </c>
      <c r="H138" s="9">
        <v>9000</v>
      </c>
      <c r="I138" s="9">
        <v>9266.51</v>
      </c>
      <c r="K138" s="39"/>
    </row>
    <row r="139" spans="1:11" s="4" customFormat="1" x14ac:dyDescent="0.2">
      <c r="A139" s="4">
        <v>7</v>
      </c>
      <c r="B139" s="4">
        <v>4</v>
      </c>
      <c r="D139" s="8">
        <v>1313202922</v>
      </c>
      <c r="E139" s="8" t="s">
        <v>67</v>
      </c>
      <c r="F139" s="9">
        <v>650000</v>
      </c>
      <c r="G139" s="9">
        <v>600000</v>
      </c>
      <c r="H139" s="9">
        <v>534000</v>
      </c>
      <c r="I139" s="9">
        <v>635846.16</v>
      </c>
      <c r="K139" s="39"/>
    </row>
    <row r="140" spans="1:11" s="4" customFormat="1" x14ac:dyDescent="0.2">
      <c r="A140" s="4">
        <v>7</v>
      </c>
      <c r="B140" s="4">
        <v>4</v>
      </c>
      <c r="D140" s="8">
        <v>1313202923</v>
      </c>
      <c r="E140" s="8" t="s">
        <v>68</v>
      </c>
      <c r="F140" s="9">
        <v>1550000</v>
      </c>
      <c r="G140" s="9">
        <v>1650000</v>
      </c>
      <c r="H140" s="9">
        <v>1400000</v>
      </c>
      <c r="I140" s="9">
        <v>1403209.39</v>
      </c>
      <c r="K140" s="39"/>
    </row>
    <row r="141" spans="1:11" s="4" customFormat="1" x14ac:dyDescent="0.2">
      <c r="A141" s="4">
        <v>7</v>
      </c>
      <c r="B141" s="4">
        <v>4</v>
      </c>
      <c r="D141" s="8">
        <v>1313202924</v>
      </c>
      <c r="E141" s="8" t="s">
        <v>69</v>
      </c>
      <c r="F141" s="9">
        <v>28000</v>
      </c>
      <c r="G141" s="9">
        <v>28000</v>
      </c>
      <c r="H141" s="9">
        <v>26000</v>
      </c>
      <c r="I141" s="9">
        <v>24495.51</v>
      </c>
      <c r="K141" s="39"/>
    </row>
    <row r="142" spans="1:11" s="4" customFormat="1" x14ac:dyDescent="0.2">
      <c r="A142" s="4">
        <v>7</v>
      </c>
      <c r="B142" s="4">
        <v>4</v>
      </c>
      <c r="D142" s="8">
        <v>1313202927</v>
      </c>
      <c r="E142" s="8" t="s">
        <v>70</v>
      </c>
      <c r="F142" s="9">
        <v>41000</v>
      </c>
      <c r="G142" s="9">
        <v>41000</v>
      </c>
      <c r="H142" s="9">
        <v>37000</v>
      </c>
      <c r="I142" s="9">
        <f>13679.08+626</f>
        <v>14305.08</v>
      </c>
      <c r="K142" s="39"/>
    </row>
    <row r="143" spans="1:11" s="4" customFormat="1" x14ac:dyDescent="0.2">
      <c r="A143" s="4">
        <v>7</v>
      </c>
      <c r="B143" s="4">
        <v>4</v>
      </c>
      <c r="D143" s="8">
        <v>1313202928</v>
      </c>
      <c r="E143" s="8" t="s">
        <v>71</v>
      </c>
      <c r="F143" s="9">
        <v>68000</v>
      </c>
      <c r="G143" s="9">
        <v>69000</v>
      </c>
      <c r="H143" s="9">
        <v>57000</v>
      </c>
      <c r="I143" s="9">
        <v>57608.97</v>
      </c>
      <c r="K143" s="39"/>
    </row>
    <row r="144" spans="1:11" s="4" customFormat="1" x14ac:dyDescent="0.2">
      <c r="A144" s="4">
        <v>7</v>
      </c>
      <c r="B144" s="4">
        <v>4</v>
      </c>
      <c r="D144" s="8">
        <v>1313202929</v>
      </c>
      <c r="E144" s="8" t="s">
        <v>72</v>
      </c>
      <c r="F144" s="9">
        <v>11000</v>
      </c>
      <c r="G144" s="9">
        <v>11000</v>
      </c>
      <c r="H144" s="9">
        <v>11000</v>
      </c>
      <c r="I144" s="9">
        <v>11170.23</v>
      </c>
      <c r="K144" s="39"/>
    </row>
    <row r="145" spans="1:11" s="4" customFormat="1" x14ac:dyDescent="0.2">
      <c r="A145" s="4">
        <v>8</v>
      </c>
      <c r="B145" s="4">
        <v>4</v>
      </c>
      <c r="D145" s="8">
        <v>1313203290</v>
      </c>
      <c r="E145" s="8" t="s">
        <v>755</v>
      </c>
      <c r="F145" s="9">
        <v>15000</v>
      </c>
      <c r="G145" s="9">
        <v>7000</v>
      </c>
      <c r="H145" s="9">
        <v>7000</v>
      </c>
      <c r="I145" s="9">
        <v>5759.68</v>
      </c>
      <c r="K145" s="39"/>
    </row>
    <row r="146" spans="1:11" s="4" customFormat="1" x14ac:dyDescent="0.2">
      <c r="A146" s="4">
        <v>7</v>
      </c>
      <c r="B146" s="4">
        <v>4</v>
      </c>
      <c r="D146" s="8">
        <v>1313203922</v>
      </c>
      <c r="E146" s="8" t="s">
        <v>73</v>
      </c>
      <c r="F146" s="9">
        <v>500000</v>
      </c>
      <c r="G146" s="9">
        <v>500000</v>
      </c>
      <c r="H146" s="9">
        <v>480000</v>
      </c>
      <c r="I146" s="9">
        <v>500230.74</v>
      </c>
      <c r="K146" s="39"/>
    </row>
    <row r="147" spans="1:11" s="4" customFormat="1" x14ac:dyDescent="0.2">
      <c r="A147" s="4">
        <v>7</v>
      </c>
      <c r="B147" s="4">
        <v>4</v>
      </c>
      <c r="D147" s="8">
        <v>1313203923</v>
      </c>
      <c r="E147" s="8" t="s">
        <v>74</v>
      </c>
      <c r="F147" s="9">
        <v>400000</v>
      </c>
      <c r="G147" s="9">
        <v>460000</v>
      </c>
      <c r="H147" s="9">
        <v>380000</v>
      </c>
      <c r="I147" s="9">
        <v>392517.72</v>
      </c>
      <c r="K147" s="39"/>
    </row>
    <row r="148" spans="1:11" s="4" customFormat="1" x14ac:dyDescent="0.2">
      <c r="A148" s="4">
        <v>7</v>
      </c>
      <c r="B148" s="4">
        <v>4</v>
      </c>
      <c r="D148" s="8">
        <v>1313203924</v>
      </c>
      <c r="E148" s="8" t="s">
        <v>75</v>
      </c>
      <c r="F148" s="9">
        <v>24000</v>
      </c>
      <c r="G148" s="9">
        <v>23000</v>
      </c>
      <c r="H148" s="9">
        <v>25000</v>
      </c>
      <c r="I148" s="9">
        <v>13356.26</v>
      </c>
      <c r="K148" s="39"/>
    </row>
    <row r="149" spans="1:11" s="4" customFormat="1" x14ac:dyDescent="0.2">
      <c r="A149" s="4">
        <v>7</v>
      </c>
      <c r="B149" s="4">
        <v>4</v>
      </c>
      <c r="D149" s="8">
        <v>1313203925</v>
      </c>
      <c r="E149" s="8" t="s">
        <v>76</v>
      </c>
      <c r="F149" s="9">
        <v>35000</v>
      </c>
      <c r="G149" s="9">
        <v>26000</v>
      </c>
      <c r="H149" s="9">
        <v>30000</v>
      </c>
      <c r="I149" s="9">
        <v>30258</v>
      </c>
      <c r="K149" s="39"/>
    </row>
    <row r="150" spans="1:11" s="4" customFormat="1" x14ac:dyDescent="0.2">
      <c r="A150" s="4">
        <v>7</v>
      </c>
      <c r="B150" s="4">
        <v>4</v>
      </c>
      <c r="D150" s="8">
        <v>1313203926</v>
      </c>
      <c r="E150" s="8" t="s">
        <v>77</v>
      </c>
      <c r="F150" s="9">
        <v>2000</v>
      </c>
      <c r="G150" s="9">
        <v>2000</v>
      </c>
      <c r="H150" s="9">
        <v>2000</v>
      </c>
      <c r="I150" s="9">
        <v>1124</v>
      </c>
      <c r="K150" s="39"/>
    </row>
    <row r="151" spans="1:11" s="4" customFormat="1" x14ac:dyDescent="0.2">
      <c r="A151" s="4">
        <v>7</v>
      </c>
      <c r="B151" s="4">
        <v>4</v>
      </c>
      <c r="D151" s="8">
        <v>1313203927</v>
      </c>
      <c r="E151" s="8" t="s">
        <v>78</v>
      </c>
      <c r="F151" s="9">
        <v>36000</v>
      </c>
      <c r="G151" s="9">
        <v>35000</v>
      </c>
      <c r="H151" s="9">
        <v>38000</v>
      </c>
      <c r="I151" s="9">
        <v>13875.38</v>
      </c>
      <c r="K151" s="39"/>
    </row>
    <row r="152" spans="1:11" s="4" customFormat="1" x14ac:dyDescent="0.2">
      <c r="A152" s="4">
        <v>7</v>
      </c>
      <c r="B152" s="4">
        <v>4</v>
      </c>
      <c r="D152" s="8">
        <v>1313203928</v>
      </c>
      <c r="E152" s="8" t="s">
        <v>79</v>
      </c>
      <c r="F152" s="9">
        <v>60000</v>
      </c>
      <c r="G152" s="9">
        <v>58000</v>
      </c>
      <c r="H152" s="9">
        <v>62000</v>
      </c>
      <c r="I152" s="9">
        <v>54689.97</v>
      </c>
      <c r="K152" s="39"/>
    </row>
    <row r="153" spans="1:11" s="4" customFormat="1" x14ac:dyDescent="0.2">
      <c r="A153" s="4">
        <v>7</v>
      </c>
      <c r="B153" s="4">
        <v>4</v>
      </c>
      <c r="D153" s="8">
        <v>1313203929</v>
      </c>
      <c r="E153" s="8" t="s">
        <v>80</v>
      </c>
      <c r="F153" s="9">
        <v>9000</v>
      </c>
      <c r="G153" s="9">
        <v>9000</v>
      </c>
      <c r="H153" s="9">
        <v>9000</v>
      </c>
      <c r="I153" s="9">
        <v>9350.7900000000009</v>
      </c>
      <c r="K153" s="39"/>
    </row>
    <row r="154" spans="1:11" s="4" customFormat="1" x14ac:dyDescent="0.2">
      <c r="A154" s="4">
        <v>7</v>
      </c>
      <c r="B154" s="4">
        <v>4</v>
      </c>
      <c r="D154" s="8">
        <v>1313204922</v>
      </c>
      <c r="E154" s="8" t="s">
        <v>81</v>
      </c>
      <c r="F154" s="9">
        <v>470000</v>
      </c>
      <c r="G154" s="9">
        <v>470000</v>
      </c>
      <c r="H154" s="9">
        <v>443000</v>
      </c>
      <c r="I154" s="9">
        <v>470871.63</v>
      </c>
      <c r="K154" s="39"/>
    </row>
    <row r="155" spans="1:11" s="4" customFormat="1" x14ac:dyDescent="0.2">
      <c r="A155" s="4">
        <v>7</v>
      </c>
      <c r="B155" s="4">
        <v>4</v>
      </c>
      <c r="D155" s="8">
        <v>1313204924</v>
      </c>
      <c r="E155" s="8" t="s">
        <v>83</v>
      </c>
      <c r="F155" s="9">
        <v>25000</v>
      </c>
      <c r="G155" s="9">
        <v>26000</v>
      </c>
      <c r="H155" s="9">
        <v>28000</v>
      </c>
      <c r="I155" s="9">
        <v>14153.7</v>
      </c>
      <c r="K155" s="39"/>
    </row>
    <row r="156" spans="1:11" s="4" customFormat="1" x14ac:dyDescent="0.2">
      <c r="A156" s="4">
        <v>7</v>
      </c>
      <c r="B156" s="4">
        <v>4</v>
      </c>
      <c r="D156" s="8">
        <v>1313204926</v>
      </c>
      <c r="E156" s="8" t="s">
        <v>84</v>
      </c>
      <c r="F156" s="9">
        <v>2000</v>
      </c>
      <c r="G156" s="9">
        <v>2000</v>
      </c>
      <c r="H156" s="9">
        <v>2000</v>
      </c>
      <c r="I156" s="9">
        <v>498</v>
      </c>
      <c r="K156" s="39"/>
    </row>
    <row r="157" spans="1:11" s="4" customFormat="1" x14ac:dyDescent="0.2">
      <c r="A157" s="4">
        <v>7</v>
      </c>
      <c r="B157" s="4">
        <v>4</v>
      </c>
      <c r="D157" s="8">
        <v>1313204927</v>
      </c>
      <c r="E157" s="8" t="s">
        <v>85</v>
      </c>
      <c r="F157" s="9">
        <v>41000</v>
      </c>
      <c r="G157" s="9">
        <v>42000</v>
      </c>
      <c r="H157" s="9">
        <v>45000</v>
      </c>
      <c r="I157" s="9">
        <v>16178.51</v>
      </c>
      <c r="K157" s="39"/>
    </row>
    <row r="158" spans="1:11" s="4" customFormat="1" x14ac:dyDescent="0.2">
      <c r="A158" s="4">
        <v>7</v>
      </c>
      <c r="B158" s="4">
        <v>4</v>
      </c>
      <c r="D158" s="8">
        <v>1313204928</v>
      </c>
      <c r="E158" s="8" t="s">
        <v>86</v>
      </c>
      <c r="F158" s="9">
        <v>69000</v>
      </c>
      <c r="G158" s="9">
        <v>70000</v>
      </c>
      <c r="H158" s="9">
        <v>70000</v>
      </c>
      <c r="I158" s="9">
        <v>64343.4</v>
      </c>
      <c r="K158" s="39"/>
    </row>
    <row r="159" spans="1:11" s="4" customFormat="1" x14ac:dyDescent="0.2">
      <c r="A159" s="4">
        <v>7</v>
      </c>
      <c r="B159" s="4">
        <v>4</v>
      </c>
      <c r="D159" s="8">
        <v>1313204929</v>
      </c>
      <c r="E159" s="8" t="s">
        <v>87</v>
      </c>
      <c r="F159" s="9">
        <v>9000</v>
      </c>
      <c r="G159" s="9">
        <v>9000</v>
      </c>
      <c r="H159" s="9">
        <v>9000</v>
      </c>
      <c r="I159" s="9">
        <v>9121.1200000000008</v>
      </c>
      <c r="K159" s="39"/>
    </row>
    <row r="160" spans="1:11" s="4" customFormat="1" x14ac:dyDescent="0.2">
      <c r="A160" s="4">
        <v>8</v>
      </c>
      <c r="B160" s="4">
        <v>4</v>
      </c>
      <c r="D160" s="8">
        <v>1313205430</v>
      </c>
      <c r="E160" s="8" t="s">
        <v>88</v>
      </c>
      <c r="F160" s="9">
        <v>150000</v>
      </c>
      <c r="G160" s="9">
        <v>134000</v>
      </c>
      <c r="H160" s="9">
        <v>150000</v>
      </c>
      <c r="I160" s="9">
        <v>110112</v>
      </c>
      <c r="K160" s="39"/>
    </row>
    <row r="161" spans="1:20" s="4" customFormat="1" x14ac:dyDescent="0.2">
      <c r="A161" s="4">
        <v>7</v>
      </c>
      <c r="B161" s="4">
        <v>4</v>
      </c>
      <c r="D161" s="8">
        <v>1313210920</v>
      </c>
      <c r="E161" s="8" t="s">
        <v>89</v>
      </c>
      <c r="F161" s="9">
        <v>16000</v>
      </c>
      <c r="G161" s="9">
        <v>10000</v>
      </c>
      <c r="H161" s="9">
        <v>16000</v>
      </c>
      <c r="I161" s="9">
        <v>24160</v>
      </c>
      <c r="K161" s="39"/>
    </row>
    <row r="162" spans="1:20" s="4" customFormat="1" x14ac:dyDescent="0.2">
      <c r="A162" s="4">
        <v>7</v>
      </c>
      <c r="B162" s="4">
        <v>4</v>
      </c>
      <c r="D162" s="8">
        <v>1313220920</v>
      </c>
      <c r="E162" s="8" t="s">
        <v>90</v>
      </c>
      <c r="F162" s="9">
        <v>480000</v>
      </c>
      <c r="G162" s="9">
        <v>450000</v>
      </c>
      <c r="H162" s="9">
        <v>400000</v>
      </c>
      <c r="I162" s="9">
        <v>452656.86</v>
      </c>
      <c r="K162" s="39"/>
    </row>
    <row r="163" spans="1:20" s="4" customFormat="1" x14ac:dyDescent="0.2">
      <c r="A163" s="4">
        <v>8</v>
      </c>
      <c r="B163" s="4">
        <v>4</v>
      </c>
      <c r="D163" s="8">
        <v>1313240290</v>
      </c>
      <c r="E163" s="8" t="s">
        <v>91</v>
      </c>
      <c r="F163" s="9">
        <v>289000</v>
      </c>
      <c r="G163" s="9">
        <v>268000</v>
      </c>
      <c r="H163" s="9">
        <v>283000</v>
      </c>
      <c r="I163" s="9">
        <v>207195.1</v>
      </c>
      <c r="K163" s="39"/>
    </row>
    <row r="164" spans="1:20" s="4" customFormat="1" x14ac:dyDescent="0.2">
      <c r="A164" s="4">
        <v>8</v>
      </c>
      <c r="B164" s="4">
        <v>4</v>
      </c>
      <c r="D164" s="8">
        <v>1313250290</v>
      </c>
      <c r="E164" s="8" t="s">
        <v>92</v>
      </c>
      <c r="F164" s="9">
        <v>1014000</v>
      </c>
      <c r="G164" s="9">
        <v>656000</v>
      </c>
      <c r="H164" s="9">
        <v>970000</v>
      </c>
      <c r="I164" s="9">
        <v>659930</v>
      </c>
      <c r="K164" s="39"/>
    </row>
    <row r="165" spans="1:20" s="4" customFormat="1" x14ac:dyDescent="0.2">
      <c r="A165" s="4">
        <v>7</v>
      </c>
      <c r="B165" s="4">
        <v>4</v>
      </c>
      <c r="D165" s="8">
        <v>1313250920</v>
      </c>
      <c r="E165" s="8" t="s">
        <v>93</v>
      </c>
      <c r="F165" s="9">
        <v>65000</v>
      </c>
      <c r="G165" s="9">
        <v>48000</v>
      </c>
      <c r="H165" s="9">
        <v>55000</v>
      </c>
      <c r="I165" s="9">
        <v>44638.68</v>
      </c>
      <c r="K165" s="39"/>
    </row>
    <row r="166" spans="1:20" s="4" customFormat="1" x14ac:dyDescent="0.2">
      <c r="A166" s="4">
        <v>7</v>
      </c>
      <c r="B166" s="4">
        <v>4</v>
      </c>
      <c r="D166" s="8">
        <v>1313250921</v>
      </c>
      <c r="E166" s="8" t="s">
        <v>94</v>
      </c>
      <c r="F166" s="9">
        <v>13000</v>
      </c>
      <c r="G166" s="9">
        <v>13000</v>
      </c>
      <c r="H166" s="9">
        <v>13000</v>
      </c>
      <c r="I166" s="9">
        <v>11826</v>
      </c>
      <c r="K166" s="39"/>
    </row>
    <row r="167" spans="1:20" s="4" customFormat="1" x14ac:dyDescent="0.2">
      <c r="A167" s="4">
        <v>8</v>
      </c>
      <c r="B167" s="4">
        <v>4</v>
      </c>
      <c r="D167" s="8">
        <v>1313260430</v>
      </c>
      <c r="E167" s="8" t="s">
        <v>95</v>
      </c>
      <c r="F167" s="9">
        <v>380000</v>
      </c>
      <c r="G167" s="9">
        <v>365000</v>
      </c>
      <c r="H167" s="9">
        <v>300000</v>
      </c>
      <c r="I167" s="9">
        <v>341657</v>
      </c>
      <c r="K167" s="39"/>
    </row>
    <row r="168" spans="1:20" s="4" customFormat="1" x14ac:dyDescent="0.2">
      <c r="A168" s="4">
        <v>7</v>
      </c>
      <c r="B168" s="4">
        <v>4</v>
      </c>
      <c r="D168" s="8">
        <v>1313300920</v>
      </c>
      <c r="E168" s="8" t="s">
        <v>96</v>
      </c>
      <c r="F168" s="9">
        <v>2400000</v>
      </c>
      <c r="G168" s="9">
        <v>2400000</v>
      </c>
      <c r="H168" s="9">
        <v>2394000</v>
      </c>
      <c r="I168" s="9">
        <v>2312430.44</v>
      </c>
      <c r="K168" s="39"/>
    </row>
    <row r="169" spans="1:20" s="4" customFormat="1" ht="15" thickBot="1" x14ac:dyDescent="0.25">
      <c r="A169" s="4">
        <v>7</v>
      </c>
      <c r="B169" s="4">
        <v>4</v>
      </c>
      <c r="D169" s="8">
        <v>1313340920</v>
      </c>
      <c r="E169" s="8" t="s">
        <v>97</v>
      </c>
      <c r="F169" s="9"/>
      <c r="G169" s="9"/>
      <c r="H169" s="9">
        <v>117000</v>
      </c>
      <c r="I169" s="9">
        <v>0</v>
      </c>
      <c r="K169" s="39"/>
    </row>
    <row r="170" spans="1:20" s="5" customFormat="1" ht="15.75" thickBot="1" x14ac:dyDescent="0.3">
      <c r="D170" s="17"/>
      <c r="E170" s="17" t="s">
        <v>786</v>
      </c>
      <c r="F170" s="18">
        <f>SUM(F125:F169)</f>
        <v>11083000</v>
      </c>
      <c r="G170" s="18">
        <f>SUM(G125:G169)</f>
        <v>10870000</v>
      </c>
      <c r="H170" s="18">
        <f>SUM(H125:H169)</f>
        <v>10967000</v>
      </c>
      <c r="I170" s="18">
        <f>SUM(I125:I169)</f>
        <v>11146328.109999998</v>
      </c>
      <c r="K170" s="39"/>
    </row>
    <row r="171" spans="1:20" s="4" customFormat="1" x14ac:dyDescent="0.2">
      <c r="D171" s="2"/>
      <c r="E171" s="2"/>
      <c r="F171" s="3"/>
      <c r="G171" s="3"/>
      <c r="H171" s="3"/>
      <c r="I171" s="3"/>
      <c r="K171" s="39"/>
    </row>
    <row r="172" spans="1:20" s="4" customFormat="1" ht="16.5" thickBot="1" x14ac:dyDescent="0.3">
      <c r="D172" s="2"/>
      <c r="E172" s="14" t="s">
        <v>787</v>
      </c>
      <c r="F172" s="3"/>
      <c r="G172" s="3"/>
      <c r="H172" s="3"/>
      <c r="I172" s="3"/>
      <c r="K172" s="39"/>
    </row>
    <row r="173" spans="1:20" s="1" customFormat="1" ht="15.75" thickBot="1" x14ac:dyDescent="0.3">
      <c r="A173" s="54"/>
      <c r="B173" s="54"/>
      <c r="C173" s="54"/>
      <c r="D173" s="17" t="s">
        <v>0</v>
      </c>
      <c r="E173" s="17" t="s">
        <v>1</v>
      </c>
      <c r="F173" s="18" t="s">
        <v>996</v>
      </c>
      <c r="G173" s="18" t="s">
        <v>885</v>
      </c>
      <c r="H173" s="18" t="s">
        <v>759</v>
      </c>
      <c r="I173" s="18" t="s">
        <v>997</v>
      </c>
      <c r="J173" s="54"/>
      <c r="K173" s="39"/>
      <c r="L173" s="54"/>
      <c r="M173" s="54"/>
      <c r="N173" s="54"/>
      <c r="O173" s="54"/>
      <c r="P173" s="54"/>
      <c r="Q173" s="54"/>
      <c r="R173" s="54"/>
      <c r="S173" s="54"/>
      <c r="T173" s="54"/>
    </row>
    <row r="174" spans="1:20" s="4" customFormat="1" x14ac:dyDescent="0.2">
      <c r="A174" s="4">
        <v>8</v>
      </c>
      <c r="B174" s="4">
        <v>4</v>
      </c>
      <c r="D174" s="8">
        <v>1314000269</v>
      </c>
      <c r="E174" s="8" t="s">
        <v>98</v>
      </c>
      <c r="F174" s="9">
        <v>160000</v>
      </c>
      <c r="G174" s="9">
        <v>163000</v>
      </c>
      <c r="H174" s="9">
        <v>167000</v>
      </c>
      <c r="I174" s="9">
        <v>156106</v>
      </c>
      <c r="K174" s="39"/>
    </row>
    <row r="175" spans="1:20" s="4" customFormat="1" hidden="1" x14ac:dyDescent="0.2">
      <c r="A175" s="4">
        <v>8</v>
      </c>
      <c r="B175" s="4">
        <v>4</v>
      </c>
      <c r="D175" s="8">
        <v>1314000290</v>
      </c>
      <c r="E175" s="8" t="s">
        <v>99</v>
      </c>
      <c r="F175" s="9"/>
      <c r="G175" s="9"/>
      <c r="H175" s="9"/>
      <c r="I175" s="9">
        <v>0</v>
      </c>
      <c r="K175" s="39"/>
    </row>
    <row r="176" spans="1:20" s="4" customFormat="1" ht="15" thickBot="1" x14ac:dyDescent="0.25">
      <c r="A176" s="4">
        <v>7</v>
      </c>
      <c r="B176" s="4">
        <v>4</v>
      </c>
      <c r="D176" s="8">
        <v>1314000928</v>
      </c>
      <c r="E176" s="8" t="s">
        <v>100</v>
      </c>
      <c r="F176" s="9">
        <v>12000</v>
      </c>
      <c r="G176" s="9">
        <v>12000</v>
      </c>
      <c r="H176" s="9">
        <v>12000</v>
      </c>
      <c r="I176" s="9"/>
      <c r="K176" s="39"/>
    </row>
    <row r="177" spans="1:20" s="5" customFormat="1" ht="15.75" thickBot="1" x14ac:dyDescent="0.3">
      <c r="D177" s="17"/>
      <c r="E177" s="17" t="s">
        <v>788</v>
      </c>
      <c r="F177" s="18">
        <f>SUM(F174:F176)</f>
        <v>172000</v>
      </c>
      <c r="G177" s="18">
        <f>SUM(G174:G176)</f>
        <v>175000</v>
      </c>
      <c r="H177" s="18">
        <f>SUM(H174:H176)</f>
        <v>179000</v>
      </c>
      <c r="I177" s="18">
        <f>SUM(I174:I176)</f>
        <v>156106</v>
      </c>
      <c r="K177" s="39"/>
    </row>
    <row r="178" spans="1:20" s="4" customFormat="1" x14ac:dyDescent="0.2">
      <c r="D178" s="2"/>
      <c r="E178" s="2"/>
      <c r="F178" s="3"/>
      <c r="G178" s="3"/>
      <c r="H178" s="3"/>
      <c r="I178" s="3"/>
      <c r="K178" s="39"/>
    </row>
    <row r="179" spans="1:20" s="4" customFormat="1" ht="16.5" thickBot="1" x14ac:dyDescent="0.3">
      <c r="D179" s="2"/>
      <c r="E179" s="14" t="s">
        <v>840</v>
      </c>
      <c r="F179" s="3"/>
      <c r="G179" s="3"/>
      <c r="H179" s="3"/>
      <c r="I179" s="3"/>
      <c r="K179" s="39"/>
    </row>
    <row r="180" spans="1:20" s="1" customFormat="1" ht="15.75" thickBot="1" x14ac:dyDescent="0.3">
      <c r="A180" s="54"/>
      <c r="B180" s="54"/>
      <c r="C180" s="54"/>
      <c r="D180" s="17" t="s">
        <v>0</v>
      </c>
      <c r="E180" s="17" t="s">
        <v>1</v>
      </c>
      <c r="F180" s="18" t="s">
        <v>996</v>
      </c>
      <c r="G180" s="18" t="s">
        <v>885</v>
      </c>
      <c r="H180" s="18" t="s">
        <v>759</v>
      </c>
      <c r="I180" s="18" t="s">
        <v>997</v>
      </c>
      <c r="J180" s="54"/>
      <c r="K180" s="39"/>
      <c r="L180" s="54"/>
      <c r="M180" s="54"/>
      <c r="N180" s="54"/>
      <c r="O180" s="54"/>
      <c r="P180" s="54"/>
      <c r="Q180" s="54"/>
      <c r="R180" s="54"/>
      <c r="S180" s="54"/>
      <c r="T180" s="54"/>
    </row>
    <row r="181" spans="1:20" s="4" customFormat="1" x14ac:dyDescent="0.2">
      <c r="A181" s="4">
        <v>8</v>
      </c>
      <c r="B181" s="4">
        <v>4</v>
      </c>
      <c r="D181" s="8">
        <v>1315700269</v>
      </c>
      <c r="E181" s="8" t="s">
        <v>101</v>
      </c>
      <c r="F181" s="9">
        <v>150000</v>
      </c>
      <c r="G181" s="9">
        <v>150000</v>
      </c>
      <c r="H181" s="9">
        <v>143000</v>
      </c>
      <c r="I181" s="9">
        <v>146056</v>
      </c>
      <c r="K181" s="39"/>
    </row>
    <row r="182" spans="1:20" s="4" customFormat="1" ht="15" thickBot="1" x14ac:dyDescent="0.25">
      <c r="A182" s="4">
        <v>7</v>
      </c>
      <c r="B182" s="4">
        <v>4</v>
      </c>
      <c r="D182" s="8">
        <v>1315700929</v>
      </c>
      <c r="E182" s="8" t="s">
        <v>102</v>
      </c>
      <c r="F182" s="9">
        <v>10000</v>
      </c>
      <c r="G182" s="9">
        <v>10000</v>
      </c>
      <c r="H182" s="9">
        <v>10000</v>
      </c>
      <c r="I182" s="9">
        <v>21483.94</v>
      </c>
      <c r="K182" s="39"/>
    </row>
    <row r="183" spans="1:20" s="5" customFormat="1" ht="15.75" thickBot="1" x14ac:dyDescent="0.3">
      <c r="D183" s="17"/>
      <c r="E183" s="17" t="s">
        <v>789</v>
      </c>
      <c r="F183" s="18">
        <f>SUM(F181:F182)</f>
        <v>160000</v>
      </c>
      <c r="G183" s="18">
        <f>SUM(G181:G182)</f>
        <v>160000</v>
      </c>
      <c r="H183" s="18">
        <f>SUM(H181:H182)</f>
        <v>153000</v>
      </c>
      <c r="I183" s="18">
        <f>SUM(I181:I182)</f>
        <v>167539.94</v>
      </c>
      <c r="K183" s="39"/>
    </row>
    <row r="184" spans="1:20" s="21" customFormat="1" x14ac:dyDescent="0.2">
      <c r="D184" s="11"/>
      <c r="E184" s="11"/>
      <c r="F184" s="19"/>
      <c r="G184" s="19"/>
      <c r="H184" s="19"/>
      <c r="I184" s="19"/>
      <c r="K184" s="39"/>
    </row>
    <row r="185" spans="1:20" s="21" customFormat="1" ht="16.5" thickBot="1" x14ac:dyDescent="0.3">
      <c r="D185" s="11"/>
      <c r="E185" s="14" t="s">
        <v>737</v>
      </c>
      <c r="F185" s="19"/>
      <c r="G185" s="19"/>
      <c r="H185" s="19"/>
      <c r="I185" s="19"/>
      <c r="K185" s="39"/>
    </row>
    <row r="186" spans="1:20" s="1" customFormat="1" ht="15.75" thickBot="1" x14ac:dyDescent="0.3">
      <c r="A186" s="54"/>
      <c r="B186" s="54"/>
      <c r="C186" s="54"/>
      <c r="D186" s="17" t="s">
        <v>0</v>
      </c>
      <c r="E186" s="17" t="s">
        <v>1</v>
      </c>
      <c r="F186" s="18" t="s">
        <v>996</v>
      </c>
      <c r="G186" s="18" t="s">
        <v>885</v>
      </c>
      <c r="H186" s="18" t="s">
        <v>759</v>
      </c>
      <c r="I186" s="18" t="s">
        <v>997</v>
      </c>
      <c r="J186" s="54"/>
      <c r="K186" s="39"/>
      <c r="L186" s="54"/>
      <c r="M186" s="54"/>
      <c r="N186" s="54"/>
      <c r="O186" s="54"/>
      <c r="P186" s="54"/>
      <c r="Q186" s="54"/>
      <c r="R186" s="54"/>
      <c r="S186" s="54"/>
      <c r="T186" s="54"/>
    </row>
    <row r="187" spans="1:20" s="4" customFormat="1" x14ac:dyDescent="0.2">
      <c r="A187" s="4">
        <v>8</v>
      </c>
      <c r="B187" s="4">
        <v>4</v>
      </c>
      <c r="D187" s="8">
        <v>1315800290</v>
      </c>
      <c r="E187" s="8" t="s">
        <v>103</v>
      </c>
      <c r="F187" s="9">
        <v>3000</v>
      </c>
      <c r="G187" s="9">
        <v>3000</v>
      </c>
      <c r="H187" s="9">
        <v>3000</v>
      </c>
      <c r="I187" s="9">
        <v>0</v>
      </c>
      <c r="K187" s="39"/>
    </row>
    <row r="188" spans="1:20" s="4" customFormat="1" ht="15" thickBot="1" x14ac:dyDescent="0.25">
      <c r="A188" s="4">
        <v>7</v>
      </c>
      <c r="B188" s="4">
        <v>4</v>
      </c>
      <c r="D188" s="8">
        <v>1315800920</v>
      </c>
      <c r="E188" s="8" t="s">
        <v>104</v>
      </c>
      <c r="F188" s="9">
        <v>500000</v>
      </c>
      <c r="G188" s="9">
        <v>480000</v>
      </c>
      <c r="H188" s="9">
        <v>480000</v>
      </c>
      <c r="I188" s="9">
        <v>500445.27</v>
      </c>
      <c r="K188" s="39"/>
    </row>
    <row r="189" spans="1:20" s="5" customFormat="1" ht="15.75" thickBot="1" x14ac:dyDescent="0.3">
      <c r="D189" s="17"/>
      <c r="E189" s="17" t="s">
        <v>841</v>
      </c>
      <c r="F189" s="18">
        <f>SUM(F187:F188)</f>
        <v>503000</v>
      </c>
      <c r="G189" s="18">
        <f>SUM(G187:G188)</f>
        <v>483000</v>
      </c>
      <c r="H189" s="18">
        <f>SUM(H187:H188)</f>
        <v>483000</v>
      </c>
      <c r="I189" s="18">
        <f t="shared" ref="I189" si="9">SUM(I187:I188)</f>
        <v>500445.27</v>
      </c>
      <c r="K189" s="39"/>
    </row>
    <row r="190" spans="1:20" s="4" customFormat="1" x14ac:dyDescent="0.2">
      <c r="D190" s="2"/>
      <c r="E190" s="2"/>
      <c r="F190" s="3"/>
      <c r="G190" s="3"/>
      <c r="H190" s="3"/>
      <c r="I190" s="3"/>
      <c r="K190" s="39"/>
    </row>
    <row r="191" spans="1:20" s="4" customFormat="1" ht="16.5" thickBot="1" x14ac:dyDescent="0.3">
      <c r="D191" s="2"/>
      <c r="E191" s="14" t="s">
        <v>790</v>
      </c>
      <c r="F191" s="3"/>
      <c r="G191" s="3"/>
      <c r="H191" s="3"/>
      <c r="I191" s="3"/>
      <c r="K191" s="39"/>
    </row>
    <row r="192" spans="1:20" s="1" customFormat="1" ht="15.75" thickBot="1" x14ac:dyDescent="0.3">
      <c r="A192" s="54"/>
      <c r="B192" s="54"/>
      <c r="C192" s="54"/>
      <c r="D192" s="17" t="s">
        <v>0</v>
      </c>
      <c r="E192" s="17" t="s">
        <v>1</v>
      </c>
      <c r="F192" s="18" t="s">
        <v>996</v>
      </c>
      <c r="G192" s="18" t="s">
        <v>885</v>
      </c>
      <c r="H192" s="18" t="s">
        <v>759</v>
      </c>
      <c r="I192" s="18" t="s">
        <v>997</v>
      </c>
      <c r="J192" s="54"/>
      <c r="K192" s="39"/>
      <c r="L192" s="54"/>
      <c r="M192" s="54"/>
      <c r="N192" s="54"/>
      <c r="O192" s="54"/>
      <c r="P192" s="54"/>
      <c r="Q192" s="54"/>
      <c r="R192" s="54"/>
      <c r="S192" s="54"/>
      <c r="T192" s="54"/>
    </row>
    <row r="193" spans="1:20" s="4" customFormat="1" x14ac:dyDescent="0.2">
      <c r="A193" s="4">
        <v>7</v>
      </c>
      <c r="B193" s="4">
        <v>3</v>
      </c>
      <c r="D193" s="8">
        <v>1317100920</v>
      </c>
      <c r="E193" s="8" t="s">
        <v>105</v>
      </c>
      <c r="F193" s="9">
        <v>100000</v>
      </c>
      <c r="G193" s="9">
        <v>125000</v>
      </c>
      <c r="H193" s="9">
        <v>45000</v>
      </c>
      <c r="I193" s="9">
        <v>15796.78</v>
      </c>
      <c r="K193" s="39"/>
    </row>
    <row r="194" spans="1:20" s="4" customFormat="1" x14ac:dyDescent="0.2">
      <c r="A194" s="4">
        <v>7</v>
      </c>
      <c r="B194" s="4">
        <v>3</v>
      </c>
      <c r="D194" s="8">
        <v>1317100990</v>
      </c>
      <c r="E194" s="8" t="s">
        <v>106</v>
      </c>
      <c r="F194" s="9">
        <v>1350000</v>
      </c>
      <c r="G194" s="9">
        <v>1350000</v>
      </c>
      <c r="H194" s="9">
        <v>1200000</v>
      </c>
      <c r="I194" s="9">
        <v>1321516.48</v>
      </c>
      <c r="K194" s="39"/>
    </row>
    <row r="195" spans="1:20" s="4" customFormat="1" x14ac:dyDescent="0.2">
      <c r="A195" s="4">
        <v>7</v>
      </c>
      <c r="B195" s="4">
        <v>4</v>
      </c>
      <c r="D195" s="8">
        <v>1317200920</v>
      </c>
      <c r="E195" s="8" t="s">
        <v>107</v>
      </c>
      <c r="F195" s="9">
        <v>17000</v>
      </c>
      <c r="G195" s="9">
        <v>17000</v>
      </c>
      <c r="H195" s="9">
        <v>17000</v>
      </c>
      <c r="I195" s="9">
        <v>0</v>
      </c>
      <c r="K195" s="39"/>
    </row>
    <row r="196" spans="1:20" s="4" customFormat="1" x14ac:dyDescent="0.2">
      <c r="A196" s="4">
        <v>7</v>
      </c>
      <c r="B196" s="4">
        <v>4</v>
      </c>
      <c r="D196" s="8">
        <v>1317200921</v>
      </c>
      <c r="E196" s="8" t="s">
        <v>108</v>
      </c>
      <c r="F196" s="9">
        <v>45000</v>
      </c>
      <c r="G196" s="9">
        <v>31000</v>
      </c>
      <c r="H196" s="9">
        <v>56000</v>
      </c>
      <c r="I196" s="9">
        <v>21993.279999999999</v>
      </c>
      <c r="K196" s="39"/>
    </row>
    <row r="197" spans="1:20" s="4" customFormat="1" x14ac:dyDescent="0.2">
      <c r="A197" s="4">
        <v>8</v>
      </c>
      <c r="B197" s="4">
        <v>4</v>
      </c>
      <c r="D197" s="8">
        <v>1317300420</v>
      </c>
      <c r="E197" s="8" t="s">
        <v>1061</v>
      </c>
      <c r="F197" s="9">
        <v>9000</v>
      </c>
      <c r="G197" s="9"/>
      <c r="H197" s="9"/>
      <c r="I197" s="9"/>
      <c r="K197" s="39"/>
    </row>
    <row r="198" spans="1:20" s="4" customFormat="1" x14ac:dyDescent="0.2">
      <c r="A198" s="4">
        <v>8</v>
      </c>
      <c r="B198" s="4">
        <v>4</v>
      </c>
      <c r="D198" s="8">
        <v>1317300740</v>
      </c>
      <c r="E198" s="8" t="s">
        <v>1062</v>
      </c>
      <c r="F198" s="9">
        <v>8000</v>
      </c>
      <c r="G198" s="9"/>
      <c r="H198" s="9"/>
      <c r="I198" s="9"/>
      <c r="K198" s="39"/>
    </row>
    <row r="199" spans="1:20" s="4" customFormat="1" x14ac:dyDescent="0.2">
      <c r="A199" s="4">
        <v>7</v>
      </c>
      <c r="B199" s="4">
        <v>4</v>
      </c>
      <c r="D199" s="8">
        <v>1317300920</v>
      </c>
      <c r="E199" s="8" t="s">
        <v>109</v>
      </c>
      <c r="F199" s="9">
        <v>1250000</v>
      </c>
      <c r="G199" s="9">
        <v>1080000</v>
      </c>
      <c r="H199" s="9">
        <v>1000000</v>
      </c>
      <c r="I199" s="9">
        <v>1056163.95</v>
      </c>
      <c r="K199" s="39"/>
    </row>
    <row r="200" spans="1:20" s="4" customFormat="1" x14ac:dyDescent="0.2">
      <c r="A200" s="4">
        <v>7</v>
      </c>
      <c r="B200" s="4">
        <v>4</v>
      </c>
      <c r="D200" s="8">
        <v>1317300921</v>
      </c>
      <c r="E200" s="8" t="s">
        <v>896</v>
      </c>
      <c r="F200" s="9">
        <v>0</v>
      </c>
      <c r="G200" s="9">
        <v>9000</v>
      </c>
      <c r="H200" s="9"/>
      <c r="I200" s="9"/>
      <c r="K200" s="39"/>
    </row>
    <row r="201" spans="1:20" s="4" customFormat="1" x14ac:dyDescent="0.2">
      <c r="A201" s="4">
        <v>7</v>
      </c>
      <c r="B201" s="4">
        <v>4</v>
      </c>
      <c r="D201" s="8">
        <v>1317600920</v>
      </c>
      <c r="E201" s="8" t="s">
        <v>110</v>
      </c>
      <c r="F201" s="9"/>
      <c r="G201" s="9"/>
      <c r="H201" s="9"/>
      <c r="I201" s="9">
        <v>10324.290000000001</v>
      </c>
      <c r="K201" s="39"/>
    </row>
    <row r="202" spans="1:20" s="4" customFormat="1" x14ac:dyDescent="0.2">
      <c r="A202" s="4">
        <v>7</v>
      </c>
      <c r="B202" s="4">
        <v>4</v>
      </c>
      <c r="D202" s="8">
        <v>1317700920</v>
      </c>
      <c r="E202" s="8" t="s">
        <v>111</v>
      </c>
      <c r="F202" s="9">
        <v>230000</v>
      </c>
      <c r="G202" s="9">
        <v>250000</v>
      </c>
      <c r="H202" s="9">
        <v>230000</v>
      </c>
      <c r="I202" s="9">
        <v>225587.6</v>
      </c>
      <c r="K202" s="39"/>
    </row>
    <row r="203" spans="1:20" s="4" customFormat="1" x14ac:dyDescent="0.2">
      <c r="A203" s="4">
        <v>7</v>
      </c>
      <c r="B203" s="4">
        <v>4</v>
      </c>
      <c r="D203" s="8">
        <v>1317800920</v>
      </c>
      <c r="E203" s="8" t="s">
        <v>112</v>
      </c>
      <c r="F203" s="9">
        <v>370000</v>
      </c>
      <c r="G203" s="9">
        <v>470000</v>
      </c>
      <c r="H203" s="9">
        <v>470000</v>
      </c>
      <c r="I203" s="9">
        <v>260438.74</v>
      </c>
      <c r="K203" s="39"/>
    </row>
    <row r="204" spans="1:20" x14ac:dyDescent="0.2">
      <c r="A204" s="4">
        <v>7</v>
      </c>
      <c r="B204" s="4">
        <v>4</v>
      </c>
      <c r="D204" s="8">
        <v>1317800922</v>
      </c>
      <c r="E204" s="8" t="s">
        <v>113</v>
      </c>
      <c r="F204" s="9">
        <v>3900000</v>
      </c>
      <c r="G204" s="9">
        <v>3500000</v>
      </c>
      <c r="H204" s="9">
        <v>4500000</v>
      </c>
      <c r="I204" s="9">
        <v>3860904.23</v>
      </c>
    </row>
    <row r="205" spans="1:20" x14ac:dyDescent="0.2">
      <c r="A205" s="4">
        <v>7</v>
      </c>
      <c r="B205" s="4">
        <v>4</v>
      </c>
      <c r="D205" s="8">
        <v>1317800923</v>
      </c>
      <c r="E205" s="8" t="s">
        <v>114</v>
      </c>
      <c r="F205" s="9">
        <v>970000</v>
      </c>
      <c r="G205" s="9">
        <v>1030000</v>
      </c>
      <c r="H205" s="9">
        <v>800000</v>
      </c>
      <c r="I205" s="9">
        <v>802299.2</v>
      </c>
    </row>
    <row r="206" spans="1:20" ht="15" thickBot="1" x14ac:dyDescent="0.25">
      <c r="A206" s="4">
        <v>7</v>
      </c>
      <c r="B206" s="4">
        <v>4</v>
      </c>
      <c r="D206" s="8">
        <v>1317800924</v>
      </c>
      <c r="E206" s="8" t="s">
        <v>115</v>
      </c>
      <c r="F206" s="9">
        <v>760000</v>
      </c>
      <c r="G206" s="9">
        <v>800000</v>
      </c>
      <c r="H206" s="9">
        <v>1000000</v>
      </c>
      <c r="I206" s="9">
        <v>442355.09</v>
      </c>
    </row>
    <row r="207" spans="1:20" s="10" customFormat="1" ht="15.75" thickBot="1" x14ac:dyDescent="0.3">
      <c r="A207" s="5"/>
      <c r="B207" s="5"/>
      <c r="C207" s="5"/>
      <c r="D207" s="17"/>
      <c r="E207" s="17" t="s">
        <v>791</v>
      </c>
      <c r="F207" s="18">
        <f>SUM(F193:F206)</f>
        <v>9009000</v>
      </c>
      <c r="G207" s="18">
        <f>SUM(G193:G206)</f>
        <v>8662000</v>
      </c>
      <c r="H207" s="18">
        <f>SUM(H193:H206)</f>
        <v>9318000</v>
      </c>
      <c r="I207" s="18">
        <f t="shared" ref="I207" si="10">SUM(I193:I206)</f>
        <v>8017379.6399999997</v>
      </c>
      <c r="J207" s="5"/>
      <c r="K207" s="39"/>
      <c r="L207" s="5"/>
      <c r="M207" s="5"/>
      <c r="N207" s="5"/>
      <c r="O207" s="5"/>
      <c r="P207" s="5"/>
      <c r="Q207" s="5"/>
      <c r="R207" s="5"/>
      <c r="S207" s="5"/>
      <c r="T207" s="5"/>
    </row>
    <row r="209" spans="1:20" ht="15" customHeight="1" thickBot="1" x14ac:dyDescent="0.3">
      <c r="E209" s="14" t="s">
        <v>728</v>
      </c>
    </row>
    <row r="210" spans="1:20" s="1" customFormat="1" ht="15.75" thickBot="1" x14ac:dyDescent="0.3">
      <c r="A210" s="54"/>
      <c r="B210" s="54"/>
      <c r="C210" s="54"/>
      <c r="D210" s="17" t="s">
        <v>0</v>
      </c>
      <c r="E210" s="17" t="s">
        <v>1</v>
      </c>
      <c r="F210" s="18" t="s">
        <v>996</v>
      </c>
      <c r="G210" s="18" t="s">
        <v>885</v>
      </c>
      <c r="H210" s="18" t="s">
        <v>759</v>
      </c>
      <c r="I210" s="18" t="s">
        <v>997</v>
      </c>
      <c r="J210" s="54"/>
      <c r="K210" s="39"/>
      <c r="L210" s="54"/>
      <c r="M210" s="54"/>
      <c r="N210" s="54"/>
      <c r="O210" s="54"/>
      <c r="P210" s="54"/>
      <c r="Q210" s="54"/>
      <c r="R210" s="54"/>
      <c r="S210" s="54"/>
      <c r="T210" s="54"/>
    </row>
    <row r="211" spans="1:20" x14ac:dyDescent="0.2">
      <c r="A211" s="2">
        <v>3</v>
      </c>
      <c r="B211" s="2">
        <v>4</v>
      </c>
      <c r="D211" s="20">
        <v>1323000290</v>
      </c>
      <c r="E211" s="20" t="s">
        <v>116</v>
      </c>
      <c r="F211" s="9">
        <v>15000</v>
      </c>
      <c r="G211" s="9">
        <v>15000</v>
      </c>
      <c r="H211" s="9">
        <v>18000</v>
      </c>
      <c r="I211" s="9">
        <v>10515</v>
      </c>
    </row>
    <row r="212" spans="1:20" x14ac:dyDescent="0.2">
      <c r="A212" s="2">
        <v>7</v>
      </c>
      <c r="B212" s="2">
        <v>12</v>
      </c>
      <c r="D212" s="20">
        <v>1327000920</v>
      </c>
      <c r="E212" s="20" t="s">
        <v>117</v>
      </c>
      <c r="F212" s="9">
        <v>300000</v>
      </c>
      <c r="G212" s="9">
        <v>200000</v>
      </c>
      <c r="H212" s="9">
        <v>200000</v>
      </c>
      <c r="I212" s="9">
        <v>424617</v>
      </c>
    </row>
    <row r="213" spans="1:20" x14ac:dyDescent="0.2">
      <c r="A213" s="2">
        <v>6</v>
      </c>
      <c r="B213" s="2">
        <v>12</v>
      </c>
      <c r="D213" s="20">
        <v>1327000990</v>
      </c>
      <c r="E213" s="20" t="s">
        <v>118</v>
      </c>
      <c r="F213" s="9">
        <v>450000</v>
      </c>
      <c r="G213" s="9">
        <v>300000</v>
      </c>
      <c r="H213" s="9">
        <v>300000</v>
      </c>
      <c r="I213" s="9">
        <v>558962</v>
      </c>
    </row>
    <row r="214" spans="1:20" x14ac:dyDescent="0.2">
      <c r="A214" s="2">
        <v>3</v>
      </c>
      <c r="B214" s="2">
        <v>4</v>
      </c>
      <c r="D214" s="20">
        <v>1328000420</v>
      </c>
      <c r="E214" s="20" t="s">
        <v>119</v>
      </c>
      <c r="F214" s="9">
        <v>30000</v>
      </c>
      <c r="G214" s="9">
        <v>30000</v>
      </c>
      <c r="H214" s="9">
        <v>50000</v>
      </c>
      <c r="I214" s="9">
        <v>6577.47</v>
      </c>
    </row>
    <row r="215" spans="1:20" x14ac:dyDescent="0.2">
      <c r="A215" s="2">
        <v>3</v>
      </c>
      <c r="B215" s="2">
        <v>4</v>
      </c>
      <c r="D215" s="20">
        <v>1328000740</v>
      </c>
      <c r="E215" s="20" t="s">
        <v>120</v>
      </c>
      <c r="F215" s="9">
        <v>10000</v>
      </c>
      <c r="G215" s="9">
        <v>10000</v>
      </c>
      <c r="H215" s="9">
        <v>10000</v>
      </c>
      <c r="I215" s="9">
        <v>38078.019999999997</v>
      </c>
    </row>
    <row r="216" spans="1:20" x14ac:dyDescent="0.2">
      <c r="A216" s="2">
        <v>3</v>
      </c>
      <c r="B216" s="2">
        <v>4</v>
      </c>
      <c r="D216" s="20">
        <v>1328000741</v>
      </c>
      <c r="E216" s="20" t="s">
        <v>897</v>
      </c>
      <c r="F216" s="9">
        <v>8000</v>
      </c>
      <c r="G216" s="9">
        <v>10000</v>
      </c>
      <c r="H216" s="9"/>
      <c r="I216" s="9">
        <v>6984</v>
      </c>
    </row>
    <row r="217" spans="1:20" x14ac:dyDescent="0.2">
      <c r="A217" s="2">
        <v>7</v>
      </c>
      <c r="B217" s="2">
        <v>4</v>
      </c>
      <c r="D217" s="20">
        <v>1328000920</v>
      </c>
      <c r="E217" s="20" t="s">
        <v>121</v>
      </c>
      <c r="F217" s="9">
        <v>200000</v>
      </c>
      <c r="G217" s="9">
        <v>274000</v>
      </c>
      <c r="H217" s="9">
        <v>300000</v>
      </c>
      <c r="I217" s="9">
        <v>265336.13</v>
      </c>
    </row>
    <row r="218" spans="1:20" x14ac:dyDescent="0.2">
      <c r="A218" s="2">
        <v>7</v>
      </c>
      <c r="B218" s="2">
        <v>4</v>
      </c>
      <c r="D218" s="20">
        <v>1328000921</v>
      </c>
      <c r="E218" s="20" t="s">
        <v>122</v>
      </c>
      <c r="F218" s="9">
        <v>60000</v>
      </c>
      <c r="G218" s="9">
        <v>60000</v>
      </c>
      <c r="H218" s="9">
        <v>60000</v>
      </c>
      <c r="I218" s="9">
        <v>0</v>
      </c>
    </row>
    <row r="219" spans="1:20" x14ac:dyDescent="0.2">
      <c r="A219" s="2">
        <v>7</v>
      </c>
      <c r="B219" s="2">
        <v>4</v>
      </c>
      <c r="D219" s="20">
        <v>1328000923</v>
      </c>
      <c r="E219" s="20" t="s">
        <v>123</v>
      </c>
      <c r="F219" s="9">
        <v>0</v>
      </c>
      <c r="G219" s="9">
        <v>0</v>
      </c>
      <c r="H219" s="9">
        <v>75000</v>
      </c>
      <c r="I219" s="9">
        <v>22500</v>
      </c>
    </row>
    <row r="220" spans="1:20" x14ac:dyDescent="0.2">
      <c r="A220" s="2">
        <v>7</v>
      </c>
      <c r="B220" s="2">
        <v>4</v>
      </c>
      <c r="D220" s="20">
        <v>1328000924</v>
      </c>
      <c r="E220" s="20" t="s">
        <v>124</v>
      </c>
      <c r="F220" s="9"/>
      <c r="G220" s="9"/>
      <c r="H220" s="9">
        <v>7000</v>
      </c>
      <c r="I220" s="9">
        <v>0</v>
      </c>
    </row>
    <row r="221" spans="1:20" x14ac:dyDescent="0.2">
      <c r="A221" s="2">
        <v>6</v>
      </c>
      <c r="B221" s="2">
        <v>10</v>
      </c>
      <c r="D221" s="20">
        <v>1328000990</v>
      </c>
      <c r="E221" s="20" t="s">
        <v>125</v>
      </c>
      <c r="F221" s="9">
        <v>400000</v>
      </c>
      <c r="G221" s="9">
        <v>400000</v>
      </c>
      <c r="H221" s="9">
        <v>405000</v>
      </c>
      <c r="I221" s="9">
        <v>190727</v>
      </c>
    </row>
    <row r="222" spans="1:20" x14ac:dyDescent="0.2">
      <c r="A222" s="2">
        <v>6</v>
      </c>
      <c r="B222" s="2">
        <v>10</v>
      </c>
      <c r="D222" s="20">
        <v>1328000991</v>
      </c>
      <c r="E222" s="20" t="s">
        <v>126</v>
      </c>
      <c r="F222" s="9"/>
      <c r="G222" s="9"/>
      <c r="H222" s="9">
        <v>39000</v>
      </c>
      <c r="I222" s="9">
        <v>45098</v>
      </c>
    </row>
    <row r="223" spans="1:20" x14ac:dyDescent="0.2">
      <c r="A223" s="2">
        <v>7</v>
      </c>
      <c r="B223" s="2">
        <v>7</v>
      </c>
      <c r="D223" s="20">
        <v>1329000920</v>
      </c>
      <c r="E223" s="20" t="s">
        <v>127</v>
      </c>
      <c r="F223" s="9">
        <v>120000</v>
      </c>
      <c r="G223" s="9">
        <v>120000</v>
      </c>
      <c r="H223" s="9">
        <v>215000</v>
      </c>
      <c r="I223" s="9">
        <v>120594</v>
      </c>
    </row>
    <row r="224" spans="1:20" ht="15" thickBot="1" x14ac:dyDescent="0.25">
      <c r="A224" s="2">
        <v>7</v>
      </c>
      <c r="B224" s="2">
        <v>12</v>
      </c>
      <c r="D224" s="20">
        <v>1332000920</v>
      </c>
      <c r="E224" s="20" t="s">
        <v>998</v>
      </c>
      <c r="F224" s="9"/>
      <c r="G224" s="9"/>
      <c r="H224" s="9"/>
      <c r="I224" s="9">
        <v>67157</v>
      </c>
    </row>
    <row r="225" spans="1:20" s="10" customFormat="1" ht="15.75" thickBot="1" x14ac:dyDescent="0.3">
      <c r="A225" s="5"/>
      <c r="B225" s="5"/>
      <c r="C225" s="5"/>
      <c r="D225" s="17"/>
      <c r="E225" s="17" t="s">
        <v>792</v>
      </c>
      <c r="F225" s="18">
        <f t="shared" ref="F225:I225" si="11">SUM(F211:F224)</f>
        <v>1593000</v>
      </c>
      <c r="G225" s="18">
        <f t="shared" ref="G225:H225" si="12">SUM(G211:G224)</f>
        <v>1419000</v>
      </c>
      <c r="H225" s="18">
        <f t="shared" si="12"/>
        <v>1679000</v>
      </c>
      <c r="I225" s="18">
        <f t="shared" si="11"/>
        <v>1757145.62</v>
      </c>
      <c r="J225" s="5"/>
      <c r="K225" s="39"/>
      <c r="L225" s="5"/>
      <c r="M225" s="5"/>
      <c r="N225" s="5"/>
      <c r="O225" s="5"/>
      <c r="P225" s="5"/>
      <c r="Q225" s="5"/>
      <c r="R225" s="5"/>
      <c r="S225" s="5"/>
      <c r="T225" s="5"/>
    </row>
    <row r="227" spans="1:20" ht="16.5" thickBot="1" x14ac:dyDescent="0.3">
      <c r="E227" s="14" t="s">
        <v>853</v>
      </c>
    </row>
    <row r="228" spans="1:20" s="1" customFormat="1" ht="15.75" thickBot="1" x14ac:dyDescent="0.3">
      <c r="A228" s="54"/>
      <c r="B228" s="54"/>
      <c r="C228" s="54"/>
      <c r="D228" s="17" t="s">
        <v>0</v>
      </c>
      <c r="E228" s="17" t="s">
        <v>1</v>
      </c>
      <c r="F228" s="18" t="s">
        <v>996</v>
      </c>
      <c r="G228" s="18" t="s">
        <v>885</v>
      </c>
      <c r="H228" s="18" t="s">
        <v>759</v>
      </c>
      <c r="I228" s="18" t="s">
        <v>997</v>
      </c>
      <c r="J228" s="54"/>
      <c r="K228" s="39"/>
      <c r="L228" s="54"/>
      <c r="M228" s="54"/>
      <c r="N228" s="54"/>
      <c r="O228" s="54"/>
      <c r="P228" s="54"/>
      <c r="Q228" s="54"/>
      <c r="R228" s="54"/>
      <c r="S228" s="54"/>
      <c r="T228" s="54"/>
    </row>
    <row r="229" spans="1:20" s="4" customFormat="1" x14ac:dyDescent="0.2">
      <c r="A229" s="4">
        <v>10</v>
      </c>
      <c r="B229" s="4">
        <v>6</v>
      </c>
      <c r="D229" s="8">
        <v>1341000420</v>
      </c>
      <c r="E229" s="8" t="s">
        <v>128</v>
      </c>
      <c r="F229" s="9">
        <v>35000</v>
      </c>
      <c r="G229" s="9">
        <v>35000</v>
      </c>
      <c r="H229" s="9">
        <v>35000</v>
      </c>
      <c r="I229" s="9">
        <v>39170</v>
      </c>
      <c r="K229" s="39"/>
    </row>
    <row r="230" spans="1:20" s="4" customFormat="1" x14ac:dyDescent="0.2">
      <c r="A230" s="4">
        <v>10</v>
      </c>
      <c r="B230" s="4">
        <v>6</v>
      </c>
      <c r="D230" s="8">
        <v>1341000421</v>
      </c>
      <c r="E230" s="8" t="s">
        <v>129</v>
      </c>
      <c r="F230" s="9"/>
      <c r="G230" s="9">
        <v>37000</v>
      </c>
      <c r="H230" s="9"/>
      <c r="I230" s="9"/>
      <c r="K230" s="39"/>
    </row>
    <row r="231" spans="1:20" s="4" customFormat="1" x14ac:dyDescent="0.2">
      <c r="A231" s="4">
        <v>10</v>
      </c>
      <c r="B231" s="4">
        <v>6</v>
      </c>
      <c r="D231" s="8">
        <v>1341000523</v>
      </c>
      <c r="E231" s="8" t="s">
        <v>898</v>
      </c>
      <c r="F231" s="9"/>
      <c r="G231" s="9">
        <v>50000</v>
      </c>
      <c r="H231" s="9">
        <v>100000</v>
      </c>
      <c r="I231" s="9">
        <v>101397</v>
      </c>
      <c r="K231" s="39"/>
    </row>
    <row r="232" spans="1:20" s="4" customFormat="1" hidden="1" x14ac:dyDescent="0.2">
      <c r="A232" s="4">
        <v>10</v>
      </c>
      <c r="B232" s="4">
        <v>6</v>
      </c>
      <c r="D232" s="8">
        <v>1341000741</v>
      </c>
      <c r="E232" s="8" t="s">
        <v>130</v>
      </c>
      <c r="F232" s="9"/>
      <c r="G232" s="9"/>
      <c r="H232" s="9"/>
      <c r="I232" s="9"/>
      <c r="K232" s="39"/>
    </row>
    <row r="233" spans="1:20" s="4" customFormat="1" x14ac:dyDescent="0.2">
      <c r="A233" s="4">
        <v>10</v>
      </c>
      <c r="B233" s="4">
        <v>6</v>
      </c>
      <c r="D233" s="8">
        <v>1341000742</v>
      </c>
      <c r="E233" s="8" t="s">
        <v>131</v>
      </c>
      <c r="F233" s="9">
        <v>29000</v>
      </c>
      <c r="G233" s="9">
        <v>29000</v>
      </c>
      <c r="H233" s="9">
        <v>40000</v>
      </c>
      <c r="I233" s="9">
        <v>28800</v>
      </c>
      <c r="K233" s="39"/>
    </row>
    <row r="234" spans="1:20" s="4" customFormat="1" x14ac:dyDescent="0.2">
      <c r="A234" s="4">
        <v>9</v>
      </c>
      <c r="B234" s="4">
        <v>6</v>
      </c>
      <c r="D234" s="8">
        <v>1341000930</v>
      </c>
      <c r="E234" s="8" t="s">
        <v>132</v>
      </c>
      <c r="F234" s="9">
        <v>2500000</v>
      </c>
      <c r="G234" s="9">
        <v>2070000</v>
      </c>
      <c r="H234" s="9">
        <v>2137000</v>
      </c>
      <c r="I234" s="9">
        <v>2118508</v>
      </c>
      <c r="K234" s="39"/>
    </row>
    <row r="235" spans="1:20" s="4" customFormat="1" x14ac:dyDescent="0.2">
      <c r="A235" s="4">
        <v>9</v>
      </c>
      <c r="B235" s="4">
        <v>6</v>
      </c>
      <c r="D235" s="8">
        <v>1341000931</v>
      </c>
      <c r="E235" s="8" t="s">
        <v>133</v>
      </c>
      <c r="F235" s="9">
        <v>7000</v>
      </c>
      <c r="G235" s="9">
        <v>7000</v>
      </c>
      <c r="H235" s="9">
        <v>7000</v>
      </c>
      <c r="I235" s="9">
        <v>0</v>
      </c>
      <c r="K235" s="39"/>
    </row>
    <row r="236" spans="1:20" s="4" customFormat="1" x14ac:dyDescent="0.2">
      <c r="A236" s="4">
        <v>9</v>
      </c>
      <c r="B236" s="4">
        <v>6</v>
      </c>
      <c r="D236" s="8">
        <v>1341001930</v>
      </c>
      <c r="E236" s="8" t="s">
        <v>134</v>
      </c>
      <c r="F236" s="9">
        <v>34000</v>
      </c>
      <c r="G236" s="9"/>
      <c r="H236" s="9">
        <v>26000</v>
      </c>
      <c r="I236" s="9">
        <v>48017</v>
      </c>
      <c r="K236" s="39"/>
    </row>
    <row r="237" spans="1:20" s="4" customFormat="1" ht="15" thickBot="1" x14ac:dyDescent="0.25">
      <c r="A237" s="4">
        <v>9</v>
      </c>
      <c r="B237" s="4">
        <v>6</v>
      </c>
      <c r="D237" s="8">
        <v>1341004930</v>
      </c>
      <c r="E237" s="8" t="s">
        <v>1012</v>
      </c>
      <c r="F237" s="9">
        <v>127000</v>
      </c>
      <c r="G237" s="9"/>
      <c r="H237" s="9"/>
      <c r="I237" s="9"/>
      <c r="K237" s="39"/>
    </row>
    <row r="238" spans="1:20" s="5" customFormat="1" ht="15.75" thickBot="1" x14ac:dyDescent="0.3">
      <c r="D238" s="17"/>
      <c r="E238" s="17" t="s">
        <v>854</v>
      </c>
      <c r="F238" s="18">
        <f>SUM(F229:F237)</f>
        <v>2732000</v>
      </c>
      <c r="G238" s="18">
        <f>SUM(G229:G237)</f>
        <v>2228000</v>
      </c>
      <c r="H238" s="18">
        <f>SUM(H229:H237)</f>
        <v>2345000</v>
      </c>
      <c r="I238" s="18">
        <f t="shared" ref="I238" si="13">SUM(I229:I237)</f>
        <v>2335892</v>
      </c>
      <c r="K238" s="39"/>
    </row>
    <row r="240" spans="1:20" ht="16.5" thickBot="1" x14ac:dyDescent="0.3">
      <c r="E240" s="14" t="s">
        <v>135</v>
      </c>
    </row>
    <row r="241" spans="1:20" s="1" customFormat="1" ht="15.75" thickBot="1" x14ac:dyDescent="0.3">
      <c r="A241" s="54"/>
      <c r="B241" s="54"/>
      <c r="C241" s="54"/>
      <c r="D241" s="17" t="s">
        <v>0</v>
      </c>
      <c r="E241" s="17" t="s">
        <v>1</v>
      </c>
      <c r="F241" s="18" t="s">
        <v>996</v>
      </c>
      <c r="G241" s="18" t="s">
        <v>885</v>
      </c>
      <c r="H241" s="18" t="s">
        <v>759</v>
      </c>
      <c r="I241" s="18" t="s">
        <v>997</v>
      </c>
      <c r="J241" s="54"/>
      <c r="K241" s="39"/>
      <c r="L241" s="54"/>
      <c r="M241" s="54"/>
      <c r="N241" s="54"/>
      <c r="O241" s="54"/>
      <c r="P241" s="54"/>
      <c r="Q241" s="54"/>
      <c r="R241" s="54"/>
      <c r="S241" s="54"/>
      <c r="T241" s="54"/>
    </row>
    <row r="242" spans="1:20" s="4" customFormat="1" x14ac:dyDescent="0.2">
      <c r="A242" s="4">
        <v>9</v>
      </c>
      <c r="B242" s="4">
        <v>6</v>
      </c>
      <c r="D242" s="8">
        <v>1342200930</v>
      </c>
      <c r="E242" s="8" t="s">
        <v>136</v>
      </c>
      <c r="F242" s="9">
        <v>105000</v>
      </c>
      <c r="G242" s="9">
        <v>101000</v>
      </c>
      <c r="H242" s="9">
        <v>49000</v>
      </c>
      <c r="I242" s="9">
        <v>84873</v>
      </c>
      <c r="K242" s="39"/>
    </row>
    <row r="243" spans="1:20" s="4" customFormat="1" x14ac:dyDescent="0.2">
      <c r="A243" s="4">
        <v>9</v>
      </c>
      <c r="B243" s="4">
        <v>6</v>
      </c>
      <c r="D243" s="8">
        <v>1342201930</v>
      </c>
      <c r="E243" s="8" t="s">
        <v>137</v>
      </c>
      <c r="F243" s="9"/>
      <c r="G243" s="9"/>
      <c r="H243" s="9">
        <v>67000</v>
      </c>
      <c r="I243" s="9">
        <v>0</v>
      </c>
      <c r="K243" s="39"/>
    </row>
    <row r="244" spans="1:20" s="4" customFormat="1" x14ac:dyDescent="0.2">
      <c r="A244" s="4">
        <v>9</v>
      </c>
      <c r="B244" s="4">
        <v>6</v>
      </c>
      <c r="D244" s="8">
        <v>1342202930</v>
      </c>
      <c r="E244" s="8" t="s">
        <v>1013</v>
      </c>
      <c r="F244" s="9">
        <v>75000</v>
      </c>
      <c r="G244" s="9">
        <v>75000</v>
      </c>
      <c r="H244" s="9">
        <v>75000</v>
      </c>
      <c r="I244" s="9">
        <v>147265</v>
      </c>
      <c r="K244" s="39"/>
    </row>
    <row r="245" spans="1:20" s="4" customFormat="1" x14ac:dyDescent="0.2">
      <c r="A245" s="4">
        <v>9</v>
      </c>
      <c r="B245" s="4">
        <v>6</v>
      </c>
      <c r="D245" s="8">
        <v>1342203930</v>
      </c>
      <c r="E245" s="8" t="s">
        <v>138</v>
      </c>
      <c r="F245" s="9">
        <v>60000</v>
      </c>
      <c r="G245" s="9">
        <v>15000</v>
      </c>
      <c r="H245" s="9">
        <v>15000</v>
      </c>
      <c r="I245" s="9">
        <v>0</v>
      </c>
      <c r="K245" s="39"/>
    </row>
    <row r="246" spans="1:20" s="4" customFormat="1" x14ac:dyDescent="0.2">
      <c r="A246" s="4">
        <v>9</v>
      </c>
      <c r="B246" s="4">
        <v>6</v>
      </c>
      <c r="D246" s="8">
        <v>1342204930</v>
      </c>
      <c r="E246" s="8" t="s">
        <v>139</v>
      </c>
      <c r="F246" s="9"/>
      <c r="G246" s="9"/>
      <c r="H246" s="9">
        <v>34000</v>
      </c>
      <c r="I246" s="9">
        <v>0</v>
      </c>
      <c r="K246" s="39"/>
    </row>
    <row r="247" spans="1:20" s="4" customFormat="1" x14ac:dyDescent="0.2">
      <c r="A247" s="4">
        <v>9</v>
      </c>
      <c r="B247" s="4">
        <v>6</v>
      </c>
      <c r="D247" s="8">
        <v>1342400930</v>
      </c>
      <c r="E247" s="8" t="s">
        <v>140</v>
      </c>
      <c r="F247" s="9">
        <v>173000</v>
      </c>
      <c r="G247" s="9">
        <v>233000</v>
      </c>
      <c r="H247" s="9">
        <v>240000</v>
      </c>
      <c r="I247" s="9">
        <v>254980</v>
      </c>
      <c r="K247" s="39"/>
    </row>
    <row r="248" spans="1:20" s="4" customFormat="1" x14ac:dyDescent="0.2">
      <c r="A248" s="4">
        <v>9</v>
      </c>
      <c r="B248" s="4">
        <v>6</v>
      </c>
      <c r="D248" s="8">
        <v>1342400931</v>
      </c>
      <c r="E248" s="8" t="s">
        <v>1014</v>
      </c>
      <c r="F248" s="9">
        <v>15000</v>
      </c>
      <c r="G248" s="9"/>
      <c r="H248" s="9"/>
      <c r="I248" s="9"/>
      <c r="K248" s="39"/>
    </row>
    <row r="249" spans="1:20" s="4" customFormat="1" x14ac:dyDescent="0.2">
      <c r="A249" s="4">
        <v>9</v>
      </c>
      <c r="B249" s="4">
        <v>6</v>
      </c>
      <c r="D249" s="8">
        <v>1342400932</v>
      </c>
      <c r="E249" s="8" t="s">
        <v>1015</v>
      </c>
      <c r="F249" s="9">
        <v>15000</v>
      </c>
      <c r="G249" s="9"/>
      <c r="H249" s="9"/>
      <c r="I249" s="9"/>
      <c r="K249" s="39"/>
    </row>
    <row r="250" spans="1:20" s="4" customFormat="1" x14ac:dyDescent="0.2">
      <c r="A250" s="4">
        <v>9</v>
      </c>
      <c r="B250" s="4">
        <v>6</v>
      </c>
      <c r="D250" s="8">
        <v>1342401930</v>
      </c>
      <c r="E250" s="8" t="s">
        <v>141</v>
      </c>
      <c r="F250" s="9">
        <v>23000</v>
      </c>
      <c r="G250" s="9">
        <v>23000</v>
      </c>
      <c r="H250" s="9">
        <v>23000</v>
      </c>
      <c r="I250" s="9">
        <v>31296</v>
      </c>
      <c r="K250" s="39"/>
    </row>
    <row r="251" spans="1:20" s="4" customFormat="1" x14ac:dyDescent="0.2">
      <c r="A251" s="4">
        <v>9</v>
      </c>
      <c r="B251" s="4">
        <v>6</v>
      </c>
      <c r="D251" s="8">
        <v>1342402930</v>
      </c>
      <c r="E251" s="8" t="s">
        <v>142</v>
      </c>
      <c r="F251" s="9">
        <v>50000</v>
      </c>
      <c r="G251" s="9">
        <v>50000</v>
      </c>
      <c r="H251" s="9">
        <v>49000</v>
      </c>
      <c r="I251" s="9">
        <v>90253</v>
      </c>
      <c r="K251" s="39"/>
    </row>
    <row r="252" spans="1:20" s="4" customFormat="1" x14ac:dyDescent="0.2">
      <c r="A252" s="4">
        <v>9</v>
      </c>
      <c r="B252" s="4">
        <v>6</v>
      </c>
      <c r="D252" s="8">
        <v>1342404930</v>
      </c>
      <c r="E252" s="8" t="s">
        <v>143</v>
      </c>
      <c r="F252" s="9">
        <v>5000</v>
      </c>
      <c r="G252" s="9">
        <v>4000</v>
      </c>
      <c r="H252" s="9">
        <v>4000</v>
      </c>
      <c r="I252" s="9">
        <v>0</v>
      </c>
      <c r="K252" s="39"/>
    </row>
    <row r="253" spans="1:20" s="4" customFormat="1" ht="15" thickBot="1" x14ac:dyDescent="0.25">
      <c r="A253" s="4">
        <v>9</v>
      </c>
      <c r="B253" s="4">
        <v>6</v>
      </c>
      <c r="D253" s="8">
        <v>1342405930</v>
      </c>
      <c r="E253" s="8" t="s">
        <v>1016</v>
      </c>
      <c r="F253" s="9">
        <v>7000</v>
      </c>
      <c r="G253" s="9">
        <v>11000</v>
      </c>
      <c r="H253" s="9">
        <v>19000</v>
      </c>
      <c r="I253" s="9">
        <v>0</v>
      </c>
      <c r="K253" s="39"/>
    </row>
    <row r="254" spans="1:20" s="5" customFormat="1" ht="15.75" thickBot="1" x14ac:dyDescent="0.3">
      <c r="D254" s="17"/>
      <c r="E254" s="17" t="s">
        <v>855</v>
      </c>
      <c r="F254" s="18">
        <f>SUM(F242:F253)</f>
        <v>528000</v>
      </c>
      <c r="G254" s="18">
        <f>SUM(G242:G253)</f>
        <v>512000</v>
      </c>
      <c r="H254" s="18">
        <f>SUM(H242:H253)</f>
        <v>575000</v>
      </c>
      <c r="I254" s="18">
        <f t="shared" ref="I254" si="14">SUM(I242:I253)</f>
        <v>608667</v>
      </c>
      <c r="K254" s="39"/>
    </row>
    <row r="256" spans="1:20" ht="16.5" thickBot="1" x14ac:dyDescent="0.3">
      <c r="E256" s="14" t="s">
        <v>862</v>
      </c>
    </row>
    <row r="257" spans="1:20" s="1" customFormat="1" ht="15.75" thickBot="1" x14ac:dyDescent="0.3">
      <c r="A257" s="54"/>
      <c r="B257" s="54"/>
      <c r="C257" s="54"/>
      <c r="D257" s="17" t="s">
        <v>0</v>
      </c>
      <c r="E257" s="17" t="s">
        <v>1</v>
      </c>
      <c r="F257" s="18" t="s">
        <v>996</v>
      </c>
      <c r="G257" s="18" t="s">
        <v>885</v>
      </c>
      <c r="H257" s="18" t="s">
        <v>759</v>
      </c>
      <c r="I257" s="18" t="s">
        <v>997</v>
      </c>
      <c r="J257" s="54"/>
      <c r="K257" s="39"/>
      <c r="L257" s="54"/>
      <c r="M257" s="54"/>
      <c r="N257" s="54"/>
      <c r="O257" s="54"/>
      <c r="P257" s="54"/>
      <c r="Q257" s="54"/>
      <c r="R257" s="54"/>
      <c r="S257" s="54"/>
      <c r="T257" s="54"/>
    </row>
    <row r="258" spans="1:20" s="4" customFormat="1" x14ac:dyDescent="0.2">
      <c r="A258" s="4">
        <v>9</v>
      </c>
      <c r="B258" s="4">
        <v>6</v>
      </c>
      <c r="D258" s="8">
        <v>1343500420</v>
      </c>
      <c r="E258" s="8" t="s">
        <v>1017</v>
      </c>
      <c r="F258" s="9">
        <v>30000</v>
      </c>
      <c r="G258" s="9">
        <v>30000</v>
      </c>
      <c r="H258" s="9">
        <v>30000</v>
      </c>
      <c r="I258" s="9">
        <v>18316.099999999999</v>
      </c>
      <c r="K258" s="39"/>
    </row>
    <row r="259" spans="1:20" s="4" customFormat="1" x14ac:dyDescent="0.2">
      <c r="A259" s="4">
        <v>7</v>
      </c>
      <c r="B259" s="4">
        <v>6</v>
      </c>
      <c r="D259" s="8">
        <v>1343500920</v>
      </c>
      <c r="E259" s="8" t="s">
        <v>899</v>
      </c>
      <c r="F259" s="9">
        <v>130000</v>
      </c>
      <c r="G259" s="9">
        <v>0</v>
      </c>
      <c r="H259" s="9">
        <v>129000</v>
      </c>
      <c r="I259" s="9">
        <v>127778.86</v>
      </c>
      <c r="K259" s="39"/>
    </row>
    <row r="260" spans="1:20" s="4" customFormat="1" x14ac:dyDescent="0.2">
      <c r="A260" s="4">
        <v>9</v>
      </c>
      <c r="B260" s="4">
        <v>6</v>
      </c>
      <c r="D260" s="8">
        <v>1343502930</v>
      </c>
      <c r="E260" s="8" t="s">
        <v>144</v>
      </c>
      <c r="F260" s="9">
        <v>445000</v>
      </c>
      <c r="G260" s="9">
        <v>391000</v>
      </c>
      <c r="H260" s="9">
        <v>322000</v>
      </c>
      <c r="I260" s="9">
        <v>294023</v>
      </c>
      <c r="K260" s="39"/>
    </row>
    <row r="261" spans="1:20" s="4" customFormat="1" x14ac:dyDescent="0.2">
      <c r="A261" s="4">
        <v>10</v>
      </c>
      <c r="B261" s="4">
        <v>6</v>
      </c>
      <c r="D261" s="8">
        <v>1343503420</v>
      </c>
      <c r="E261" s="8" t="s">
        <v>145</v>
      </c>
      <c r="F261" s="9">
        <v>30000</v>
      </c>
      <c r="G261" s="9">
        <v>30000</v>
      </c>
      <c r="H261" s="9">
        <v>30000</v>
      </c>
      <c r="I261" s="9">
        <v>0</v>
      </c>
      <c r="K261" s="39"/>
    </row>
    <row r="262" spans="1:20" s="4" customFormat="1" x14ac:dyDescent="0.2">
      <c r="A262" s="4">
        <v>9</v>
      </c>
      <c r="B262" s="4">
        <v>6</v>
      </c>
      <c r="D262" s="8">
        <v>1343503930</v>
      </c>
      <c r="E262" s="8" t="s">
        <v>146</v>
      </c>
      <c r="F262" s="9">
        <v>127000</v>
      </c>
      <c r="G262" s="9">
        <v>249000</v>
      </c>
      <c r="H262" s="9">
        <v>37000</v>
      </c>
      <c r="I262" s="9">
        <v>118135</v>
      </c>
      <c r="K262" s="39"/>
    </row>
    <row r="263" spans="1:20" s="4" customFormat="1" x14ac:dyDescent="0.2">
      <c r="A263" s="4">
        <v>9</v>
      </c>
      <c r="B263" s="4">
        <v>6</v>
      </c>
      <c r="D263" s="8">
        <v>1343505930</v>
      </c>
      <c r="E263" s="8" t="s">
        <v>147</v>
      </c>
      <c r="F263" s="9">
        <v>173000</v>
      </c>
      <c r="G263" s="9">
        <v>173000</v>
      </c>
      <c r="H263" s="9">
        <v>109000</v>
      </c>
      <c r="I263" s="9">
        <v>164226</v>
      </c>
      <c r="K263" s="39"/>
    </row>
    <row r="264" spans="1:20" s="4" customFormat="1" x14ac:dyDescent="0.2">
      <c r="A264" s="4">
        <v>9</v>
      </c>
      <c r="B264" s="4">
        <v>6</v>
      </c>
      <c r="D264" s="8">
        <v>1343508930</v>
      </c>
      <c r="E264" s="8" t="s">
        <v>148</v>
      </c>
      <c r="F264" s="9">
        <v>120000</v>
      </c>
      <c r="G264" s="9">
        <v>100000</v>
      </c>
      <c r="H264" s="9">
        <v>52000</v>
      </c>
      <c r="I264" s="9">
        <v>152149</v>
      </c>
      <c r="K264" s="39"/>
    </row>
    <row r="265" spans="1:20" s="4" customFormat="1" x14ac:dyDescent="0.2">
      <c r="A265" s="4">
        <v>9</v>
      </c>
      <c r="B265" s="4">
        <v>6</v>
      </c>
      <c r="D265" s="8">
        <v>1343509930</v>
      </c>
      <c r="E265" s="8" t="s">
        <v>1018</v>
      </c>
      <c r="F265" s="9">
        <v>37000</v>
      </c>
      <c r="G265" s="9">
        <v>23000</v>
      </c>
      <c r="H265" s="9">
        <v>37000</v>
      </c>
      <c r="I265" s="9">
        <v>0</v>
      </c>
      <c r="K265" s="39"/>
    </row>
    <row r="266" spans="1:20" s="4" customFormat="1" x14ac:dyDescent="0.2">
      <c r="A266" s="4">
        <v>10</v>
      </c>
      <c r="B266" s="4">
        <v>6</v>
      </c>
      <c r="D266" s="8">
        <v>1343801420</v>
      </c>
      <c r="E266" s="8" t="s">
        <v>149</v>
      </c>
      <c r="F266" s="9">
        <v>24000</v>
      </c>
      <c r="G266" s="9">
        <v>24000</v>
      </c>
      <c r="H266" s="9">
        <v>10000</v>
      </c>
      <c r="I266" s="9">
        <v>4520</v>
      </c>
      <c r="K266" s="39"/>
    </row>
    <row r="267" spans="1:20" s="4" customFormat="1" x14ac:dyDescent="0.2">
      <c r="A267" s="4">
        <v>9</v>
      </c>
      <c r="B267" s="4">
        <v>6</v>
      </c>
      <c r="D267" s="8">
        <v>1343801930</v>
      </c>
      <c r="E267" s="8" t="s">
        <v>150</v>
      </c>
      <c r="F267" s="9">
        <v>1480000</v>
      </c>
      <c r="G267" s="9">
        <v>1551000</v>
      </c>
      <c r="H267" s="9">
        <v>1790000</v>
      </c>
      <c r="I267" s="9">
        <v>1482194</v>
      </c>
      <c r="K267" s="39"/>
    </row>
    <row r="268" spans="1:20" s="4" customFormat="1" x14ac:dyDescent="0.2">
      <c r="A268" s="4">
        <v>9</v>
      </c>
      <c r="B268" s="4">
        <v>6</v>
      </c>
      <c r="D268" s="8">
        <v>1343802930</v>
      </c>
      <c r="E268" s="8" t="s">
        <v>151</v>
      </c>
      <c r="F268" s="9">
        <v>75000</v>
      </c>
      <c r="G268" s="9">
        <v>75000</v>
      </c>
      <c r="H268" s="9">
        <v>75000</v>
      </c>
      <c r="I268" s="9">
        <v>103886</v>
      </c>
      <c r="K268" s="39"/>
    </row>
    <row r="269" spans="1:20" s="4" customFormat="1" x14ac:dyDescent="0.2">
      <c r="A269" s="4">
        <v>10</v>
      </c>
      <c r="B269" s="4">
        <v>6</v>
      </c>
      <c r="D269" s="8">
        <v>1343903740</v>
      </c>
      <c r="E269" s="8" t="s">
        <v>152</v>
      </c>
      <c r="F269" s="9">
        <v>15000</v>
      </c>
      <c r="G269" s="9">
        <v>15000</v>
      </c>
      <c r="H269" s="9">
        <v>15000</v>
      </c>
      <c r="I269" s="9">
        <v>4200</v>
      </c>
      <c r="K269" s="39"/>
    </row>
    <row r="270" spans="1:20" s="4" customFormat="1" ht="15" thickBot="1" x14ac:dyDescent="0.25">
      <c r="A270" s="4">
        <v>9</v>
      </c>
      <c r="B270" s="4">
        <v>6</v>
      </c>
      <c r="D270" s="8">
        <v>1343903930</v>
      </c>
      <c r="E270" s="8" t="s">
        <v>153</v>
      </c>
      <c r="F270" s="9">
        <v>165000</v>
      </c>
      <c r="G270" s="9">
        <v>188000</v>
      </c>
      <c r="H270" s="9">
        <v>235000</v>
      </c>
      <c r="I270" s="9">
        <v>164662</v>
      </c>
      <c r="K270" s="39"/>
    </row>
    <row r="271" spans="1:20" s="5" customFormat="1" ht="15.75" thickBot="1" x14ac:dyDescent="0.3">
      <c r="D271" s="17"/>
      <c r="E271" s="17" t="s">
        <v>856</v>
      </c>
      <c r="F271" s="18">
        <f>SUM(F258:F270)</f>
        <v>2851000</v>
      </c>
      <c r="G271" s="18">
        <f>SUM(G258:G270)</f>
        <v>2849000</v>
      </c>
      <c r="H271" s="18">
        <f>SUM(H258:H270)</f>
        <v>2871000</v>
      </c>
      <c r="I271" s="18">
        <f t="shared" ref="I271" si="15">SUM(I258:I270)</f>
        <v>2634089.96</v>
      </c>
      <c r="K271" s="39"/>
    </row>
    <row r="273" spans="1:20" ht="16.5" thickBot="1" x14ac:dyDescent="0.3">
      <c r="E273" s="14" t="s">
        <v>863</v>
      </c>
    </row>
    <row r="274" spans="1:20" s="1" customFormat="1" ht="15.75" thickBot="1" x14ac:dyDescent="0.3">
      <c r="A274" s="54"/>
      <c r="B274" s="54"/>
      <c r="C274" s="54"/>
      <c r="D274" s="17" t="s">
        <v>0</v>
      </c>
      <c r="E274" s="17" t="s">
        <v>1</v>
      </c>
      <c r="F274" s="18" t="s">
        <v>996</v>
      </c>
      <c r="G274" s="18" t="s">
        <v>885</v>
      </c>
      <c r="H274" s="18" t="s">
        <v>759</v>
      </c>
      <c r="I274" s="18" t="s">
        <v>997</v>
      </c>
      <c r="J274" s="54"/>
      <c r="K274" s="39"/>
      <c r="L274" s="54"/>
      <c r="M274" s="54"/>
      <c r="N274" s="54"/>
      <c r="O274" s="54"/>
      <c r="P274" s="54"/>
      <c r="Q274" s="54"/>
      <c r="R274" s="54"/>
      <c r="S274" s="54"/>
      <c r="T274" s="54"/>
    </row>
    <row r="275" spans="1:20" s="4" customFormat="1" x14ac:dyDescent="0.2">
      <c r="A275" s="4">
        <v>9</v>
      </c>
      <c r="B275" s="4">
        <v>6</v>
      </c>
      <c r="D275" s="8">
        <v>1344000930</v>
      </c>
      <c r="E275" s="8" t="s">
        <v>1019</v>
      </c>
      <c r="F275" s="9">
        <v>112000</v>
      </c>
      <c r="G275" s="9">
        <v>108000</v>
      </c>
      <c r="H275" s="9">
        <v>108000</v>
      </c>
      <c r="I275" s="9">
        <v>100830</v>
      </c>
      <c r="K275" s="39"/>
    </row>
    <row r="276" spans="1:20" s="4" customFormat="1" x14ac:dyDescent="0.2">
      <c r="A276" s="4">
        <v>10</v>
      </c>
      <c r="B276" s="4">
        <v>6</v>
      </c>
      <c r="D276" s="8">
        <v>1344301420</v>
      </c>
      <c r="E276" s="8" t="s">
        <v>154</v>
      </c>
      <c r="F276" s="9">
        <v>100000</v>
      </c>
      <c r="G276" s="9">
        <v>1000</v>
      </c>
      <c r="H276" s="9">
        <v>10000</v>
      </c>
      <c r="I276" s="9">
        <v>47985</v>
      </c>
      <c r="K276" s="39"/>
    </row>
    <row r="277" spans="1:20" s="4" customFormat="1" x14ac:dyDescent="0.2">
      <c r="A277" s="4">
        <v>9</v>
      </c>
      <c r="B277" s="4">
        <v>6</v>
      </c>
      <c r="D277" s="8">
        <v>1344301930</v>
      </c>
      <c r="E277" s="8" t="s">
        <v>155</v>
      </c>
      <c r="F277" s="9">
        <v>650000</v>
      </c>
      <c r="G277" s="9">
        <v>562000</v>
      </c>
      <c r="H277" s="9">
        <v>552000</v>
      </c>
      <c r="I277" s="9">
        <v>653440</v>
      </c>
      <c r="K277" s="39"/>
    </row>
    <row r="278" spans="1:20" s="4" customFormat="1" x14ac:dyDescent="0.2">
      <c r="A278" s="4">
        <v>9</v>
      </c>
      <c r="B278" s="4">
        <v>6</v>
      </c>
      <c r="D278" s="8">
        <v>1344302930</v>
      </c>
      <c r="E278" s="8" t="s">
        <v>156</v>
      </c>
      <c r="F278" s="9">
        <v>13000</v>
      </c>
      <c r="G278" s="9">
        <v>14000</v>
      </c>
      <c r="H278" s="9">
        <v>19000</v>
      </c>
      <c r="I278" s="9">
        <v>2403</v>
      </c>
      <c r="K278" s="39"/>
    </row>
    <row r="279" spans="1:20" s="4" customFormat="1" x14ac:dyDescent="0.2">
      <c r="A279" s="4">
        <v>10</v>
      </c>
      <c r="B279" s="4">
        <v>6</v>
      </c>
      <c r="D279" s="8">
        <v>1344400420</v>
      </c>
      <c r="E279" s="8" t="s">
        <v>157</v>
      </c>
      <c r="F279" s="9">
        <v>22000</v>
      </c>
      <c r="G279" s="9">
        <v>22000</v>
      </c>
      <c r="H279" s="9">
        <v>22000</v>
      </c>
      <c r="I279" s="9">
        <v>11175</v>
      </c>
      <c r="K279" s="39"/>
    </row>
    <row r="280" spans="1:20" s="4" customFormat="1" x14ac:dyDescent="0.2">
      <c r="A280" s="4">
        <v>9</v>
      </c>
      <c r="B280" s="4">
        <v>6</v>
      </c>
      <c r="D280" s="8">
        <v>1344400930</v>
      </c>
      <c r="E280" s="8" t="s">
        <v>158</v>
      </c>
      <c r="F280" s="9">
        <v>43000</v>
      </c>
      <c r="G280" s="9">
        <v>43000</v>
      </c>
      <c r="H280" s="9">
        <v>23000</v>
      </c>
      <c r="I280" s="9">
        <v>41984</v>
      </c>
      <c r="K280" s="39"/>
    </row>
    <row r="281" spans="1:20" s="4" customFormat="1" x14ac:dyDescent="0.2">
      <c r="A281" s="4">
        <v>10</v>
      </c>
      <c r="B281" s="4">
        <v>6</v>
      </c>
      <c r="D281" s="8">
        <v>1344401420</v>
      </c>
      <c r="E281" s="8" t="s">
        <v>159</v>
      </c>
      <c r="F281" s="9">
        <v>3000</v>
      </c>
      <c r="G281" s="9">
        <v>3000</v>
      </c>
      <c r="H281" s="9">
        <v>3000</v>
      </c>
      <c r="I281" s="9">
        <v>0</v>
      </c>
      <c r="K281" s="39"/>
    </row>
    <row r="282" spans="1:20" s="4" customFormat="1" x14ac:dyDescent="0.2">
      <c r="A282" s="4">
        <v>9</v>
      </c>
      <c r="B282" s="4">
        <v>6</v>
      </c>
      <c r="D282" s="8">
        <v>1344401930</v>
      </c>
      <c r="E282" s="8" t="s">
        <v>1020</v>
      </c>
      <c r="F282" s="9">
        <v>42000</v>
      </c>
      <c r="G282" s="9">
        <v>23000</v>
      </c>
      <c r="H282" s="9">
        <v>35000</v>
      </c>
      <c r="I282" s="9">
        <v>10744</v>
      </c>
      <c r="K282" s="39"/>
    </row>
    <row r="283" spans="1:20" s="4" customFormat="1" x14ac:dyDescent="0.2">
      <c r="A283" s="4">
        <v>10</v>
      </c>
      <c r="B283" s="4">
        <v>6</v>
      </c>
      <c r="D283" s="8">
        <v>1344402420</v>
      </c>
      <c r="E283" s="8" t="s">
        <v>160</v>
      </c>
      <c r="F283" s="9">
        <v>35000</v>
      </c>
      <c r="G283" s="9">
        <v>35000</v>
      </c>
      <c r="H283" s="9">
        <v>40000</v>
      </c>
      <c r="I283" s="9">
        <v>16980</v>
      </c>
      <c r="K283" s="39"/>
    </row>
    <row r="284" spans="1:20" s="4" customFormat="1" x14ac:dyDescent="0.2">
      <c r="A284" s="4">
        <v>9</v>
      </c>
      <c r="B284" s="4">
        <v>6</v>
      </c>
      <c r="D284" s="8">
        <v>1344403930</v>
      </c>
      <c r="E284" s="8" t="s">
        <v>161</v>
      </c>
      <c r="F284" s="9">
        <v>8000</v>
      </c>
      <c r="G284" s="9">
        <v>8000</v>
      </c>
      <c r="H284" s="9">
        <v>11000</v>
      </c>
      <c r="I284" s="9">
        <v>6750</v>
      </c>
      <c r="K284" s="39"/>
    </row>
    <row r="285" spans="1:20" s="4" customFormat="1" x14ac:dyDescent="0.2">
      <c r="A285" s="4">
        <v>9</v>
      </c>
      <c r="B285" s="4">
        <v>6</v>
      </c>
      <c r="D285" s="8">
        <v>1344404930</v>
      </c>
      <c r="E285" s="8" t="s">
        <v>162</v>
      </c>
      <c r="F285" s="9">
        <v>49000</v>
      </c>
      <c r="G285" s="9">
        <v>45000</v>
      </c>
      <c r="H285" s="9">
        <v>45000</v>
      </c>
      <c r="I285" s="9">
        <v>14317</v>
      </c>
      <c r="K285" s="39"/>
    </row>
    <row r="286" spans="1:20" s="4" customFormat="1" x14ac:dyDescent="0.2">
      <c r="A286" s="4">
        <v>9</v>
      </c>
      <c r="B286" s="4">
        <v>6</v>
      </c>
      <c r="D286" s="8">
        <v>1344405930</v>
      </c>
      <c r="E286" s="8" t="s">
        <v>163</v>
      </c>
      <c r="F286" s="9">
        <v>263000</v>
      </c>
      <c r="G286" s="9">
        <v>225000</v>
      </c>
      <c r="H286" s="9">
        <v>195000</v>
      </c>
      <c r="I286" s="9">
        <v>328934</v>
      </c>
      <c r="K286" s="39"/>
    </row>
    <row r="287" spans="1:20" s="4" customFormat="1" x14ac:dyDescent="0.2">
      <c r="A287" s="4">
        <v>9</v>
      </c>
      <c r="B287" s="4">
        <v>6</v>
      </c>
      <c r="D287" s="8">
        <v>1344405931</v>
      </c>
      <c r="E287" s="8" t="s">
        <v>1021</v>
      </c>
      <c r="F287" s="9">
        <v>263000</v>
      </c>
      <c r="G287" s="9"/>
      <c r="H287" s="9"/>
      <c r="I287" s="9"/>
      <c r="K287" s="39"/>
    </row>
    <row r="288" spans="1:20" s="4" customFormat="1" x14ac:dyDescent="0.2">
      <c r="A288" s="4">
        <v>9</v>
      </c>
      <c r="B288" s="4">
        <v>6</v>
      </c>
      <c r="D288" s="8">
        <v>1344406930</v>
      </c>
      <c r="E288" s="8" t="s">
        <v>1071</v>
      </c>
      <c r="F288" s="9"/>
      <c r="G288" s="9"/>
      <c r="H288" s="9">
        <v>30000</v>
      </c>
      <c r="I288" s="9"/>
      <c r="K288" s="39"/>
    </row>
    <row r="289" spans="1:20" s="4" customFormat="1" x14ac:dyDescent="0.2">
      <c r="A289" s="4">
        <v>9</v>
      </c>
      <c r="B289" s="4">
        <v>6</v>
      </c>
      <c r="D289" s="8">
        <v>1344407931</v>
      </c>
      <c r="E289" s="8" t="s">
        <v>1022</v>
      </c>
      <c r="F289" s="9">
        <v>24000</v>
      </c>
      <c r="G289" s="9"/>
      <c r="H289" s="9"/>
      <c r="I289" s="9">
        <v>0</v>
      </c>
      <c r="K289" s="39"/>
    </row>
    <row r="290" spans="1:20" s="4" customFormat="1" x14ac:dyDescent="0.2">
      <c r="A290" s="4">
        <v>9</v>
      </c>
      <c r="B290" s="4">
        <v>6</v>
      </c>
      <c r="D290" s="8">
        <v>1344408930</v>
      </c>
      <c r="E290" s="8" t="s">
        <v>164</v>
      </c>
      <c r="F290" s="9">
        <v>30000</v>
      </c>
      <c r="G290" s="9">
        <v>30000</v>
      </c>
      <c r="H290" s="9">
        <v>23000</v>
      </c>
      <c r="I290" s="9">
        <v>13536</v>
      </c>
      <c r="K290" s="39"/>
    </row>
    <row r="291" spans="1:20" s="4" customFormat="1" x14ac:dyDescent="0.2">
      <c r="A291" s="4">
        <v>9</v>
      </c>
      <c r="B291" s="4">
        <v>6</v>
      </c>
      <c r="D291" s="8">
        <v>1344408931</v>
      </c>
      <c r="E291" s="8" t="s">
        <v>165</v>
      </c>
      <c r="F291" s="9">
        <v>60000</v>
      </c>
      <c r="G291" s="9">
        <v>60000</v>
      </c>
      <c r="H291" s="9">
        <v>64000</v>
      </c>
      <c r="I291" s="9">
        <v>34003</v>
      </c>
      <c r="K291" s="39"/>
    </row>
    <row r="292" spans="1:20" s="4" customFormat="1" x14ac:dyDescent="0.2">
      <c r="A292" s="4">
        <v>9</v>
      </c>
      <c r="B292" s="4">
        <v>6</v>
      </c>
      <c r="D292" s="8">
        <v>1344500930</v>
      </c>
      <c r="E292" s="8" t="s">
        <v>166</v>
      </c>
      <c r="F292" s="9">
        <v>153000</v>
      </c>
      <c r="G292" s="9">
        <v>175000</v>
      </c>
      <c r="H292" s="9">
        <v>162000</v>
      </c>
      <c r="I292" s="9">
        <v>135629</v>
      </c>
      <c r="K292" s="39"/>
    </row>
    <row r="293" spans="1:20" s="4" customFormat="1" ht="13.5" customHeight="1" x14ac:dyDescent="0.2">
      <c r="A293" s="4">
        <v>9</v>
      </c>
      <c r="B293" s="4">
        <v>6</v>
      </c>
      <c r="D293" s="8">
        <v>1344600930</v>
      </c>
      <c r="E293" s="8" t="s">
        <v>967</v>
      </c>
      <c r="F293" s="9">
        <v>28000</v>
      </c>
      <c r="G293" s="9">
        <v>28000</v>
      </c>
      <c r="H293" s="9"/>
      <c r="I293" s="9"/>
      <c r="K293" s="39"/>
    </row>
    <row r="294" spans="1:20" s="4" customFormat="1" ht="13.5" customHeight="1" thickBot="1" x14ac:dyDescent="0.25">
      <c r="A294" s="4">
        <v>9</v>
      </c>
      <c r="B294" s="4">
        <v>6</v>
      </c>
      <c r="D294" s="8">
        <v>1344600931</v>
      </c>
      <c r="E294" s="8" t="s">
        <v>1023</v>
      </c>
      <c r="F294" s="9">
        <v>50000</v>
      </c>
      <c r="G294" s="9"/>
      <c r="H294" s="9"/>
      <c r="I294" s="9"/>
      <c r="K294" s="39"/>
    </row>
    <row r="295" spans="1:20" s="5" customFormat="1" ht="16.5" customHeight="1" thickBot="1" x14ac:dyDescent="0.3">
      <c r="D295" s="17"/>
      <c r="E295" s="17" t="s">
        <v>857</v>
      </c>
      <c r="F295" s="18">
        <f>SUM(F275:F294)</f>
        <v>1948000</v>
      </c>
      <c r="G295" s="18">
        <f t="shared" ref="G295:I295" si="16">SUM(G275:G294)</f>
        <v>1382000</v>
      </c>
      <c r="H295" s="18">
        <f t="shared" si="16"/>
        <v>1342000</v>
      </c>
      <c r="I295" s="18">
        <f t="shared" si="16"/>
        <v>1418710</v>
      </c>
      <c r="K295" s="39"/>
    </row>
    <row r="297" spans="1:20" ht="16.5" thickBot="1" x14ac:dyDescent="0.3">
      <c r="E297" s="14" t="s">
        <v>883</v>
      </c>
    </row>
    <row r="298" spans="1:20" s="1" customFormat="1" ht="15.75" thickBot="1" x14ac:dyDescent="0.3">
      <c r="A298" s="54"/>
      <c r="B298" s="54"/>
      <c r="C298" s="54"/>
      <c r="D298" s="17" t="s">
        <v>0</v>
      </c>
      <c r="E298" s="17" t="s">
        <v>1</v>
      </c>
      <c r="F298" s="18" t="s">
        <v>996</v>
      </c>
      <c r="G298" s="18" t="s">
        <v>885</v>
      </c>
      <c r="H298" s="18" t="s">
        <v>759</v>
      </c>
      <c r="I298" s="18" t="s">
        <v>997</v>
      </c>
      <c r="J298" s="54"/>
      <c r="K298" s="39"/>
      <c r="L298" s="54"/>
      <c r="M298" s="54"/>
      <c r="N298" s="54"/>
      <c r="O298" s="54"/>
      <c r="P298" s="54"/>
      <c r="Q298" s="54"/>
      <c r="R298" s="54"/>
      <c r="S298" s="54"/>
      <c r="T298" s="54"/>
    </row>
    <row r="299" spans="1:20" s="4" customFormat="1" x14ac:dyDescent="0.2">
      <c r="A299" s="4">
        <v>9</v>
      </c>
      <c r="B299" s="4">
        <v>6</v>
      </c>
      <c r="D299" s="8">
        <v>1345100930</v>
      </c>
      <c r="E299" s="8" t="s">
        <v>167</v>
      </c>
      <c r="F299" s="9">
        <v>0</v>
      </c>
      <c r="G299" s="9">
        <v>171000</v>
      </c>
      <c r="H299" s="9">
        <v>45000</v>
      </c>
      <c r="I299" s="9">
        <v>170714</v>
      </c>
      <c r="K299" s="39"/>
    </row>
    <row r="300" spans="1:20" s="4" customFormat="1" x14ac:dyDescent="0.2">
      <c r="A300" s="4">
        <v>9</v>
      </c>
      <c r="B300" s="4">
        <v>6</v>
      </c>
      <c r="D300" s="8">
        <v>1345101930</v>
      </c>
      <c r="E300" s="8" t="s">
        <v>1024</v>
      </c>
      <c r="F300" s="9">
        <v>2212000</v>
      </c>
      <c r="G300" s="9">
        <v>2212000</v>
      </c>
      <c r="H300" s="9">
        <v>2100000</v>
      </c>
      <c r="I300" s="9">
        <v>2248143</v>
      </c>
      <c r="K300" s="39"/>
    </row>
    <row r="301" spans="1:20" s="4" customFormat="1" x14ac:dyDescent="0.2">
      <c r="A301" s="4">
        <v>9</v>
      </c>
      <c r="B301" s="4">
        <v>6</v>
      </c>
      <c r="D301" s="8">
        <v>1345102930</v>
      </c>
      <c r="E301" s="8" t="s">
        <v>168</v>
      </c>
      <c r="F301" s="9">
        <v>67000</v>
      </c>
      <c r="G301" s="9">
        <v>67000</v>
      </c>
      <c r="H301" s="9">
        <v>52000</v>
      </c>
      <c r="I301" s="9">
        <v>64284</v>
      </c>
      <c r="K301" s="39"/>
    </row>
    <row r="302" spans="1:20" s="4" customFormat="1" x14ac:dyDescent="0.2">
      <c r="A302" s="4">
        <v>9</v>
      </c>
      <c r="B302" s="4">
        <v>6</v>
      </c>
      <c r="D302" s="8">
        <v>1345103930</v>
      </c>
      <c r="E302" s="8" t="s">
        <v>679</v>
      </c>
      <c r="F302" s="9">
        <v>5000</v>
      </c>
      <c r="G302" s="9">
        <v>5000</v>
      </c>
      <c r="H302" s="9">
        <v>4000</v>
      </c>
      <c r="I302" s="9">
        <v>10496.28</v>
      </c>
      <c r="K302" s="39"/>
    </row>
    <row r="303" spans="1:20" s="4" customFormat="1" x14ac:dyDescent="0.2">
      <c r="A303" s="4">
        <v>9</v>
      </c>
      <c r="B303" s="4">
        <v>6</v>
      </c>
      <c r="D303" s="8">
        <v>1345106930</v>
      </c>
      <c r="E303" s="8" t="s">
        <v>169</v>
      </c>
      <c r="F303" s="9">
        <v>60000</v>
      </c>
      <c r="G303" s="9">
        <v>45000</v>
      </c>
      <c r="H303" s="9">
        <v>26000</v>
      </c>
      <c r="I303" s="9">
        <v>47889</v>
      </c>
      <c r="K303" s="39"/>
    </row>
    <row r="304" spans="1:20" s="4" customFormat="1" x14ac:dyDescent="0.2">
      <c r="A304" s="4">
        <v>9</v>
      </c>
      <c r="B304" s="4">
        <v>6</v>
      </c>
      <c r="D304" s="8">
        <v>1345107930</v>
      </c>
      <c r="E304" s="8" t="s">
        <v>900</v>
      </c>
      <c r="F304" s="9">
        <v>1125000</v>
      </c>
      <c r="G304" s="9">
        <v>1125000</v>
      </c>
      <c r="H304" s="9">
        <v>1050000</v>
      </c>
      <c r="I304" s="9">
        <v>1461697</v>
      </c>
      <c r="K304" s="39"/>
    </row>
    <row r="305" spans="1:20" s="4" customFormat="1" x14ac:dyDescent="0.2">
      <c r="A305" s="4">
        <v>9</v>
      </c>
      <c r="B305" s="4">
        <v>6</v>
      </c>
      <c r="D305" s="8">
        <v>1345108930</v>
      </c>
      <c r="E305" s="8" t="s">
        <v>170</v>
      </c>
      <c r="F305" s="9">
        <v>19000</v>
      </c>
      <c r="G305" s="9">
        <v>8000</v>
      </c>
      <c r="H305" s="9">
        <v>8000</v>
      </c>
      <c r="I305" s="9">
        <v>4751</v>
      </c>
      <c r="K305" s="39"/>
    </row>
    <row r="306" spans="1:20" s="4" customFormat="1" x14ac:dyDescent="0.2">
      <c r="A306" s="4">
        <v>9</v>
      </c>
      <c r="B306" s="4">
        <v>6</v>
      </c>
      <c r="D306" s="8">
        <v>1345202931</v>
      </c>
      <c r="E306" s="8" t="s">
        <v>171</v>
      </c>
      <c r="F306" s="9">
        <v>206000</v>
      </c>
      <c r="G306" s="9">
        <v>188000</v>
      </c>
      <c r="H306" s="9">
        <v>187000</v>
      </c>
      <c r="I306" s="9">
        <v>168609</v>
      </c>
      <c r="K306" s="39"/>
    </row>
    <row r="307" spans="1:20" s="4" customFormat="1" x14ac:dyDescent="0.2">
      <c r="A307" s="4">
        <v>9</v>
      </c>
      <c r="B307" s="4">
        <v>6</v>
      </c>
      <c r="D307" s="8">
        <v>1345203930</v>
      </c>
      <c r="E307" s="8" t="s">
        <v>172</v>
      </c>
      <c r="F307" s="9">
        <v>90000</v>
      </c>
      <c r="G307" s="9">
        <v>150000</v>
      </c>
      <c r="H307" s="9">
        <v>118000</v>
      </c>
      <c r="I307" s="9">
        <v>91788</v>
      </c>
      <c r="K307" s="39"/>
    </row>
    <row r="308" spans="1:20" s="4" customFormat="1" x14ac:dyDescent="0.2">
      <c r="A308" s="4">
        <v>10</v>
      </c>
      <c r="B308" s="4">
        <v>6</v>
      </c>
      <c r="D308" s="8">
        <v>1345301420</v>
      </c>
      <c r="E308" s="8" t="s">
        <v>173</v>
      </c>
      <c r="F308" s="9">
        <v>38000</v>
      </c>
      <c r="G308" s="9">
        <v>38000</v>
      </c>
      <c r="H308" s="9">
        <v>32000</v>
      </c>
      <c r="I308" s="9">
        <v>39539.199999999997</v>
      </c>
      <c r="K308" s="39"/>
    </row>
    <row r="309" spans="1:20" s="4" customFormat="1" x14ac:dyDescent="0.2">
      <c r="A309" s="4">
        <v>9</v>
      </c>
      <c r="B309" s="4">
        <v>6</v>
      </c>
      <c r="D309" s="8">
        <v>1345302930</v>
      </c>
      <c r="E309" s="8" t="s">
        <v>1025</v>
      </c>
      <c r="F309" s="9">
        <v>4000</v>
      </c>
      <c r="G309" s="9">
        <v>15000</v>
      </c>
      <c r="H309" s="9">
        <v>15000</v>
      </c>
      <c r="I309" s="9">
        <v>7113</v>
      </c>
      <c r="K309" s="39"/>
    </row>
    <row r="310" spans="1:20" s="4" customFormat="1" x14ac:dyDescent="0.2">
      <c r="A310" s="4">
        <v>9</v>
      </c>
      <c r="B310" s="4">
        <v>6</v>
      </c>
      <c r="D310" s="8">
        <v>1345303930</v>
      </c>
      <c r="E310" s="8" t="s">
        <v>174</v>
      </c>
      <c r="F310" s="9">
        <v>150000</v>
      </c>
      <c r="G310" s="9">
        <v>165000</v>
      </c>
      <c r="H310" s="9">
        <v>150000</v>
      </c>
      <c r="I310" s="9">
        <v>149789.79999999999</v>
      </c>
      <c r="K310" s="39"/>
    </row>
    <row r="311" spans="1:20" s="4" customFormat="1" ht="15" thickBot="1" x14ac:dyDescent="0.25">
      <c r="A311" s="4">
        <v>9</v>
      </c>
      <c r="B311" s="4">
        <v>6</v>
      </c>
      <c r="D311" s="8">
        <v>1345304930</v>
      </c>
      <c r="E311" s="8" t="s">
        <v>1026</v>
      </c>
      <c r="F311" s="9">
        <v>19000</v>
      </c>
      <c r="G311" s="9">
        <v>19000</v>
      </c>
      <c r="H311" s="9">
        <v>12000</v>
      </c>
      <c r="I311" s="9">
        <v>5696</v>
      </c>
      <c r="K311" s="39"/>
    </row>
    <row r="312" spans="1:20" s="5" customFormat="1" ht="15.75" thickBot="1" x14ac:dyDescent="0.3">
      <c r="D312" s="17"/>
      <c r="E312" s="17" t="s">
        <v>884</v>
      </c>
      <c r="F312" s="18">
        <f>SUM(F299:F311)</f>
        <v>3995000</v>
      </c>
      <c r="G312" s="18">
        <f>SUM(G299:G311)</f>
        <v>4208000</v>
      </c>
      <c r="H312" s="18">
        <f>SUM(H299:H311)</f>
        <v>3799000</v>
      </c>
      <c r="I312" s="18">
        <f t="shared" ref="I312" si="17">SUM(I299:I311)</f>
        <v>4470509.2799999993</v>
      </c>
      <c r="K312" s="39"/>
    </row>
    <row r="314" spans="1:20" ht="16.5" thickBot="1" x14ac:dyDescent="0.3">
      <c r="E314" s="14" t="s">
        <v>864</v>
      </c>
    </row>
    <row r="315" spans="1:20" s="1" customFormat="1" ht="15.75" thickBot="1" x14ac:dyDescent="0.3">
      <c r="A315" s="54"/>
      <c r="B315" s="54"/>
      <c r="C315" s="54"/>
      <c r="D315" s="17" t="s">
        <v>0</v>
      </c>
      <c r="E315" s="17" t="s">
        <v>1</v>
      </c>
      <c r="F315" s="18" t="s">
        <v>996</v>
      </c>
      <c r="G315" s="18" t="s">
        <v>885</v>
      </c>
      <c r="H315" s="18" t="s">
        <v>759</v>
      </c>
      <c r="I315" s="18" t="s">
        <v>997</v>
      </c>
      <c r="J315" s="54"/>
      <c r="K315" s="39"/>
      <c r="L315" s="54"/>
      <c r="M315" s="54"/>
      <c r="N315" s="54"/>
      <c r="O315" s="54"/>
      <c r="P315" s="54"/>
      <c r="Q315" s="54"/>
      <c r="R315" s="54"/>
      <c r="S315" s="54"/>
      <c r="T315" s="54"/>
    </row>
    <row r="316" spans="1:20" s="4" customFormat="1" x14ac:dyDescent="0.2">
      <c r="A316" s="4">
        <v>9</v>
      </c>
      <c r="B316" s="4">
        <v>6</v>
      </c>
      <c r="D316" s="8">
        <v>1346300930</v>
      </c>
      <c r="E316" s="8" t="s">
        <v>175</v>
      </c>
      <c r="F316" s="9">
        <v>11000</v>
      </c>
      <c r="G316" s="9">
        <v>8000</v>
      </c>
      <c r="H316" s="9">
        <v>15000</v>
      </c>
      <c r="I316" s="9">
        <v>4301</v>
      </c>
      <c r="K316" s="39"/>
    </row>
    <row r="317" spans="1:20" s="4" customFormat="1" x14ac:dyDescent="0.2">
      <c r="A317" s="4">
        <v>9</v>
      </c>
      <c r="B317" s="4">
        <v>6</v>
      </c>
      <c r="D317" s="8">
        <v>1346303930</v>
      </c>
      <c r="E317" s="8" t="s">
        <v>752</v>
      </c>
      <c r="F317" s="9">
        <v>5000</v>
      </c>
      <c r="G317" s="9">
        <v>5000</v>
      </c>
      <c r="H317" s="9">
        <v>6000</v>
      </c>
      <c r="I317" s="9">
        <v>3989</v>
      </c>
      <c r="K317" s="39"/>
    </row>
    <row r="318" spans="1:20" s="4" customFormat="1" x14ac:dyDescent="0.2">
      <c r="A318" s="4">
        <v>9</v>
      </c>
      <c r="B318" s="4">
        <v>6</v>
      </c>
      <c r="D318" s="8">
        <v>1346500930</v>
      </c>
      <c r="E318" s="8" t="s">
        <v>176</v>
      </c>
      <c r="F318" s="9">
        <v>1688000</v>
      </c>
      <c r="G318" s="9">
        <v>2287000</v>
      </c>
      <c r="H318" s="9">
        <v>2100000</v>
      </c>
      <c r="I318" s="9">
        <v>2192415</v>
      </c>
      <c r="K318" s="39"/>
    </row>
    <row r="319" spans="1:20" s="4" customFormat="1" x14ac:dyDescent="0.2">
      <c r="A319" s="4">
        <v>9</v>
      </c>
      <c r="B319" s="4">
        <v>6</v>
      </c>
      <c r="D319" s="8">
        <v>1346501930</v>
      </c>
      <c r="E319" s="8" t="s">
        <v>177</v>
      </c>
      <c r="F319" s="9">
        <v>64000</v>
      </c>
      <c r="G319" s="9">
        <v>45000</v>
      </c>
      <c r="H319" s="9">
        <v>45000</v>
      </c>
      <c r="I319" s="9">
        <v>25024</v>
      </c>
      <c r="K319" s="39"/>
    </row>
    <row r="320" spans="1:20" s="4" customFormat="1" ht="15.75" customHeight="1" x14ac:dyDescent="0.2">
      <c r="A320" s="4">
        <v>9</v>
      </c>
      <c r="B320" s="4">
        <v>6</v>
      </c>
      <c r="D320" s="8">
        <v>1346600930</v>
      </c>
      <c r="E320" s="8" t="s">
        <v>178</v>
      </c>
      <c r="F320" s="9">
        <v>345000</v>
      </c>
      <c r="G320" s="9">
        <v>375000</v>
      </c>
      <c r="H320" s="9">
        <v>300000</v>
      </c>
      <c r="I320" s="9">
        <v>375751</v>
      </c>
      <c r="K320" s="39"/>
    </row>
    <row r="321" spans="1:20" s="4" customFormat="1" x14ac:dyDescent="0.2">
      <c r="A321" s="4">
        <v>9</v>
      </c>
      <c r="B321" s="4">
        <v>6</v>
      </c>
      <c r="D321" s="8">
        <v>1346700930</v>
      </c>
      <c r="E321" s="8" t="s">
        <v>179</v>
      </c>
      <c r="F321" s="9">
        <v>30000</v>
      </c>
      <c r="G321" s="9">
        <v>46000</v>
      </c>
      <c r="H321" s="9">
        <v>60000</v>
      </c>
      <c r="I321" s="9">
        <v>31126</v>
      </c>
      <c r="K321" s="39"/>
    </row>
    <row r="322" spans="1:20" s="4" customFormat="1" x14ac:dyDescent="0.2">
      <c r="A322" s="4">
        <v>9</v>
      </c>
      <c r="B322" s="4">
        <v>6</v>
      </c>
      <c r="D322" s="8">
        <v>1346700931</v>
      </c>
      <c r="E322" s="8" t="s">
        <v>999</v>
      </c>
      <c r="F322" s="9">
        <v>11000</v>
      </c>
      <c r="G322" s="9"/>
      <c r="H322" s="9"/>
      <c r="I322" s="9">
        <v>7862</v>
      </c>
      <c r="K322" s="39"/>
    </row>
    <row r="323" spans="1:20" s="4" customFormat="1" x14ac:dyDescent="0.2">
      <c r="A323" s="4">
        <v>9</v>
      </c>
      <c r="B323" s="4">
        <v>6</v>
      </c>
      <c r="D323" s="8">
        <v>1346701930</v>
      </c>
      <c r="E323" s="8" t="s">
        <v>180</v>
      </c>
      <c r="F323" s="9">
        <v>98000</v>
      </c>
      <c r="G323" s="9">
        <v>98000</v>
      </c>
      <c r="H323" s="9">
        <v>150000</v>
      </c>
      <c r="I323" s="9">
        <v>109679</v>
      </c>
      <c r="K323" s="39"/>
    </row>
    <row r="324" spans="1:20" s="4" customFormat="1" x14ac:dyDescent="0.2">
      <c r="A324" s="4">
        <v>9</v>
      </c>
      <c r="B324" s="4">
        <v>6</v>
      </c>
      <c r="D324" s="8">
        <v>1346702930</v>
      </c>
      <c r="E324" s="8" t="s">
        <v>181</v>
      </c>
      <c r="F324" s="9">
        <v>0</v>
      </c>
      <c r="G324" s="9">
        <v>4000</v>
      </c>
      <c r="H324" s="9">
        <v>8000</v>
      </c>
      <c r="I324" s="9">
        <v>0</v>
      </c>
      <c r="K324" s="39"/>
    </row>
    <row r="325" spans="1:20" s="4" customFormat="1" x14ac:dyDescent="0.2">
      <c r="A325" s="4">
        <v>9</v>
      </c>
      <c r="B325" s="4">
        <v>6</v>
      </c>
      <c r="D325" s="8">
        <v>1346703930</v>
      </c>
      <c r="E325" s="8" t="s">
        <v>182</v>
      </c>
      <c r="F325" s="9">
        <v>225000</v>
      </c>
      <c r="G325" s="9">
        <v>135000</v>
      </c>
      <c r="H325" s="9">
        <v>113000</v>
      </c>
      <c r="I325" s="9">
        <v>0</v>
      </c>
      <c r="K325" s="39"/>
    </row>
    <row r="326" spans="1:20" s="4" customFormat="1" x14ac:dyDescent="0.2">
      <c r="A326" s="4">
        <v>9</v>
      </c>
      <c r="B326" s="4">
        <v>6</v>
      </c>
      <c r="D326" s="8">
        <v>1346704930</v>
      </c>
      <c r="E326" s="8" t="s">
        <v>1027</v>
      </c>
      <c r="F326" s="9">
        <v>53000</v>
      </c>
      <c r="G326" s="9">
        <v>38000</v>
      </c>
      <c r="H326" s="9">
        <v>75000</v>
      </c>
      <c r="I326" s="9">
        <v>0</v>
      </c>
      <c r="K326" s="39"/>
    </row>
    <row r="327" spans="1:20" s="4" customFormat="1" x14ac:dyDescent="0.2">
      <c r="A327" s="4">
        <v>9</v>
      </c>
      <c r="B327" s="4">
        <v>6</v>
      </c>
      <c r="D327" s="8">
        <v>1346707930</v>
      </c>
      <c r="E327" s="8" t="s">
        <v>183</v>
      </c>
      <c r="F327" s="9">
        <v>0</v>
      </c>
      <c r="G327" s="9">
        <v>4000</v>
      </c>
      <c r="H327" s="9">
        <v>11000</v>
      </c>
      <c r="I327" s="9">
        <v>0</v>
      </c>
      <c r="K327" s="39"/>
    </row>
    <row r="328" spans="1:20" s="4" customFormat="1" x14ac:dyDescent="0.2">
      <c r="A328" s="4">
        <v>9</v>
      </c>
      <c r="B328" s="4">
        <v>6</v>
      </c>
      <c r="D328" s="8">
        <v>1346708930</v>
      </c>
      <c r="E328" s="8" t="s">
        <v>184</v>
      </c>
      <c r="F328" s="9">
        <v>27000</v>
      </c>
      <c r="G328" s="9">
        <v>18000</v>
      </c>
      <c r="H328" s="9">
        <v>11000</v>
      </c>
      <c r="I328" s="9">
        <v>17412</v>
      </c>
      <c r="K328" s="39"/>
    </row>
    <row r="329" spans="1:20" s="4" customFormat="1" x14ac:dyDescent="0.2">
      <c r="A329" s="4">
        <v>9</v>
      </c>
      <c r="B329" s="4">
        <v>6</v>
      </c>
      <c r="D329" s="8">
        <v>1346800930</v>
      </c>
      <c r="E329" s="8" t="s">
        <v>185</v>
      </c>
      <c r="F329" s="9">
        <v>0</v>
      </c>
      <c r="G329" s="9">
        <v>4000</v>
      </c>
      <c r="H329" s="9">
        <v>15000</v>
      </c>
      <c r="I329" s="9">
        <v>0</v>
      </c>
      <c r="K329" s="39"/>
    </row>
    <row r="330" spans="1:20" s="4" customFormat="1" ht="15" thickBot="1" x14ac:dyDescent="0.25">
      <c r="A330" s="4">
        <v>9</v>
      </c>
      <c r="B330" s="4">
        <v>6</v>
      </c>
      <c r="D330" s="8">
        <v>1346801930</v>
      </c>
      <c r="E330" s="8" t="s">
        <v>1028</v>
      </c>
      <c r="F330" s="9">
        <v>15000</v>
      </c>
      <c r="G330" s="9">
        <v>20000</v>
      </c>
      <c r="H330" s="9">
        <v>20000</v>
      </c>
      <c r="I330" s="9">
        <v>23758</v>
      </c>
      <c r="K330" s="39"/>
    </row>
    <row r="331" spans="1:20" s="5" customFormat="1" ht="15.75" thickBot="1" x14ac:dyDescent="0.3">
      <c r="D331" s="17"/>
      <c r="E331" s="17" t="s">
        <v>858</v>
      </c>
      <c r="F331" s="18">
        <f>SUM(F316:F330)</f>
        <v>2572000</v>
      </c>
      <c r="G331" s="18">
        <f>SUM(G316:G330)</f>
        <v>3087000</v>
      </c>
      <c r="H331" s="18">
        <f>SUM(H316:H330)</f>
        <v>2929000</v>
      </c>
      <c r="I331" s="18">
        <f>SUM(I316:I330)</f>
        <v>2791317</v>
      </c>
      <c r="K331" s="39"/>
    </row>
    <row r="333" spans="1:20" ht="16.5" thickBot="1" x14ac:dyDescent="0.3">
      <c r="E333" s="14" t="s">
        <v>865</v>
      </c>
    </row>
    <row r="334" spans="1:20" s="1" customFormat="1" ht="15.75" thickBot="1" x14ac:dyDescent="0.3">
      <c r="A334" s="54"/>
      <c r="B334" s="54"/>
      <c r="C334" s="54"/>
      <c r="D334" s="50" t="s">
        <v>0</v>
      </c>
      <c r="E334" s="50" t="s">
        <v>1</v>
      </c>
      <c r="F334" s="51" t="s">
        <v>996</v>
      </c>
      <c r="G334" s="51" t="s">
        <v>885</v>
      </c>
      <c r="H334" s="18" t="s">
        <v>759</v>
      </c>
      <c r="I334" s="51" t="s">
        <v>997</v>
      </c>
      <c r="J334" s="54"/>
      <c r="K334" s="39"/>
      <c r="L334" s="54"/>
      <c r="M334" s="54"/>
      <c r="N334" s="54"/>
      <c r="O334" s="54"/>
      <c r="P334" s="54"/>
      <c r="Q334" s="54"/>
      <c r="R334" s="54"/>
      <c r="S334" s="54"/>
      <c r="T334" s="54"/>
    </row>
    <row r="335" spans="1:20" s="4" customFormat="1" ht="15" thickTop="1" x14ac:dyDescent="0.2">
      <c r="A335" s="4">
        <v>9</v>
      </c>
      <c r="B335" s="4">
        <v>6</v>
      </c>
      <c r="D335" s="15">
        <v>1347100930</v>
      </c>
      <c r="E335" s="15" t="s">
        <v>186</v>
      </c>
      <c r="F335" s="28">
        <v>0</v>
      </c>
      <c r="G335" s="28">
        <v>38000</v>
      </c>
      <c r="H335" s="28">
        <v>22000</v>
      </c>
      <c r="I335" s="28">
        <v>30894</v>
      </c>
      <c r="K335" s="39"/>
    </row>
    <row r="336" spans="1:20" s="4" customFormat="1" x14ac:dyDescent="0.2">
      <c r="A336" s="4">
        <v>9</v>
      </c>
      <c r="B336" s="4">
        <v>6</v>
      </c>
      <c r="D336" s="8">
        <v>1347101930</v>
      </c>
      <c r="E336" s="8" t="s">
        <v>187</v>
      </c>
      <c r="F336" s="49">
        <v>15000</v>
      </c>
      <c r="G336" s="49">
        <v>15000</v>
      </c>
      <c r="H336" s="49">
        <v>22000</v>
      </c>
      <c r="I336" s="49">
        <v>15001</v>
      </c>
      <c r="K336" s="39"/>
    </row>
    <row r="337" spans="1:20" s="4" customFormat="1" x14ac:dyDescent="0.2">
      <c r="A337" s="4">
        <v>9</v>
      </c>
      <c r="B337" s="4">
        <v>6</v>
      </c>
      <c r="D337" s="8">
        <v>1347102930</v>
      </c>
      <c r="E337" s="8" t="s">
        <v>1029</v>
      </c>
      <c r="F337" s="49">
        <v>2000</v>
      </c>
      <c r="G337" s="49"/>
      <c r="H337" s="49">
        <v>11000</v>
      </c>
      <c r="I337" s="49">
        <v>0</v>
      </c>
      <c r="K337" s="39"/>
    </row>
    <row r="338" spans="1:20" s="4" customFormat="1" x14ac:dyDescent="0.2">
      <c r="A338" s="4">
        <v>9</v>
      </c>
      <c r="B338" s="4">
        <v>6</v>
      </c>
      <c r="D338" s="8">
        <v>1347103930</v>
      </c>
      <c r="E338" s="8" t="s">
        <v>188</v>
      </c>
      <c r="F338" s="49">
        <v>8000</v>
      </c>
      <c r="G338" s="49">
        <v>8000</v>
      </c>
      <c r="H338" s="49">
        <v>8000</v>
      </c>
      <c r="I338" s="49">
        <v>5997</v>
      </c>
      <c r="K338" s="39"/>
    </row>
    <row r="339" spans="1:20" s="4" customFormat="1" x14ac:dyDescent="0.2">
      <c r="A339" s="4">
        <v>9</v>
      </c>
      <c r="B339" s="4">
        <v>6</v>
      </c>
      <c r="D339" s="8">
        <v>1347302930</v>
      </c>
      <c r="E339" s="8" t="s">
        <v>1030</v>
      </c>
      <c r="F339" s="49">
        <v>26000</v>
      </c>
      <c r="G339" s="49">
        <v>33000</v>
      </c>
      <c r="H339" s="49">
        <v>37000</v>
      </c>
      <c r="I339" s="49">
        <v>20923</v>
      </c>
      <c r="K339" s="39"/>
    </row>
    <row r="340" spans="1:20" s="4" customFormat="1" x14ac:dyDescent="0.2">
      <c r="A340" s="4">
        <v>9</v>
      </c>
      <c r="B340" s="4">
        <v>6</v>
      </c>
      <c r="D340" s="8">
        <v>1347303930</v>
      </c>
      <c r="E340" s="8" t="s">
        <v>1031</v>
      </c>
      <c r="F340" s="49">
        <v>4000</v>
      </c>
      <c r="G340" s="49">
        <v>4000</v>
      </c>
      <c r="H340" s="49">
        <v>4000</v>
      </c>
      <c r="I340" s="49">
        <v>0</v>
      </c>
      <c r="K340" s="39"/>
    </row>
    <row r="341" spans="1:20" s="4" customFormat="1" hidden="1" x14ac:dyDescent="0.2">
      <c r="A341" s="4">
        <v>9</v>
      </c>
      <c r="B341" s="4">
        <v>6</v>
      </c>
      <c r="D341" s="8">
        <v>1347400930</v>
      </c>
      <c r="E341" s="8" t="s">
        <v>190</v>
      </c>
      <c r="F341" s="49"/>
      <c r="G341" s="49"/>
      <c r="H341" s="49"/>
      <c r="I341" s="49">
        <v>0</v>
      </c>
      <c r="K341" s="39"/>
    </row>
    <row r="342" spans="1:20" s="4" customFormat="1" x14ac:dyDescent="0.2">
      <c r="A342" s="4">
        <v>9</v>
      </c>
      <c r="B342" s="4">
        <v>6</v>
      </c>
      <c r="D342" s="8">
        <v>1347401930</v>
      </c>
      <c r="E342" s="8" t="s">
        <v>191</v>
      </c>
      <c r="F342" s="49">
        <v>86000</v>
      </c>
      <c r="G342" s="49">
        <v>60000</v>
      </c>
      <c r="H342" s="49">
        <v>60000</v>
      </c>
      <c r="I342" s="49">
        <v>57307</v>
      </c>
      <c r="K342" s="39"/>
    </row>
    <row r="343" spans="1:20" s="4" customFormat="1" x14ac:dyDescent="0.2">
      <c r="A343" s="4">
        <v>9</v>
      </c>
      <c r="B343" s="4">
        <v>6</v>
      </c>
      <c r="D343" s="8">
        <v>1347402930</v>
      </c>
      <c r="E343" s="8" t="s">
        <v>978</v>
      </c>
      <c r="F343" s="49">
        <v>92000</v>
      </c>
      <c r="G343" s="49">
        <v>37000</v>
      </c>
      <c r="H343" s="49">
        <v>15000</v>
      </c>
      <c r="I343" s="49">
        <v>42606</v>
      </c>
      <c r="K343" s="39"/>
    </row>
    <row r="344" spans="1:20" s="4" customFormat="1" x14ac:dyDescent="0.2">
      <c r="A344" s="4">
        <v>9</v>
      </c>
      <c r="B344" s="4">
        <v>6</v>
      </c>
      <c r="D344" s="8">
        <v>1347403930</v>
      </c>
      <c r="E344" s="8" t="s">
        <v>749</v>
      </c>
      <c r="F344" s="49">
        <v>5000</v>
      </c>
      <c r="G344" s="49"/>
      <c r="H344" s="49">
        <v>11000</v>
      </c>
      <c r="I344" s="49">
        <v>0</v>
      </c>
      <c r="K344" s="39"/>
    </row>
    <row r="345" spans="1:20" s="4" customFormat="1" ht="13.5" customHeight="1" x14ac:dyDescent="0.2">
      <c r="A345" s="4">
        <v>9</v>
      </c>
      <c r="B345" s="4">
        <v>6</v>
      </c>
      <c r="D345" s="8">
        <v>1347404930</v>
      </c>
      <c r="E345" s="8" t="s">
        <v>1032</v>
      </c>
      <c r="F345" s="49">
        <v>45000</v>
      </c>
      <c r="G345" s="49"/>
      <c r="H345" s="49">
        <v>26000</v>
      </c>
      <c r="I345" s="49">
        <v>0</v>
      </c>
      <c r="K345" s="39"/>
    </row>
    <row r="346" spans="1:20" s="4" customFormat="1" ht="13.5" customHeight="1" x14ac:dyDescent="0.2">
      <c r="A346" s="4">
        <v>9</v>
      </c>
      <c r="B346" s="4">
        <v>6</v>
      </c>
      <c r="D346" s="8">
        <v>1347404931</v>
      </c>
      <c r="E346" s="8" t="s">
        <v>1033</v>
      </c>
      <c r="F346" s="49">
        <v>23000</v>
      </c>
      <c r="G346" s="49"/>
      <c r="H346" s="49"/>
      <c r="I346" s="49"/>
      <c r="K346" s="39"/>
    </row>
    <row r="347" spans="1:20" s="4" customFormat="1" ht="15" thickBot="1" x14ac:dyDescent="0.25">
      <c r="A347" s="4">
        <v>9</v>
      </c>
      <c r="B347" s="4">
        <v>6</v>
      </c>
      <c r="D347" s="8">
        <v>1347500930</v>
      </c>
      <c r="E347" s="8" t="s">
        <v>192</v>
      </c>
      <c r="F347" s="49">
        <v>120000</v>
      </c>
      <c r="G347" s="49">
        <v>188000</v>
      </c>
      <c r="H347" s="49">
        <v>131000</v>
      </c>
      <c r="I347" s="49">
        <v>107543</v>
      </c>
      <c r="K347" s="39"/>
    </row>
    <row r="348" spans="1:20" s="5" customFormat="1" ht="15.75" thickBot="1" x14ac:dyDescent="0.3">
      <c r="D348" s="17"/>
      <c r="E348" s="17" t="s">
        <v>859</v>
      </c>
      <c r="F348" s="18">
        <f>SUM(F335:F347)</f>
        <v>426000</v>
      </c>
      <c r="G348" s="18">
        <f>SUM(G335:G347)</f>
        <v>383000</v>
      </c>
      <c r="H348" s="18">
        <f>SUM(H335:H347)</f>
        <v>347000</v>
      </c>
      <c r="I348" s="18">
        <f>SUM(I335:I347)</f>
        <v>280271</v>
      </c>
      <c r="K348" s="39"/>
    </row>
    <row r="349" spans="1:20" ht="15.75" customHeight="1" x14ac:dyDescent="0.2"/>
    <row r="350" spans="1:20" ht="15.75" customHeight="1" thickBot="1" x14ac:dyDescent="0.3">
      <c r="E350" s="14" t="s">
        <v>193</v>
      </c>
    </row>
    <row r="351" spans="1:20" s="1" customFormat="1" ht="15.75" thickBot="1" x14ac:dyDescent="0.3">
      <c r="A351" s="54"/>
      <c r="B351" s="54"/>
      <c r="C351" s="54"/>
      <c r="D351" s="17" t="s">
        <v>0</v>
      </c>
      <c r="E351" s="17" t="s">
        <v>1</v>
      </c>
      <c r="F351" s="18" t="s">
        <v>996</v>
      </c>
      <c r="G351" s="18" t="s">
        <v>885</v>
      </c>
      <c r="H351" s="18" t="s">
        <v>759</v>
      </c>
      <c r="I351" s="18" t="s">
        <v>997</v>
      </c>
      <c r="J351" s="54"/>
      <c r="K351" s="39"/>
      <c r="L351" s="54"/>
      <c r="M351" s="54"/>
      <c r="N351" s="54"/>
      <c r="O351" s="54"/>
      <c r="P351" s="54"/>
      <c r="Q351" s="54"/>
      <c r="R351" s="54"/>
      <c r="S351" s="54"/>
      <c r="T351" s="54"/>
    </row>
    <row r="352" spans="1:20" s="4" customFormat="1" x14ac:dyDescent="0.2">
      <c r="A352" s="4">
        <v>9</v>
      </c>
      <c r="B352" s="4">
        <v>6</v>
      </c>
      <c r="D352" s="8">
        <v>1348202930</v>
      </c>
      <c r="E352" s="8" t="s">
        <v>193</v>
      </c>
      <c r="F352" s="9">
        <v>8000</v>
      </c>
      <c r="G352" s="9">
        <v>24000</v>
      </c>
      <c r="H352" s="9">
        <v>22000</v>
      </c>
      <c r="I352" s="9">
        <v>14463</v>
      </c>
      <c r="K352" s="39"/>
    </row>
    <row r="353" spans="1:20" s="4" customFormat="1" x14ac:dyDescent="0.2">
      <c r="A353" s="4">
        <v>9</v>
      </c>
      <c r="B353" s="4">
        <v>6</v>
      </c>
      <c r="D353" s="8">
        <v>1348202931</v>
      </c>
      <c r="E353" s="8" t="s">
        <v>1034</v>
      </c>
      <c r="F353" s="9">
        <v>10000</v>
      </c>
      <c r="G353" s="9"/>
      <c r="H353" s="9"/>
      <c r="I353" s="9"/>
      <c r="K353" s="39"/>
    </row>
    <row r="354" spans="1:20" s="4" customFormat="1" x14ac:dyDescent="0.2">
      <c r="A354" s="4">
        <v>9</v>
      </c>
      <c r="B354" s="4">
        <v>6</v>
      </c>
      <c r="D354" s="8">
        <v>1348300930</v>
      </c>
      <c r="E354" s="8" t="s">
        <v>902</v>
      </c>
      <c r="F354" s="9">
        <v>68000</v>
      </c>
      <c r="G354" s="9">
        <v>53000</v>
      </c>
      <c r="H354" s="9"/>
      <c r="I354" s="9">
        <v>527</v>
      </c>
      <c r="K354" s="39"/>
    </row>
    <row r="355" spans="1:20" s="4" customFormat="1" x14ac:dyDescent="0.2">
      <c r="A355" s="4">
        <v>9</v>
      </c>
      <c r="B355" s="4">
        <v>6</v>
      </c>
      <c r="D355" s="8">
        <v>1348307930</v>
      </c>
      <c r="E355" s="8" t="s">
        <v>194</v>
      </c>
      <c r="F355" s="9">
        <v>30000</v>
      </c>
      <c r="G355" s="9">
        <v>6000</v>
      </c>
      <c r="H355" s="9">
        <v>6000</v>
      </c>
      <c r="I355" s="9">
        <v>5039</v>
      </c>
      <c r="K355" s="39"/>
    </row>
    <row r="356" spans="1:20" ht="15" thickBot="1" x14ac:dyDescent="0.25">
      <c r="A356" s="4">
        <v>9</v>
      </c>
      <c r="B356" s="4">
        <v>6</v>
      </c>
      <c r="D356" s="8">
        <v>1348400930</v>
      </c>
      <c r="E356" s="8" t="s">
        <v>195</v>
      </c>
      <c r="F356" s="9">
        <v>8000</v>
      </c>
      <c r="G356" s="9">
        <v>8000</v>
      </c>
      <c r="H356" s="9">
        <v>15000</v>
      </c>
      <c r="I356" s="9">
        <v>0</v>
      </c>
    </row>
    <row r="357" spans="1:20" s="10" customFormat="1" ht="15.75" thickBot="1" x14ac:dyDescent="0.3">
      <c r="A357" s="5"/>
      <c r="B357" s="5"/>
      <c r="C357" s="5"/>
      <c r="D357" s="17"/>
      <c r="E357" s="17" t="s">
        <v>860</v>
      </c>
      <c r="F357" s="18">
        <f>SUM(F352:F356)</f>
        <v>124000</v>
      </c>
      <c r="G357" s="18">
        <f>SUM(G352:G356)</f>
        <v>91000</v>
      </c>
      <c r="H357" s="18">
        <f>SUM(H352:H356)</f>
        <v>43000</v>
      </c>
      <c r="I357" s="18">
        <f>SUM(I352:I356)</f>
        <v>20029</v>
      </c>
      <c r="J357" s="5"/>
      <c r="K357" s="39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.75" customHeight="1" x14ac:dyDescent="0.2"/>
    <row r="359" spans="1:20" ht="15.75" customHeight="1" thickBot="1" x14ac:dyDescent="0.3">
      <c r="E359" s="14" t="s">
        <v>866</v>
      </c>
    </row>
    <row r="360" spans="1:20" s="1" customFormat="1" ht="15.75" thickBot="1" x14ac:dyDescent="0.3">
      <c r="A360" s="54"/>
      <c r="B360" s="54"/>
      <c r="C360" s="54"/>
      <c r="D360" s="17" t="s">
        <v>0</v>
      </c>
      <c r="E360" s="17" t="s">
        <v>1</v>
      </c>
      <c r="F360" s="18" t="s">
        <v>996</v>
      </c>
      <c r="G360" s="18" t="s">
        <v>885</v>
      </c>
      <c r="H360" s="18" t="s">
        <v>759</v>
      </c>
      <c r="I360" s="18" t="s">
        <v>997</v>
      </c>
      <c r="J360" s="54"/>
      <c r="K360" s="39"/>
      <c r="L360" s="54"/>
      <c r="M360" s="54"/>
      <c r="N360" s="54"/>
      <c r="O360" s="54"/>
      <c r="P360" s="54"/>
      <c r="Q360" s="54"/>
      <c r="R360" s="54"/>
      <c r="S360" s="54"/>
      <c r="T360" s="54"/>
    </row>
    <row r="361" spans="1:20" x14ac:dyDescent="0.2">
      <c r="A361" s="2">
        <v>10</v>
      </c>
      <c r="B361" s="4">
        <v>6</v>
      </c>
      <c r="D361" s="8">
        <v>1349004420</v>
      </c>
      <c r="E361" s="8" t="s">
        <v>197</v>
      </c>
      <c r="F361" s="9">
        <v>3000</v>
      </c>
      <c r="G361" s="9">
        <v>3000</v>
      </c>
      <c r="H361" s="9">
        <v>3000</v>
      </c>
      <c r="I361" s="9">
        <v>0</v>
      </c>
    </row>
    <row r="362" spans="1:20" x14ac:dyDescent="0.2">
      <c r="A362" s="2">
        <v>9</v>
      </c>
      <c r="B362" s="4">
        <v>6</v>
      </c>
      <c r="D362" s="8">
        <v>1349004930</v>
      </c>
      <c r="E362" s="8" t="s">
        <v>198</v>
      </c>
      <c r="F362" s="9">
        <v>15000</v>
      </c>
      <c r="G362" s="9">
        <v>19000</v>
      </c>
      <c r="H362" s="9">
        <v>12000</v>
      </c>
      <c r="I362" s="9">
        <v>20760</v>
      </c>
    </row>
    <row r="363" spans="1:20" x14ac:dyDescent="0.2">
      <c r="A363" s="2">
        <v>9</v>
      </c>
      <c r="B363" s="4">
        <v>6</v>
      </c>
      <c r="D363" s="8">
        <v>1349007930</v>
      </c>
      <c r="E363" s="8" t="s">
        <v>1035</v>
      </c>
      <c r="F363" s="9">
        <v>49000</v>
      </c>
      <c r="G363" s="9">
        <v>60000</v>
      </c>
      <c r="H363" s="9">
        <v>60000</v>
      </c>
      <c r="I363" s="9">
        <v>35953</v>
      </c>
    </row>
    <row r="364" spans="1:20" x14ac:dyDescent="0.2">
      <c r="A364" s="2">
        <v>9</v>
      </c>
      <c r="B364" s="4">
        <v>6</v>
      </c>
      <c r="D364" s="8">
        <v>1349012930</v>
      </c>
      <c r="E364" s="8" t="s">
        <v>199</v>
      </c>
      <c r="F364" s="9">
        <v>0</v>
      </c>
      <c r="G364" s="9">
        <v>4000</v>
      </c>
      <c r="H364" s="9">
        <v>15000</v>
      </c>
      <c r="I364" s="9">
        <v>0</v>
      </c>
    </row>
    <row r="365" spans="1:20" x14ac:dyDescent="0.2">
      <c r="A365" s="2">
        <v>9</v>
      </c>
      <c r="B365" s="4">
        <v>6</v>
      </c>
      <c r="D365" s="8">
        <v>1349016930</v>
      </c>
      <c r="E365" s="8" t="s">
        <v>200</v>
      </c>
      <c r="F365" s="9">
        <v>11000</v>
      </c>
      <c r="G365" s="9">
        <v>26000</v>
      </c>
      <c r="H365" s="9">
        <v>15000</v>
      </c>
      <c r="I365" s="9">
        <v>22162</v>
      </c>
    </row>
    <row r="366" spans="1:20" x14ac:dyDescent="0.2">
      <c r="A366" s="2">
        <v>9</v>
      </c>
      <c r="B366" s="4">
        <v>6</v>
      </c>
      <c r="D366" s="8">
        <v>1349018930</v>
      </c>
      <c r="E366" s="8" t="s">
        <v>201</v>
      </c>
      <c r="F366" s="9">
        <v>50000</v>
      </c>
      <c r="G366" s="9">
        <v>65000</v>
      </c>
      <c r="H366" s="9">
        <v>22000</v>
      </c>
      <c r="I366" s="9">
        <v>0</v>
      </c>
    </row>
    <row r="367" spans="1:20" x14ac:dyDescent="0.2">
      <c r="A367" s="2">
        <v>9</v>
      </c>
      <c r="B367" s="4">
        <v>6</v>
      </c>
      <c r="D367" s="8">
        <v>1349019930</v>
      </c>
      <c r="E367" s="8" t="s">
        <v>202</v>
      </c>
      <c r="F367" s="9">
        <v>162000</v>
      </c>
      <c r="G367" s="9">
        <v>94000</v>
      </c>
      <c r="H367" s="9">
        <v>176000</v>
      </c>
      <c r="I367" s="9">
        <f>153296+1200</f>
        <v>154496</v>
      </c>
    </row>
    <row r="368" spans="1:20" x14ac:dyDescent="0.2">
      <c r="A368" s="2">
        <v>9</v>
      </c>
      <c r="B368" s="4">
        <v>6</v>
      </c>
      <c r="D368" s="8">
        <v>1349020930</v>
      </c>
      <c r="E368" s="8" t="s">
        <v>742</v>
      </c>
      <c r="F368" s="9">
        <v>11000</v>
      </c>
      <c r="G368" s="9">
        <v>10000</v>
      </c>
      <c r="H368" s="9">
        <v>15000</v>
      </c>
      <c r="I368" s="9">
        <v>0</v>
      </c>
    </row>
    <row r="369" spans="1:20" x14ac:dyDescent="0.2">
      <c r="A369" s="2">
        <v>9</v>
      </c>
      <c r="B369" s="4">
        <v>6</v>
      </c>
      <c r="D369" s="8">
        <v>1349021930</v>
      </c>
      <c r="E369" s="8" t="s">
        <v>750</v>
      </c>
      <c r="F369" s="9">
        <v>11000</v>
      </c>
      <c r="G369" s="9">
        <v>8000</v>
      </c>
      <c r="H369" s="9">
        <v>27000</v>
      </c>
      <c r="I369" s="9">
        <v>0</v>
      </c>
    </row>
    <row r="370" spans="1:20" x14ac:dyDescent="0.2">
      <c r="A370" s="2">
        <v>9</v>
      </c>
      <c r="B370" s="4">
        <v>6</v>
      </c>
      <c r="D370" s="8">
        <v>1349022930</v>
      </c>
      <c r="E370" s="8" t="s">
        <v>751</v>
      </c>
      <c r="F370" s="9">
        <v>0</v>
      </c>
      <c r="G370" s="9">
        <v>0</v>
      </c>
      <c r="H370" s="9">
        <v>15000</v>
      </c>
      <c r="I370" s="9">
        <v>4380</v>
      </c>
    </row>
    <row r="371" spans="1:20" ht="15" thickBot="1" x14ac:dyDescent="0.25">
      <c r="A371" s="2">
        <v>9</v>
      </c>
      <c r="B371" s="4">
        <v>6</v>
      </c>
      <c r="D371" s="8">
        <v>1349023930</v>
      </c>
      <c r="E371" s="8" t="s">
        <v>1068</v>
      </c>
      <c r="F371" s="9">
        <v>60000</v>
      </c>
      <c r="G371" s="9">
        <v>0</v>
      </c>
      <c r="H371" s="9">
        <v>0</v>
      </c>
      <c r="I371" s="9">
        <v>0</v>
      </c>
    </row>
    <row r="372" spans="1:20" s="10" customFormat="1" ht="15.75" thickBot="1" x14ac:dyDescent="0.3">
      <c r="A372" s="5"/>
      <c r="B372" s="5"/>
      <c r="C372" s="5"/>
      <c r="D372" s="17"/>
      <c r="E372" s="17" t="s">
        <v>861</v>
      </c>
      <c r="F372" s="18">
        <f>SUM(F361:F371)</f>
        <v>372000</v>
      </c>
      <c r="G372" s="18">
        <f>SUM(G361:G371)</f>
        <v>289000</v>
      </c>
      <c r="H372" s="18">
        <f>SUM(H361:H371)</f>
        <v>360000</v>
      </c>
      <c r="I372" s="18">
        <f>SUM(I361:I371)</f>
        <v>237751</v>
      </c>
      <c r="J372" s="5"/>
      <c r="K372" s="39"/>
      <c r="L372" s="5"/>
      <c r="M372" s="5"/>
      <c r="N372" s="5"/>
      <c r="O372" s="5"/>
      <c r="P372" s="5"/>
      <c r="Q372" s="5"/>
      <c r="R372" s="5"/>
      <c r="S372" s="5"/>
      <c r="T372" s="5"/>
    </row>
    <row r="374" spans="1:20" ht="16.5" thickBot="1" x14ac:dyDescent="0.3">
      <c r="E374" s="13" t="s">
        <v>793</v>
      </c>
    </row>
    <row r="375" spans="1:20" s="1" customFormat="1" ht="15.75" thickBot="1" x14ac:dyDescent="0.3">
      <c r="A375" s="54"/>
      <c r="B375" s="54"/>
      <c r="C375" s="54"/>
      <c r="D375" s="17" t="s">
        <v>0</v>
      </c>
      <c r="E375" s="17" t="s">
        <v>1</v>
      </c>
      <c r="F375" s="18" t="s">
        <v>996</v>
      </c>
      <c r="G375" s="18" t="s">
        <v>885</v>
      </c>
      <c r="H375" s="18" t="s">
        <v>759</v>
      </c>
      <c r="I375" s="18" t="s">
        <v>997</v>
      </c>
      <c r="J375" s="54"/>
      <c r="K375" s="39"/>
      <c r="L375" s="54"/>
      <c r="M375" s="54"/>
      <c r="N375" s="54"/>
      <c r="O375" s="54"/>
      <c r="P375" s="54"/>
      <c r="Q375" s="54"/>
      <c r="R375" s="54"/>
      <c r="S375" s="54"/>
      <c r="T375" s="54"/>
    </row>
    <row r="376" spans="1:20" hidden="1" x14ac:dyDescent="0.2">
      <c r="A376" s="2">
        <v>3</v>
      </c>
      <c r="B376" s="2">
        <v>13</v>
      </c>
      <c r="D376" s="26">
        <v>1369000420</v>
      </c>
      <c r="E376" s="26" t="s">
        <v>903</v>
      </c>
      <c r="F376" s="52"/>
      <c r="G376" s="52"/>
      <c r="H376" s="52"/>
      <c r="I376" s="52"/>
    </row>
    <row r="377" spans="1:20" x14ac:dyDescent="0.2">
      <c r="A377" s="2">
        <v>6</v>
      </c>
      <c r="B377" s="2">
        <v>13</v>
      </c>
      <c r="D377" s="8">
        <v>1369000950</v>
      </c>
      <c r="E377" s="8" t="s">
        <v>1065</v>
      </c>
      <c r="F377" s="49">
        <v>45000</v>
      </c>
      <c r="G377" s="49">
        <v>80000</v>
      </c>
      <c r="H377" s="49">
        <v>136000</v>
      </c>
      <c r="I377" s="49">
        <v>72864</v>
      </c>
    </row>
    <row r="378" spans="1:20" x14ac:dyDescent="0.2">
      <c r="A378" s="2">
        <v>6</v>
      </c>
      <c r="B378" s="2">
        <v>13</v>
      </c>
      <c r="D378" s="8">
        <v>1369000951</v>
      </c>
      <c r="E378" s="8" t="s">
        <v>203</v>
      </c>
      <c r="F378" s="49">
        <v>113000</v>
      </c>
      <c r="G378" s="49">
        <v>105000</v>
      </c>
      <c r="H378" s="49">
        <v>120000</v>
      </c>
      <c r="I378" s="49">
        <v>112500</v>
      </c>
    </row>
    <row r="379" spans="1:20" x14ac:dyDescent="0.2">
      <c r="A379" s="2">
        <v>6</v>
      </c>
      <c r="B379" s="2">
        <v>13</v>
      </c>
      <c r="D379" s="8">
        <v>1369000952</v>
      </c>
      <c r="E379" s="8" t="s">
        <v>1066</v>
      </c>
      <c r="F379" s="49">
        <v>30000</v>
      </c>
      <c r="G379" s="49"/>
      <c r="H379" s="49"/>
      <c r="I379" s="49"/>
    </row>
    <row r="380" spans="1:20" x14ac:dyDescent="0.2">
      <c r="A380" s="2">
        <v>6</v>
      </c>
      <c r="B380" s="2">
        <v>13</v>
      </c>
      <c r="D380" s="8">
        <v>1369001950</v>
      </c>
      <c r="E380" s="8" t="s">
        <v>1067</v>
      </c>
      <c r="F380" s="49">
        <v>300000</v>
      </c>
      <c r="G380" s="49"/>
      <c r="H380" s="49"/>
      <c r="I380" s="49"/>
    </row>
    <row r="381" spans="1:20" x14ac:dyDescent="0.2">
      <c r="A381" s="2">
        <v>6</v>
      </c>
      <c r="B381" s="2">
        <v>13</v>
      </c>
      <c r="D381" s="8">
        <v>1369000952</v>
      </c>
      <c r="E381" s="8" t="s">
        <v>204</v>
      </c>
      <c r="F381" s="49">
        <v>0</v>
      </c>
      <c r="G381" s="49">
        <v>10000</v>
      </c>
      <c r="H381" s="49">
        <v>60000</v>
      </c>
      <c r="I381" s="49">
        <v>4147</v>
      </c>
    </row>
    <row r="382" spans="1:20" ht="15" thickBot="1" x14ac:dyDescent="0.25">
      <c r="A382" s="2">
        <v>6</v>
      </c>
      <c r="B382" s="2">
        <v>2</v>
      </c>
      <c r="D382" s="8">
        <v>1369003940</v>
      </c>
      <c r="E382" s="8" t="s">
        <v>1085</v>
      </c>
      <c r="F382" s="49">
        <v>94000</v>
      </c>
      <c r="G382" s="49"/>
      <c r="H382" s="49"/>
      <c r="I382" s="49"/>
    </row>
    <row r="383" spans="1:20" s="10" customFormat="1" ht="15.75" thickBot="1" x14ac:dyDescent="0.3">
      <c r="A383" s="5"/>
      <c r="B383" s="5"/>
      <c r="C383" s="5"/>
      <c r="D383" s="17"/>
      <c r="E383" s="17" t="s">
        <v>794</v>
      </c>
      <c r="F383" s="18">
        <f>SUM(F376:F382)</f>
        <v>582000</v>
      </c>
      <c r="G383" s="18">
        <f>SUM(G376:G382)</f>
        <v>195000</v>
      </c>
      <c r="H383" s="18">
        <f>SUM(H376:H382)</f>
        <v>316000</v>
      </c>
      <c r="I383" s="18">
        <f>SUM(I376:I382)</f>
        <v>189511</v>
      </c>
      <c r="J383" s="5"/>
      <c r="K383" s="39"/>
      <c r="L383" s="5"/>
      <c r="M383" s="5"/>
      <c r="N383" s="5"/>
      <c r="O383" s="5"/>
      <c r="P383" s="5"/>
      <c r="Q383" s="5"/>
      <c r="R383" s="5"/>
      <c r="S383" s="5"/>
      <c r="T383" s="5"/>
    </row>
    <row r="385" spans="1:20" ht="18.75" customHeight="1" thickBot="1" x14ac:dyDescent="0.3">
      <c r="E385" s="14" t="s">
        <v>733</v>
      </c>
    </row>
    <row r="386" spans="1:20" s="1" customFormat="1" ht="15.75" thickBot="1" x14ac:dyDescent="0.3">
      <c r="A386" s="54"/>
      <c r="B386" s="54"/>
      <c r="C386" s="54"/>
      <c r="D386" s="17" t="s">
        <v>0</v>
      </c>
      <c r="E386" s="17" t="s">
        <v>1</v>
      </c>
      <c r="F386" s="18" t="s">
        <v>996</v>
      </c>
      <c r="G386" s="18" t="s">
        <v>885</v>
      </c>
      <c r="H386" s="18" t="s">
        <v>759</v>
      </c>
      <c r="I386" s="18" t="s">
        <v>997</v>
      </c>
      <c r="J386" s="54"/>
      <c r="K386" s="39"/>
      <c r="L386" s="54"/>
      <c r="M386" s="54"/>
      <c r="N386" s="54"/>
      <c r="O386" s="54"/>
      <c r="P386" s="54"/>
      <c r="Q386" s="54"/>
      <c r="R386" s="54"/>
      <c r="S386" s="54"/>
      <c r="T386" s="54"/>
    </row>
    <row r="387" spans="1:20" x14ac:dyDescent="0.2">
      <c r="A387" s="2">
        <v>3</v>
      </c>
      <c r="B387" s="2">
        <v>1</v>
      </c>
      <c r="D387" s="8">
        <v>1413100290</v>
      </c>
      <c r="E387" s="8" t="s">
        <v>1000</v>
      </c>
      <c r="F387" s="9"/>
      <c r="G387" s="9"/>
      <c r="H387" s="9"/>
      <c r="I387" s="9">
        <v>18497</v>
      </c>
    </row>
    <row r="388" spans="1:20" x14ac:dyDescent="0.2">
      <c r="A388" s="2">
        <v>3</v>
      </c>
      <c r="B388" s="2">
        <v>1</v>
      </c>
      <c r="D388" s="8">
        <v>1432000640</v>
      </c>
      <c r="E388" s="8" t="s">
        <v>904</v>
      </c>
      <c r="F388" s="9">
        <v>517000</v>
      </c>
      <c r="G388" s="9">
        <v>560000</v>
      </c>
      <c r="H388" s="9">
        <v>520000</v>
      </c>
      <c r="I388" s="9">
        <v>497748.76</v>
      </c>
    </row>
    <row r="389" spans="1:20" x14ac:dyDescent="0.2">
      <c r="A389" s="2">
        <v>3</v>
      </c>
      <c r="B389" s="2">
        <v>1</v>
      </c>
      <c r="D389" s="8">
        <v>1433000640</v>
      </c>
      <c r="E389" s="8" t="s">
        <v>205</v>
      </c>
      <c r="F389" s="9">
        <v>520000</v>
      </c>
      <c r="G389" s="9">
        <v>390000</v>
      </c>
      <c r="H389" s="9">
        <v>600000</v>
      </c>
      <c r="I389" s="9">
        <v>413855</v>
      </c>
    </row>
    <row r="390" spans="1:20" x14ac:dyDescent="0.2">
      <c r="A390" s="2">
        <v>3</v>
      </c>
      <c r="B390" s="2">
        <v>1</v>
      </c>
      <c r="D390" s="8">
        <v>1435000640</v>
      </c>
      <c r="E390" s="8" t="s">
        <v>206</v>
      </c>
      <c r="F390" s="9">
        <v>730000</v>
      </c>
      <c r="G390" s="9">
        <v>700000</v>
      </c>
      <c r="H390" s="9">
        <v>850000</v>
      </c>
      <c r="I390" s="9">
        <v>699377.88</v>
      </c>
    </row>
    <row r="391" spans="1:20" ht="15" thickBot="1" x14ac:dyDescent="0.25">
      <c r="A391" s="2">
        <v>3</v>
      </c>
      <c r="B391" s="2">
        <v>1</v>
      </c>
      <c r="D391" s="8">
        <v>1436000640</v>
      </c>
      <c r="E391" s="8" t="s">
        <v>905</v>
      </c>
      <c r="F391" s="9">
        <v>577000</v>
      </c>
      <c r="G391" s="9">
        <v>577000</v>
      </c>
      <c r="H391" s="9"/>
      <c r="I391" s="9"/>
    </row>
    <row r="392" spans="1:20" s="10" customFormat="1" ht="15.75" thickBot="1" x14ac:dyDescent="0.3">
      <c r="A392" s="5"/>
      <c r="B392" s="5"/>
      <c r="C392" s="5"/>
      <c r="D392" s="17"/>
      <c r="E392" s="17" t="s">
        <v>795</v>
      </c>
      <c r="F392" s="18">
        <f t="shared" ref="F392:H392" si="18">SUM(F387:F391)</f>
        <v>2344000</v>
      </c>
      <c r="G392" s="18">
        <f t="shared" si="18"/>
        <v>2227000</v>
      </c>
      <c r="H392" s="18">
        <f t="shared" si="18"/>
        <v>1970000</v>
      </c>
      <c r="I392" s="18">
        <f>SUM(I387:I391)</f>
        <v>1629478.6400000001</v>
      </c>
      <c r="J392" s="5"/>
      <c r="K392" s="39"/>
      <c r="L392" s="5"/>
      <c r="M392" s="5"/>
      <c r="N392" s="5"/>
      <c r="O392" s="5"/>
      <c r="P392" s="5"/>
      <c r="Q392" s="5"/>
      <c r="R392" s="5"/>
      <c r="S392" s="5"/>
      <c r="T392" s="5"/>
    </row>
    <row r="394" spans="1:20" ht="16.5" thickBot="1" x14ac:dyDescent="0.3">
      <c r="E394" s="14" t="s">
        <v>797</v>
      </c>
    </row>
    <row r="395" spans="1:20" s="1" customFormat="1" ht="15.75" thickBot="1" x14ac:dyDescent="0.3">
      <c r="A395" s="54"/>
      <c r="B395" s="54"/>
      <c r="C395" s="54"/>
      <c r="D395" s="17" t="s">
        <v>0</v>
      </c>
      <c r="E395" s="17" t="s">
        <v>1</v>
      </c>
      <c r="F395" s="18" t="s">
        <v>996</v>
      </c>
      <c r="G395" s="18" t="s">
        <v>885</v>
      </c>
      <c r="H395" s="18" t="s">
        <v>759</v>
      </c>
      <c r="I395" s="18" t="s">
        <v>997</v>
      </c>
      <c r="J395" s="54"/>
      <c r="K395" s="39"/>
      <c r="L395" s="54"/>
      <c r="M395" s="54"/>
      <c r="N395" s="54"/>
      <c r="O395" s="54"/>
      <c r="P395" s="54"/>
      <c r="Q395" s="54"/>
      <c r="R395" s="54"/>
      <c r="S395" s="54"/>
      <c r="T395" s="54"/>
    </row>
    <row r="396" spans="1:20" x14ac:dyDescent="0.2">
      <c r="A396" s="2">
        <v>3</v>
      </c>
      <c r="B396" s="2">
        <v>1</v>
      </c>
      <c r="D396" s="8">
        <v>1511000661</v>
      </c>
      <c r="E396" s="8" t="s">
        <v>207</v>
      </c>
      <c r="F396" s="9">
        <v>15000</v>
      </c>
      <c r="G396" s="9">
        <v>15000</v>
      </c>
      <c r="H396" s="9">
        <v>6000</v>
      </c>
      <c r="I396" s="9">
        <v>11024.39</v>
      </c>
    </row>
    <row r="397" spans="1:20" x14ac:dyDescent="0.2">
      <c r="A397" s="2">
        <v>3</v>
      </c>
      <c r="B397" s="2">
        <v>1</v>
      </c>
      <c r="D397" s="8">
        <v>1511000662</v>
      </c>
      <c r="E397" s="8" t="s">
        <v>970</v>
      </c>
      <c r="F397" s="9">
        <v>220000</v>
      </c>
      <c r="G397" s="9">
        <v>250000</v>
      </c>
      <c r="H397" s="9"/>
      <c r="I397" s="9"/>
    </row>
    <row r="398" spans="1:20" x14ac:dyDescent="0.2">
      <c r="A398" s="2">
        <v>3</v>
      </c>
      <c r="B398" s="2">
        <v>1</v>
      </c>
      <c r="D398" s="8">
        <v>1511000691</v>
      </c>
      <c r="E398" s="8" t="s">
        <v>208</v>
      </c>
      <c r="F398" s="9">
        <v>170000</v>
      </c>
      <c r="G398" s="9">
        <v>152000</v>
      </c>
      <c r="H398" s="9">
        <v>140000</v>
      </c>
      <c r="I398" s="9">
        <v>150238.81</v>
      </c>
    </row>
    <row r="399" spans="1:20" x14ac:dyDescent="0.2">
      <c r="A399" s="2">
        <v>3</v>
      </c>
      <c r="B399" s="2">
        <v>1</v>
      </c>
      <c r="D399" s="8">
        <v>1511000692</v>
      </c>
      <c r="E399" s="8" t="s">
        <v>209</v>
      </c>
      <c r="F399" s="9">
        <v>81000</v>
      </c>
      <c r="G399" s="9">
        <v>65000</v>
      </c>
      <c r="H399" s="9">
        <v>65000</v>
      </c>
      <c r="I399" s="9">
        <v>65361</v>
      </c>
    </row>
    <row r="400" spans="1:20" x14ac:dyDescent="0.2">
      <c r="A400" s="2">
        <v>3</v>
      </c>
      <c r="B400" s="2">
        <v>1</v>
      </c>
      <c r="D400" s="8">
        <v>1513000510</v>
      </c>
      <c r="E400" s="8" t="s">
        <v>210</v>
      </c>
      <c r="F400" s="9">
        <f>200000-122000+474000</f>
        <v>552000</v>
      </c>
      <c r="G400" s="9">
        <f>200000-122000</f>
        <v>78000</v>
      </c>
      <c r="H400" s="9">
        <v>300000</v>
      </c>
      <c r="I400" s="9">
        <f>52706.53+3217.4</f>
        <v>55923.93</v>
      </c>
    </row>
    <row r="401" spans="1:20" ht="15.75" customHeight="1" thickBot="1" x14ac:dyDescent="0.25">
      <c r="A401" s="2">
        <v>3</v>
      </c>
      <c r="B401" s="2">
        <v>1</v>
      </c>
      <c r="D401" s="8">
        <v>1591206780</v>
      </c>
      <c r="E401" s="8" t="s">
        <v>906</v>
      </c>
      <c r="F401" s="9"/>
      <c r="G401" s="9"/>
      <c r="H401" s="9">
        <v>961000</v>
      </c>
      <c r="I401" s="9">
        <v>960900</v>
      </c>
    </row>
    <row r="402" spans="1:20" s="10" customFormat="1" ht="15.75" customHeight="1" thickBot="1" x14ac:dyDescent="0.3">
      <c r="A402" s="5"/>
      <c r="B402" s="5"/>
      <c r="C402" s="5"/>
      <c r="D402" s="17"/>
      <c r="E402" s="17" t="s">
        <v>796</v>
      </c>
      <c r="F402" s="18">
        <f>SUM(F396:F401)</f>
        <v>1038000</v>
      </c>
      <c r="G402" s="18">
        <f>SUM(G396:G401)</f>
        <v>560000</v>
      </c>
      <c r="H402" s="18">
        <f>SUM(H396:H401)</f>
        <v>1472000</v>
      </c>
      <c r="I402" s="18">
        <f t="shared" ref="I402" si="19">SUM(I396:I401)</f>
        <v>1243448.1299999999</v>
      </c>
      <c r="J402" s="5"/>
      <c r="K402" s="39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.75" customHeight="1" thickBot="1" x14ac:dyDescent="0.25"/>
    <row r="404" spans="1:20" s="29" customFormat="1" ht="30" customHeight="1" thickTop="1" thickBot="1" x14ac:dyDescent="0.25">
      <c r="A404" s="58"/>
      <c r="B404" s="58"/>
      <c r="C404" s="58"/>
      <c r="D404" s="30"/>
      <c r="E404" s="31" t="s">
        <v>798</v>
      </c>
      <c r="F404" s="32">
        <f>SUM(F4:F402)/2</f>
        <v>151379000</v>
      </c>
      <c r="G404" s="32">
        <f>SUM(G4:G402)/2</f>
        <v>144634000</v>
      </c>
      <c r="H404" s="32">
        <f>SUM(H4:H402)/2</f>
        <v>146723000</v>
      </c>
      <c r="I404" s="32">
        <f>SUM(I4:I402)/2</f>
        <v>145526375.62999997</v>
      </c>
      <c r="J404" s="58"/>
      <c r="K404" s="39"/>
      <c r="L404" s="58"/>
      <c r="M404" s="58"/>
      <c r="N404" s="58"/>
      <c r="O404" s="58"/>
      <c r="P404" s="58"/>
      <c r="Q404" s="58"/>
      <c r="R404" s="58"/>
      <c r="S404" s="58"/>
      <c r="T404" s="58"/>
    </row>
    <row r="405" spans="1:20" ht="15.75" customHeight="1" thickTop="1" x14ac:dyDescent="0.25">
      <c r="D405" s="12"/>
      <c r="E405" s="12"/>
      <c r="F405" s="24"/>
      <c r="G405" s="24"/>
      <c r="H405" s="24"/>
      <c r="I405" s="24"/>
    </row>
    <row r="406" spans="1:20" ht="30" x14ac:dyDescent="0.4">
      <c r="E406" s="37" t="s">
        <v>882</v>
      </c>
      <c r="L406"/>
      <c r="M406"/>
      <c r="N406"/>
      <c r="O406"/>
      <c r="P406"/>
      <c r="Q406"/>
      <c r="R406"/>
      <c r="S406"/>
      <c r="T406"/>
    </row>
    <row r="407" spans="1:20" ht="18.75" customHeight="1" thickBot="1" x14ac:dyDescent="0.3">
      <c r="E407" s="14" t="s">
        <v>800</v>
      </c>
      <c r="L407"/>
      <c r="M407"/>
      <c r="N407"/>
      <c r="O407"/>
      <c r="P407"/>
      <c r="Q407"/>
      <c r="R407"/>
      <c r="S407"/>
      <c r="T407"/>
    </row>
    <row r="408" spans="1:20" s="1" customFormat="1" ht="15.75" thickBot="1" x14ac:dyDescent="0.3">
      <c r="A408" s="54"/>
      <c r="B408" s="54"/>
      <c r="C408" s="54"/>
      <c r="D408" s="17" t="s">
        <v>0</v>
      </c>
      <c r="E408" s="17" t="s">
        <v>1</v>
      </c>
      <c r="F408" s="18" t="s">
        <v>996</v>
      </c>
      <c r="G408" s="18" t="s">
        <v>885</v>
      </c>
      <c r="H408" s="18" t="s">
        <v>759</v>
      </c>
      <c r="I408" s="18">
        <v>1808887.21</v>
      </c>
      <c r="J408" s="54"/>
      <c r="K408" s="39"/>
    </row>
    <row r="409" spans="1:20" x14ac:dyDescent="0.2">
      <c r="A409" s="2">
        <v>11</v>
      </c>
      <c r="B409" s="2">
        <v>2</v>
      </c>
      <c r="D409" s="8">
        <v>1611100110</v>
      </c>
      <c r="E409" s="8" t="s">
        <v>212</v>
      </c>
      <c r="F409" s="9">
        <v>1760000</v>
      </c>
      <c r="G409" s="9">
        <v>1820000</v>
      </c>
      <c r="H409" s="9">
        <v>1784000</v>
      </c>
      <c r="I409" s="9">
        <v>1808887.21</v>
      </c>
      <c r="L409"/>
      <c r="M409"/>
      <c r="N409"/>
      <c r="O409"/>
      <c r="P409"/>
      <c r="Q409"/>
      <c r="R409"/>
      <c r="S409"/>
      <c r="T409"/>
    </row>
    <row r="410" spans="1:20" x14ac:dyDescent="0.2">
      <c r="A410" s="2">
        <v>12</v>
      </c>
      <c r="B410" s="2">
        <v>2</v>
      </c>
      <c r="D410" s="8">
        <v>1611100450</v>
      </c>
      <c r="E410" s="8" t="s">
        <v>213</v>
      </c>
      <c r="F410" s="9">
        <v>7000</v>
      </c>
      <c r="G410" s="9">
        <v>7000</v>
      </c>
      <c r="H410" s="9">
        <v>7000</v>
      </c>
      <c r="I410" s="9">
        <v>380.25</v>
      </c>
      <c r="L410"/>
      <c r="M410"/>
      <c r="N410"/>
      <c r="O410"/>
      <c r="P410"/>
      <c r="Q410"/>
      <c r="R410"/>
      <c r="S410"/>
      <c r="T410"/>
    </row>
    <row r="411" spans="1:20" x14ac:dyDescent="0.2">
      <c r="A411" s="2">
        <v>12</v>
      </c>
      <c r="B411" s="2">
        <v>2</v>
      </c>
      <c r="D411" s="8">
        <v>1611100470</v>
      </c>
      <c r="E411" s="8" t="s">
        <v>214</v>
      </c>
      <c r="F411" s="9">
        <v>1000</v>
      </c>
      <c r="G411" s="9">
        <v>1000</v>
      </c>
      <c r="H411" s="9">
        <v>1000</v>
      </c>
      <c r="I411" s="9">
        <v>816</v>
      </c>
      <c r="L411"/>
      <c r="M411"/>
      <c r="N411"/>
      <c r="O411"/>
      <c r="P411"/>
      <c r="Q411"/>
      <c r="R411"/>
      <c r="S411"/>
      <c r="T411"/>
    </row>
    <row r="412" spans="1:20" s="4" customFormat="1" x14ac:dyDescent="0.2">
      <c r="A412" s="2">
        <v>12</v>
      </c>
      <c r="B412" s="2">
        <v>2</v>
      </c>
      <c r="D412" s="8">
        <v>1611100511</v>
      </c>
      <c r="E412" s="8" t="s">
        <v>215</v>
      </c>
      <c r="F412" s="9">
        <v>18000</v>
      </c>
      <c r="G412" s="9">
        <v>18000</v>
      </c>
      <c r="H412" s="9">
        <v>18000</v>
      </c>
      <c r="I412" s="9">
        <v>18316.3</v>
      </c>
      <c r="K412" s="39"/>
    </row>
    <row r="413" spans="1:20" s="4" customFormat="1" x14ac:dyDescent="0.2">
      <c r="A413" s="2">
        <v>12</v>
      </c>
      <c r="B413" s="2">
        <v>2</v>
      </c>
      <c r="D413" s="8">
        <v>1611100512</v>
      </c>
      <c r="E413" s="8" t="s">
        <v>216</v>
      </c>
      <c r="F413" s="9">
        <v>4000</v>
      </c>
      <c r="G413" s="9">
        <v>4000</v>
      </c>
      <c r="H413" s="9">
        <v>4000</v>
      </c>
      <c r="I413" s="9">
        <v>1659.82</v>
      </c>
      <c r="K413" s="39"/>
    </row>
    <row r="414" spans="1:20" s="4" customFormat="1" x14ac:dyDescent="0.2">
      <c r="A414" s="2">
        <v>12</v>
      </c>
      <c r="B414" s="2">
        <v>2</v>
      </c>
      <c r="D414" s="8">
        <v>1611100514</v>
      </c>
      <c r="E414" s="8" t="s">
        <v>217</v>
      </c>
      <c r="F414" s="9">
        <v>18000</v>
      </c>
      <c r="G414" s="9">
        <v>18000</v>
      </c>
      <c r="H414" s="9">
        <v>18000</v>
      </c>
      <c r="I414" s="9">
        <v>608</v>
      </c>
      <c r="K414" s="39"/>
    </row>
    <row r="415" spans="1:20" s="4" customFormat="1" x14ac:dyDescent="0.2">
      <c r="A415" s="2">
        <v>12</v>
      </c>
      <c r="B415" s="2">
        <v>2</v>
      </c>
      <c r="D415" s="8">
        <v>1611100521</v>
      </c>
      <c r="E415" s="8" t="s">
        <v>218</v>
      </c>
      <c r="F415" s="9">
        <v>3000</v>
      </c>
      <c r="G415" s="9">
        <v>3000</v>
      </c>
      <c r="H415" s="9">
        <v>3000</v>
      </c>
      <c r="I415" s="9">
        <v>0</v>
      </c>
      <c r="K415" s="39"/>
    </row>
    <row r="416" spans="1:20" s="4" customFormat="1" x14ac:dyDescent="0.2">
      <c r="A416" s="2">
        <v>12</v>
      </c>
      <c r="B416" s="2">
        <v>2</v>
      </c>
      <c r="D416" s="8">
        <v>1611100522</v>
      </c>
      <c r="E416" s="8" t="s">
        <v>219</v>
      </c>
      <c r="F416" s="9">
        <v>3000</v>
      </c>
      <c r="G416" s="9">
        <v>3000</v>
      </c>
      <c r="H416" s="9">
        <v>1000</v>
      </c>
      <c r="I416" s="9">
        <v>1840</v>
      </c>
      <c r="K416" s="39"/>
    </row>
    <row r="417" spans="1:20" s="4" customFormat="1" x14ac:dyDescent="0.2">
      <c r="A417" s="2">
        <v>12</v>
      </c>
      <c r="B417" s="2">
        <v>2</v>
      </c>
      <c r="D417" s="8">
        <v>1611100531</v>
      </c>
      <c r="E417" s="8" t="s">
        <v>220</v>
      </c>
      <c r="F417" s="9">
        <v>50000</v>
      </c>
      <c r="G417" s="9">
        <v>50000</v>
      </c>
      <c r="H417" s="9">
        <v>95000</v>
      </c>
      <c r="I417" s="9">
        <v>72703</v>
      </c>
      <c r="K417" s="39"/>
    </row>
    <row r="418" spans="1:20" s="4" customFormat="1" x14ac:dyDescent="0.2">
      <c r="A418" s="2">
        <v>12</v>
      </c>
      <c r="B418" s="2">
        <v>2</v>
      </c>
      <c r="D418" s="8">
        <v>1611100535</v>
      </c>
      <c r="E418" s="8" t="s">
        <v>221</v>
      </c>
      <c r="F418" s="9">
        <v>130000</v>
      </c>
      <c r="G418" s="9">
        <v>130000</v>
      </c>
      <c r="H418" s="9">
        <v>130000</v>
      </c>
      <c r="I418" s="9">
        <v>122715.32</v>
      </c>
      <c r="K418" s="39"/>
    </row>
    <row r="419" spans="1:20" s="4" customFormat="1" x14ac:dyDescent="0.2">
      <c r="A419" s="2">
        <v>12</v>
      </c>
      <c r="B419" s="2">
        <v>2</v>
      </c>
      <c r="D419" s="8">
        <v>1611100541</v>
      </c>
      <c r="E419" s="8" t="s">
        <v>222</v>
      </c>
      <c r="F419" s="9">
        <v>4000</v>
      </c>
      <c r="G419" s="9">
        <v>4000</v>
      </c>
      <c r="H419" s="9">
        <v>4000</v>
      </c>
      <c r="I419" s="9">
        <v>1829.28</v>
      </c>
      <c r="K419" s="39"/>
    </row>
    <row r="420" spans="1:20" s="4" customFormat="1" x14ac:dyDescent="0.2">
      <c r="A420" s="2">
        <v>12</v>
      </c>
      <c r="B420" s="2">
        <v>2</v>
      </c>
      <c r="D420" s="8">
        <v>1611100580</v>
      </c>
      <c r="E420" s="8" t="s">
        <v>223</v>
      </c>
      <c r="F420" s="9">
        <v>7000</v>
      </c>
      <c r="G420" s="9">
        <v>7000</v>
      </c>
      <c r="H420" s="9">
        <v>7000</v>
      </c>
      <c r="I420" s="9">
        <v>4154.1400000000003</v>
      </c>
      <c r="K420" s="39"/>
    </row>
    <row r="421" spans="1:20" s="4" customFormat="1" ht="15" thickBot="1" x14ac:dyDescent="0.25">
      <c r="A421" s="4">
        <v>11</v>
      </c>
      <c r="B421" s="4">
        <v>2</v>
      </c>
      <c r="D421" s="8">
        <v>1611200110</v>
      </c>
      <c r="E421" s="8" t="s">
        <v>224</v>
      </c>
      <c r="F421" s="9">
        <v>1170000</v>
      </c>
      <c r="G421" s="9">
        <v>765000</v>
      </c>
      <c r="H421" s="9">
        <v>626000</v>
      </c>
      <c r="I421" s="9">
        <v>665916.32999999996</v>
      </c>
      <c r="K421" s="39"/>
    </row>
    <row r="422" spans="1:20" s="5" customFormat="1" ht="15.75" thickBot="1" x14ac:dyDescent="0.3">
      <c r="D422" s="17"/>
      <c r="E422" s="17" t="s">
        <v>799</v>
      </c>
      <c r="F422" s="18">
        <f>SUM(F409:F421)</f>
        <v>3175000</v>
      </c>
      <c r="G422" s="18">
        <f>SUM(G409:G421)</f>
        <v>2830000</v>
      </c>
      <c r="H422" s="18">
        <f>SUM(H409:H421)</f>
        <v>2698000</v>
      </c>
      <c r="I422" s="18">
        <f>SUM(I409:I421)</f>
        <v>2699825.65</v>
      </c>
      <c r="K422" s="39"/>
    </row>
    <row r="423" spans="1:20" s="4" customFormat="1" x14ac:dyDescent="0.2">
      <c r="D423" s="2"/>
      <c r="E423" s="2"/>
      <c r="F423" s="3"/>
      <c r="G423" s="3"/>
      <c r="H423" s="3"/>
      <c r="I423" s="3"/>
      <c r="K423" s="39"/>
    </row>
    <row r="424" spans="1:20" ht="18.75" customHeight="1" thickBot="1" x14ac:dyDescent="0.3">
      <c r="E424" s="14" t="s">
        <v>226</v>
      </c>
      <c r="L424"/>
      <c r="M424"/>
      <c r="N424"/>
      <c r="O424"/>
      <c r="P424"/>
      <c r="Q424"/>
      <c r="R424"/>
      <c r="S424"/>
      <c r="T424"/>
    </row>
    <row r="425" spans="1:20" s="1" customFormat="1" ht="15.75" thickBot="1" x14ac:dyDescent="0.3">
      <c r="A425" s="54"/>
      <c r="B425" s="54"/>
      <c r="C425" s="54"/>
      <c r="D425" s="17" t="s">
        <v>0</v>
      </c>
      <c r="E425" s="17" t="s">
        <v>1</v>
      </c>
      <c r="F425" s="18" t="s">
        <v>996</v>
      </c>
      <c r="G425" s="18" t="s">
        <v>885</v>
      </c>
      <c r="H425" s="18" t="s">
        <v>759</v>
      </c>
      <c r="I425" s="18" t="s">
        <v>997</v>
      </c>
      <c r="J425" s="54"/>
      <c r="K425" s="39"/>
    </row>
    <row r="426" spans="1:20" s="4" customFormat="1" x14ac:dyDescent="0.2">
      <c r="A426" s="4">
        <v>11</v>
      </c>
      <c r="B426" s="4">
        <v>2</v>
      </c>
      <c r="D426" s="8">
        <v>1612000110</v>
      </c>
      <c r="E426" s="8" t="s">
        <v>225</v>
      </c>
      <c r="F426" s="9">
        <f>460000+78000</f>
        <v>538000</v>
      </c>
      <c r="G426" s="9">
        <v>339000</v>
      </c>
      <c r="H426" s="9">
        <v>350000</v>
      </c>
      <c r="I426" s="9">
        <v>327212.62</v>
      </c>
      <c r="K426" s="39"/>
    </row>
    <row r="427" spans="1:20" s="4" customFormat="1" x14ac:dyDescent="0.2">
      <c r="A427" s="2">
        <v>12</v>
      </c>
      <c r="B427" s="2">
        <v>2</v>
      </c>
      <c r="D427" s="8">
        <v>1612000522</v>
      </c>
      <c r="E427" s="8" t="s">
        <v>227</v>
      </c>
      <c r="F427" s="9">
        <v>3000</v>
      </c>
      <c r="G427" s="9">
        <v>3000</v>
      </c>
      <c r="H427" s="9">
        <v>3000</v>
      </c>
      <c r="I427" s="9">
        <v>2147.98</v>
      </c>
      <c r="K427" s="39"/>
    </row>
    <row r="428" spans="1:20" s="4" customFormat="1" x14ac:dyDescent="0.2">
      <c r="A428" s="2">
        <v>12</v>
      </c>
      <c r="B428" s="2">
        <v>2</v>
      </c>
      <c r="D428" s="8">
        <v>1612000580</v>
      </c>
      <c r="E428" s="8" t="s">
        <v>228</v>
      </c>
      <c r="F428" s="9">
        <v>1000</v>
      </c>
      <c r="G428" s="9">
        <v>1000</v>
      </c>
      <c r="H428" s="9">
        <v>1000</v>
      </c>
      <c r="I428" s="9">
        <v>0</v>
      </c>
      <c r="K428" s="39"/>
    </row>
    <row r="429" spans="1:20" s="4" customFormat="1" ht="15" thickBot="1" x14ac:dyDescent="0.25">
      <c r="A429" s="2">
        <v>12</v>
      </c>
      <c r="B429" s="2">
        <v>2</v>
      </c>
      <c r="D429" s="8">
        <v>1612000750</v>
      </c>
      <c r="E429" s="8" t="s">
        <v>229</v>
      </c>
      <c r="F429" s="9">
        <v>40000</v>
      </c>
      <c r="G429" s="9">
        <v>80000</v>
      </c>
      <c r="H429" s="9">
        <v>0</v>
      </c>
      <c r="I429" s="9">
        <v>21060</v>
      </c>
      <c r="K429" s="39"/>
    </row>
    <row r="430" spans="1:20" s="5" customFormat="1" ht="15.75" thickBot="1" x14ac:dyDescent="0.3">
      <c r="D430" s="17"/>
      <c r="E430" s="17" t="s">
        <v>803</v>
      </c>
      <c r="F430" s="18">
        <f>SUM(F426:F429)</f>
        <v>582000</v>
      </c>
      <c r="G430" s="18">
        <f>SUM(G426:G429)</f>
        <v>423000</v>
      </c>
      <c r="H430" s="18">
        <f>SUM(H426:H429)</f>
        <v>354000</v>
      </c>
      <c r="I430" s="18">
        <f t="shared" ref="I430" si="20">SUM(I426:I429)</f>
        <v>350420.6</v>
      </c>
      <c r="K430" s="39"/>
    </row>
    <row r="431" spans="1:20" s="4" customFormat="1" x14ac:dyDescent="0.2">
      <c r="D431" s="2"/>
      <c r="E431" s="2"/>
      <c r="F431" s="3"/>
      <c r="G431" s="3"/>
      <c r="H431" s="3"/>
      <c r="I431" s="3"/>
      <c r="K431" s="39"/>
    </row>
    <row r="432" spans="1:20" ht="18.75" customHeight="1" thickBot="1" x14ac:dyDescent="0.3">
      <c r="E432" s="14" t="s">
        <v>231</v>
      </c>
      <c r="L432"/>
      <c r="M432"/>
      <c r="N432"/>
      <c r="O432"/>
      <c r="P432"/>
      <c r="Q432"/>
      <c r="R432"/>
      <c r="S432"/>
      <c r="T432"/>
    </row>
    <row r="433" spans="1:11" s="1" customFormat="1" ht="15.75" thickBot="1" x14ac:dyDescent="0.3">
      <c r="A433" s="54"/>
      <c r="B433" s="54"/>
      <c r="C433" s="54"/>
      <c r="D433" s="17" t="s">
        <v>0</v>
      </c>
      <c r="E433" s="17" t="s">
        <v>1</v>
      </c>
      <c r="F433" s="18" t="s">
        <v>996</v>
      </c>
      <c r="G433" s="18" t="s">
        <v>885</v>
      </c>
      <c r="H433" s="18" t="s">
        <v>759</v>
      </c>
      <c r="I433" s="18" t="s">
        <v>997</v>
      </c>
      <c r="J433" s="54"/>
      <c r="K433" s="39"/>
    </row>
    <row r="434" spans="1:11" s="4" customFormat="1" x14ac:dyDescent="0.2">
      <c r="A434" s="4">
        <v>11</v>
      </c>
      <c r="B434" s="4">
        <v>2</v>
      </c>
      <c r="D434" s="8">
        <v>1613000110</v>
      </c>
      <c r="E434" s="8" t="s">
        <v>230</v>
      </c>
      <c r="F434" s="9">
        <v>1000000</v>
      </c>
      <c r="G434" s="9">
        <f>981000+60000</f>
        <v>1041000</v>
      </c>
      <c r="H434" s="9">
        <v>1064000</v>
      </c>
      <c r="I434" s="9">
        <v>1067303.54</v>
      </c>
      <c r="K434" s="39"/>
    </row>
    <row r="435" spans="1:11" s="4" customFormat="1" x14ac:dyDescent="0.2">
      <c r="A435" s="2">
        <v>12</v>
      </c>
      <c r="B435" s="4">
        <v>2</v>
      </c>
      <c r="D435" s="8">
        <v>1613000431</v>
      </c>
      <c r="E435" s="8" t="s">
        <v>232</v>
      </c>
      <c r="F435" s="9">
        <v>175000</v>
      </c>
      <c r="G435" s="9">
        <v>175000</v>
      </c>
      <c r="H435" s="9">
        <v>175000</v>
      </c>
      <c r="I435" s="9">
        <v>172604.76</v>
      </c>
      <c r="K435" s="39"/>
    </row>
    <row r="436" spans="1:11" s="4" customFormat="1" x14ac:dyDescent="0.2">
      <c r="A436" s="2">
        <v>12</v>
      </c>
      <c r="B436" s="4">
        <v>2</v>
      </c>
      <c r="D436" s="8">
        <v>1613000433</v>
      </c>
      <c r="E436" s="8" t="s">
        <v>233</v>
      </c>
      <c r="F436" s="9">
        <v>60000</v>
      </c>
      <c r="G436" s="9">
        <v>60000</v>
      </c>
      <c r="H436" s="9">
        <v>60000</v>
      </c>
      <c r="I436" s="9">
        <v>110452.49</v>
      </c>
      <c r="K436" s="39"/>
    </row>
    <row r="437" spans="1:11" s="4" customFormat="1" x14ac:dyDescent="0.2">
      <c r="A437" s="2">
        <v>12</v>
      </c>
      <c r="B437" s="4">
        <v>2</v>
      </c>
      <c r="D437" s="8">
        <v>1613000434</v>
      </c>
      <c r="E437" s="8" t="s">
        <v>234</v>
      </c>
      <c r="F437" s="9">
        <v>480000</v>
      </c>
      <c r="G437" s="9">
        <v>480000</v>
      </c>
      <c r="H437" s="9">
        <v>500000</v>
      </c>
      <c r="I437" s="9">
        <v>500019.5</v>
      </c>
      <c r="K437" s="39"/>
    </row>
    <row r="438" spans="1:11" s="4" customFormat="1" x14ac:dyDescent="0.2">
      <c r="A438" s="2">
        <v>12</v>
      </c>
      <c r="B438" s="4">
        <v>2</v>
      </c>
      <c r="D438" s="8">
        <v>1613000450</v>
      </c>
      <c r="E438" s="8" t="s">
        <v>235</v>
      </c>
      <c r="F438" s="9">
        <v>40000</v>
      </c>
      <c r="G438" s="9">
        <v>40000</v>
      </c>
      <c r="H438" s="9">
        <v>16000</v>
      </c>
      <c r="I438" s="9">
        <v>15905.95</v>
      </c>
      <c r="K438" s="39"/>
    </row>
    <row r="439" spans="1:11" s="4" customFormat="1" x14ac:dyDescent="0.2">
      <c r="A439" s="2">
        <v>12</v>
      </c>
      <c r="B439" s="4">
        <v>2</v>
      </c>
      <c r="D439" s="8">
        <v>1613000470</v>
      </c>
      <c r="E439" s="8" t="s">
        <v>236</v>
      </c>
      <c r="F439" s="9">
        <v>55000</v>
      </c>
      <c r="G439" s="9">
        <v>55000</v>
      </c>
      <c r="H439" s="9">
        <v>56000</v>
      </c>
      <c r="I439" s="9">
        <v>56420.39</v>
      </c>
      <c r="K439" s="39"/>
    </row>
    <row r="440" spans="1:11" s="4" customFormat="1" x14ac:dyDescent="0.2">
      <c r="A440" s="2">
        <v>12</v>
      </c>
      <c r="B440" s="4">
        <v>2</v>
      </c>
      <c r="D440" s="8">
        <v>1613000511</v>
      </c>
      <c r="E440" s="8" t="s">
        <v>237</v>
      </c>
      <c r="F440" s="9">
        <v>60000</v>
      </c>
      <c r="G440" s="9">
        <v>50000</v>
      </c>
      <c r="H440" s="9">
        <v>70000</v>
      </c>
      <c r="I440" s="9">
        <v>71740.539999999994</v>
      </c>
      <c r="K440" s="39"/>
    </row>
    <row r="441" spans="1:11" s="4" customFormat="1" x14ac:dyDescent="0.2">
      <c r="A441" s="2">
        <v>12</v>
      </c>
      <c r="B441" s="4">
        <v>2</v>
      </c>
      <c r="D441" s="8">
        <v>1613000512</v>
      </c>
      <c r="E441" s="8" t="s">
        <v>238</v>
      </c>
      <c r="F441" s="9">
        <v>1000</v>
      </c>
      <c r="G441" s="9">
        <v>1000</v>
      </c>
      <c r="H441" s="9">
        <v>1000</v>
      </c>
      <c r="I441" s="9">
        <v>24</v>
      </c>
      <c r="K441" s="39"/>
    </row>
    <row r="442" spans="1:11" s="4" customFormat="1" x14ac:dyDescent="0.2">
      <c r="A442" s="2">
        <v>12</v>
      </c>
      <c r="B442" s="4">
        <v>2</v>
      </c>
      <c r="D442" s="8">
        <v>1613000522</v>
      </c>
      <c r="E442" s="8" t="s">
        <v>239</v>
      </c>
      <c r="F442" s="9">
        <v>2000</v>
      </c>
      <c r="G442" s="9">
        <v>2000</v>
      </c>
      <c r="H442" s="9">
        <v>2000</v>
      </c>
      <c r="I442" s="9">
        <v>1332</v>
      </c>
      <c r="K442" s="39"/>
    </row>
    <row r="443" spans="1:11" s="4" customFormat="1" x14ac:dyDescent="0.2">
      <c r="A443" s="2">
        <v>12</v>
      </c>
      <c r="B443" s="4">
        <v>2</v>
      </c>
      <c r="D443" s="8">
        <v>1613000531</v>
      </c>
      <c r="E443" s="8" t="s">
        <v>240</v>
      </c>
      <c r="F443" s="9">
        <v>0</v>
      </c>
      <c r="G443" s="9">
        <v>0</v>
      </c>
      <c r="H443" s="9">
        <v>50000</v>
      </c>
      <c r="I443" s="9">
        <v>3471.03</v>
      </c>
      <c r="K443" s="39"/>
    </row>
    <row r="444" spans="1:11" s="4" customFormat="1" x14ac:dyDescent="0.2">
      <c r="A444" s="2">
        <v>12</v>
      </c>
      <c r="B444" s="4">
        <v>2</v>
      </c>
      <c r="D444" s="8">
        <v>1613000535</v>
      </c>
      <c r="E444" s="8" t="s">
        <v>241</v>
      </c>
      <c r="F444" s="9">
        <v>0</v>
      </c>
      <c r="G444" s="9">
        <v>0</v>
      </c>
      <c r="H444" s="9">
        <v>111000</v>
      </c>
      <c r="I444" s="9">
        <v>93866.700000000012</v>
      </c>
      <c r="K444" s="39"/>
    </row>
    <row r="445" spans="1:11" s="4" customFormat="1" x14ac:dyDescent="0.2">
      <c r="A445" s="2">
        <v>12</v>
      </c>
      <c r="B445" s="4">
        <v>2</v>
      </c>
      <c r="D445" s="8">
        <v>1613000541</v>
      </c>
      <c r="E445" s="8" t="s">
        <v>242</v>
      </c>
      <c r="F445" s="9">
        <v>67000</v>
      </c>
      <c r="G445" s="9">
        <v>67000</v>
      </c>
      <c r="H445" s="9">
        <v>67000</v>
      </c>
      <c r="I445" s="9">
        <v>47742.14</v>
      </c>
      <c r="K445" s="39"/>
    </row>
    <row r="446" spans="1:11" s="4" customFormat="1" x14ac:dyDescent="0.2">
      <c r="A446" s="2">
        <v>12</v>
      </c>
      <c r="B446" s="4">
        <v>2</v>
      </c>
      <c r="D446" s="8">
        <v>1613000542</v>
      </c>
      <c r="E446" s="8" t="s">
        <v>243</v>
      </c>
      <c r="F446" s="9">
        <v>50000</v>
      </c>
      <c r="G446" s="9">
        <v>50000</v>
      </c>
      <c r="H446" s="9">
        <v>77000</v>
      </c>
      <c r="I446" s="9">
        <v>48175</v>
      </c>
      <c r="K446" s="39"/>
    </row>
    <row r="447" spans="1:11" s="4" customFormat="1" x14ac:dyDescent="0.2">
      <c r="A447" s="2">
        <v>12</v>
      </c>
      <c r="B447" s="4">
        <v>2</v>
      </c>
      <c r="D447" s="8">
        <v>1613000580</v>
      </c>
      <c r="E447" s="8" t="s">
        <v>244</v>
      </c>
      <c r="F447" s="9">
        <v>2000</v>
      </c>
      <c r="G447" s="9">
        <v>2000</v>
      </c>
      <c r="H447" s="9">
        <v>2000</v>
      </c>
      <c r="I447" s="9">
        <v>1600.2</v>
      </c>
      <c r="K447" s="39"/>
    </row>
    <row r="448" spans="1:11" s="4" customFormat="1" x14ac:dyDescent="0.2">
      <c r="A448" s="2">
        <v>12</v>
      </c>
      <c r="B448" s="4">
        <v>2</v>
      </c>
      <c r="D448" s="8">
        <v>1613000581</v>
      </c>
      <c r="E448" s="8" t="s">
        <v>245</v>
      </c>
      <c r="F448" s="9">
        <v>75000</v>
      </c>
      <c r="G448" s="9">
        <v>75000</v>
      </c>
      <c r="H448" s="9">
        <v>70000</v>
      </c>
      <c r="I448" s="9">
        <v>101582</v>
      </c>
      <c r="K448" s="39"/>
    </row>
    <row r="449" spans="1:20" s="4" customFormat="1" x14ac:dyDescent="0.2">
      <c r="A449" s="2">
        <v>12</v>
      </c>
      <c r="B449" s="4">
        <v>2</v>
      </c>
      <c r="D449" s="8">
        <v>1613000582</v>
      </c>
      <c r="E449" s="8" t="s">
        <v>246</v>
      </c>
      <c r="F449" s="9">
        <v>100000</v>
      </c>
      <c r="G449" s="9">
        <v>100000</v>
      </c>
      <c r="H449" s="9">
        <v>125000</v>
      </c>
      <c r="I449" s="9">
        <v>93233.31</v>
      </c>
      <c r="K449" s="39"/>
    </row>
    <row r="450" spans="1:20" s="4" customFormat="1" x14ac:dyDescent="0.2">
      <c r="A450" s="2">
        <v>12</v>
      </c>
      <c r="B450" s="4">
        <v>2</v>
      </c>
      <c r="D450" s="8">
        <v>1613000583</v>
      </c>
      <c r="E450" s="8" t="s">
        <v>247</v>
      </c>
      <c r="F450" s="9">
        <v>25000</v>
      </c>
      <c r="G450" s="9">
        <v>25000</v>
      </c>
      <c r="H450" s="9">
        <v>30000</v>
      </c>
      <c r="I450" s="9">
        <v>36007</v>
      </c>
      <c r="K450" s="39"/>
    </row>
    <row r="451" spans="1:20" s="4" customFormat="1" ht="15" thickBot="1" x14ac:dyDescent="0.25">
      <c r="A451" s="2">
        <v>12</v>
      </c>
      <c r="B451" s="4">
        <v>2</v>
      </c>
      <c r="D451" s="8">
        <v>1613000750</v>
      </c>
      <c r="E451" s="8" t="s">
        <v>960</v>
      </c>
      <c r="F451" s="9">
        <v>50000</v>
      </c>
      <c r="G451" s="9">
        <v>50000</v>
      </c>
      <c r="H451" s="9">
        <v>50000</v>
      </c>
      <c r="I451" s="9">
        <v>63633</v>
      </c>
      <c r="K451" s="39"/>
    </row>
    <row r="452" spans="1:20" s="5" customFormat="1" ht="15.75" thickBot="1" x14ac:dyDescent="0.3">
      <c r="D452" s="17"/>
      <c r="E452" s="17" t="s">
        <v>804</v>
      </c>
      <c r="F452" s="18">
        <f>SUM(F434:F451)</f>
        <v>2242000</v>
      </c>
      <c r="G452" s="18">
        <f>SUM(G434:G451)</f>
        <v>2273000</v>
      </c>
      <c r="H452" s="18">
        <f>SUM(H434:H451)</f>
        <v>2526000</v>
      </c>
      <c r="I452" s="18">
        <f>SUM(I434:I451)</f>
        <v>2485113.5500000003</v>
      </c>
      <c r="K452" s="39"/>
    </row>
    <row r="453" spans="1:20" s="4" customFormat="1" x14ac:dyDescent="0.2">
      <c r="D453" s="2"/>
      <c r="E453" s="2"/>
      <c r="F453" s="3"/>
      <c r="G453" s="3"/>
      <c r="H453" s="3"/>
      <c r="I453" s="3"/>
      <c r="K453" s="39"/>
    </row>
    <row r="454" spans="1:20" ht="18.75" customHeight="1" thickBot="1" x14ac:dyDescent="0.3">
      <c r="E454" s="14" t="s">
        <v>249</v>
      </c>
      <c r="L454"/>
      <c r="M454"/>
      <c r="N454"/>
      <c r="O454"/>
      <c r="P454"/>
      <c r="Q454"/>
      <c r="R454"/>
      <c r="S454"/>
      <c r="T454"/>
    </row>
    <row r="455" spans="1:20" s="1" customFormat="1" ht="15.75" thickBot="1" x14ac:dyDescent="0.3">
      <c r="A455" s="54"/>
      <c r="B455" s="54"/>
      <c r="C455" s="54"/>
      <c r="D455" s="17" t="s">
        <v>0</v>
      </c>
      <c r="E455" s="17" t="s">
        <v>1</v>
      </c>
      <c r="F455" s="18" t="s">
        <v>996</v>
      </c>
      <c r="G455" s="18" t="s">
        <v>885</v>
      </c>
      <c r="H455" s="18" t="s">
        <v>759</v>
      </c>
      <c r="I455" s="18" t="s">
        <v>997</v>
      </c>
      <c r="J455" s="54"/>
      <c r="K455" s="39"/>
    </row>
    <row r="456" spans="1:20" s="4" customFormat="1" x14ac:dyDescent="0.2">
      <c r="A456" s="4">
        <v>11</v>
      </c>
      <c r="B456" s="4">
        <v>9</v>
      </c>
      <c r="D456" s="8">
        <v>1613020110</v>
      </c>
      <c r="E456" s="8" t="s">
        <v>248</v>
      </c>
      <c r="F456" s="9">
        <v>782000</v>
      </c>
      <c r="G456" s="9">
        <v>762000</v>
      </c>
      <c r="H456" s="9">
        <v>756000</v>
      </c>
      <c r="I456" s="9">
        <v>749237.58</v>
      </c>
      <c r="K456" s="39"/>
    </row>
    <row r="457" spans="1:20" s="4" customFormat="1" x14ac:dyDescent="0.2">
      <c r="A457" s="2">
        <v>12</v>
      </c>
      <c r="B457" s="4">
        <v>9</v>
      </c>
      <c r="D457" s="8">
        <v>1613020540</v>
      </c>
      <c r="E457" s="8" t="s">
        <v>250</v>
      </c>
      <c r="F457" s="9">
        <v>90000</v>
      </c>
      <c r="G457" s="9">
        <v>90000</v>
      </c>
      <c r="H457" s="9">
        <v>90000</v>
      </c>
      <c r="I457" s="9">
        <v>83535.77</v>
      </c>
      <c r="K457" s="39"/>
    </row>
    <row r="458" spans="1:20" s="4" customFormat="1" x14ac:dyDescent="0.2">
      <c r="A458" s="2">
        <v>12</v>
      </c>
      <c r="B458" s="4">
        <v>9</v>
      </c>
      <c r="D458" s="8">
        <v>1613020541</v>
      </c>
      <c r="E458" s="8" t="s">
        <v>251</v>
      </c>
      <c r="F458" s="9">
        <v>3000</v>
      </c>
      <c r="G458" s="9">
        <v>3000</v>
      </c>
      <c r="H458" s="9">
        <v>3000</v>
      </c>
      <c r="I458" s="9">
        <v>4067.12</v>
      </c>
      <c r="K458" s="39"/>
    </row>
    <row r="459" spans="1:20" s="4" customFormat="1" x14ac:dyDescent="0.2">
      <c r="A459" s="2">
        <v>12</v>
      </c>
      <c r="B459" s="4">
        <v>9</v>
      </c>
      <c r="D459" s="8">
        <v>1613020570</v>
      </c>
      <c r="E459" s="8" t="s">
        <v>252</v>
      </c>
      <c r="F459" s="9">
        <v>300000</v>
      </c>
      <c r="G459" s="9">
        <v>275000</v>
      </c>
      <c r="H459" s="9">
        <v>300000</v>
      </c>
      <c r="I459" s="9">
        <v>290879.86</v>
      </c>
      <c r="K459" s="60">
        <v>200000</v>
      </c>
    </row>
    <row r="460" spans="1:20" s="4" customFormat="1" x14ac:dyDescent="0.2">
      <c r="A460" s="2">
        <v>12</v>
      </c>
      <c r="B460" s="4">
        <v>9</v>
      </c>
      <c r="D460" s="8">
        <v>1613020571</v>
      </c>
      <c r="E460" s="8" t="s">
        <v>907</v>
      </c>
      <c r="F460" s="9">
        <v>25000</v>
      </c>
      <c r="G460" s="9">
        <v>25000</v>
      </c>
      <c r="H460" s="9"/>
      <c r="I460" s="9"/>
      <c r="K460" s="39"/>
    </row>
    <row r="461" spans="1:20" s="4" customFormat="1" ht="15" thickBot="1" x14ac:dyDescent="0.25">
      <c r="A461" s="2">
        <v>12</v>
      </c>
      <c r="B461" s="4">
        <v>9</v>
      </c>
      <c r="D461" s="8">
        <v>1613020745</v>
      </c>
      <c r="E461" s="8" t="s">
        <v>253</v>
      </c>
      <c r="F461" s="9">
        <v>225000</v>
      </c>
      <c r="G461" s="9">
        <v>175000</v>
      </c>
      <c r="H461" s="9">
        <v>150000</v>
      </c>
      <c r="I461" s="9">
        <v>149361.69</v>
      </c>
      <c r="K461" s="39"/>
    </row>
    <row r="462" spans="1:20" s="5" customFormat="1" ht="15.75" thickBot="1" x14ac:dyDescent="0.3">
      <c r="D462" s="17"/>
      <c r="E462" s="17" t="s">
        <v>805</v>
      </c>
      <c r="F462" s="18">
        <f>SUM(F456:F461)</f>
        <v>1425000</v>
      </c>
      <c r="G462" s="18">
        <f>SUM(G456:G461)</f>
        <v>1330000</v>
      </c>
      <c r="H462" s="18">
        <f>SUM(H456:H461)</f>
        <v>1299000</v>
      </c>
      <c r="I462" s="18">
        <f t="shared" ref="I462" si="21">SUM(I456:I461)</f>
        <v>1277082.02</v>
      </c>
      <c r="K462" s="39"/>
    </row>
    <row r="463" spans="1:20" s="4" customFormat="1" x14ac:dyDescent="0.2">
      <c r="D463" s="2"/>
      <c r="E463" s="2"/>
      <c r="F463" s="3"/>
      <c r="G463" s="3"/>
      <c r="H463" s="3"/>
      <c r="I463" s="3"/>
      <c r="K463" s="39"/>
    </row>
    <row r="464" spans="1:20" ht="18.75" customHeight="1" thickBot="1" x14ac:dyDescent="0.3">
      <c r="E464" s="14" t="s">
        <v>255</v>
      </c>
      <c r="L464"/>
      <c r="M464"/>
      <c r="N464"/>
      <c r="O464"/>
      <c r="P464"/>
      <c r="Q464"/>
      <c r="R464"/>
      <c r="S464"/>
      <c r="T464"/>
    </row>
    <row r="465" spans="1:20" s="1" customFormat="1" ht="15.75" thickBot="1" x14ac:dyDescent="0.3">
      <c r="A465" s="54"/>
      <c r="B465" s="54"/>
      <c r="C465" s="54"/>
      <c r="D465" s="17" t="s">
        <v>0</v>
      </c>
      <c r="E465" s="17" t="s">
        <v>1</v>
      </c>
      <c r="F465" s="18" t="s">
        <v>996</v>
      </c>
      <c r="G465" s="18" t="s">
        <v>885</v>
      </c>
      <c r="H465" s="18" t="s">
        <v>759</v>
      </c>
      <c r="I465" s="18" t="s">
        <v>997</v>
      </c>
      <c r="J465" s="54"/>
      <c r="K465" s="39"/>
    </row>
    <row r="466" spans="1:20" s="4" customFormat="1" x14ac:dyDescent="0.2">
      <c r="A466" s="2">
        <v>12</v>
      </c>
      <c r="B466" s="2">
        <v>2</v>
      </c>
      <c r="D466" s="8">
        <v>1614000550</v>
      </c>
      <c r="E466" s="8" t="s">
        <v>254</v>
      </c>
      <c r="F466" s="9">
        <v>15000</v>
      </c>
      <c r="G466" s="9">
        <v>15000</v>
      </c>
      <c r="H466" s="9">
        <v>35000</v>
      </c>
      <c r="I466" s="9">
        <v>18359</v>
      </c>
      <c r="K466" s="39"/>
    </row>
    <row r="467" spans="1:20" s="4" customFormat="1" x14ac:dyDescent="0.2">
      <c r="A467" s="2">
        <v>12</v>
      </c>
      <c r="B467" s="2">
        <v>2</v>
      </c>
      <c r="D467" s="8">
        <v>1614000551</v>
      </c>
      <c r="E467" s="8" t="s">
        <v>961</v>
      </c>
      <c r="F467" s="9">
        <v>50000</v>
      </c>
      <c r="G467" s="9">
        <v>50000</v>
      </c>
      <c r="H467" s="9">
        <v>55000</v>
      </c>
      <c r="I467" s="9">
        <v>45779</v>
      </c>
      <c r="K467" s="39"/>
    </row>
    <row r="468" spans="1:20" s="4" customFormat="1" x14ac:dyDescent="0.2">
      <c r="A468" s="2">
        <v>12</v>
      </c>
      <c r="B468" s="2">
        <v>2</v>
      </c>
      <c r="D468" s="8">
        <v>1614000552</v>
      </c>
      <c r="E468" s="8" t="s">
        <v>256</v>
      </c>
      <c r="F468" s="9">
        <v>160000</v>
      </c>
      <c r="G468" s="9">
        <v>160000</v>
      </c>
      <c r="H468" s="9">
        <v>100000</v>
      </c>
      <c r="I468" s="9">
        <v>90858.54</v>
      </c>
      <c r="K468" s="39"/>
    </row>
    <row r="469" spans="1:20" s="4" customFormat="1" x14ac:dyDescent="0.2">
      <c r="A469" s="2">
        <v>12</v>
      </c>
      <c r="B469" s="2">
        <v>8</v>
      </c>
      <c r="D469" s="8">
        <v>1614000553</v>
      </c>
      <c r="E469" s="8" t="s">
        <v>972</v>
      </c>
      <c r="F469" s="9">
        <v>10000</v>
      </c>
      <c r="G469" s="9">
        <v>10000</v>
      </c>
      <c r="H469" s="9"/>
      <c r="I469" s="9"/>
      <c r="K469" s="39"/>
    </row>
    <row r="470" spans="1:20" s="4" customFormat="1" x14ac:dyDescent="0.2">
      <c r="A470" s="2">
        <v>12</v>
      </c>
      <c r="B470" s="2">
        <v>5</v>
      </c>
      <c r="D470" s="8">
        <v>1614000554</v>
      </c>
      <c r="E470" s="8" t="s">
        <v>973</v>
      </c>
      <c r="F470" s="9">
        <v>6000</v>
      </c>
      <c r="G470" s="9">
        <v>6000</v>
      </c>
      <c r="H470" s="9"/>
      <c r="I470" s="9"/>
      <c r="K470" s="39"/>
    </row>
    <row r="471" spans="1:20" s="4" customFormat="1" x14ac:dyDescent="0.2">
      <c r="A471" s="2">
        <v>12</v>
      </c>
      <c r="B471" s="2">
        <v>4</v>
      </c>
      <c r="D471" s="8">
        <v>1614000555</v>
      </c>
      <c r="E471" s="8" t="s">
        <v>974</v>
      </c>
      <c r="F471" s="9">
        <v>15000</v>
      </c>
      <c r="G471" s="9">
        <v>15000</v>
      </c>
      <c r="H471" s="9"/>
      <c r="I471" s="9"/>
      <c r="K471" s="39"/>
    </row>
    <row r="472" spans="1:20" s="4" customFormat="1" x14ac:dyDescent="0.2">
      <c r="A472" s="2">
        <v>12</v>
      </c>
      <c r="B472" s="2">
        <v>10</v>
      </c>
      <c r="D472" s="8">
        <v>1614000556</v>
      </c>
      <c r="E472" s="8" t="s">
        <v>975</v>
      </c>
      <c r="F472" s="9">
        <v>15000</v>
      </c>
      <c r="G472" s="9">
        <v>15000</v>
      </c>
      <c r="H472" s="9"/>
      <c r="I472" s="9"/>
      <c r="K472" s="39"/>
    </row>
    <row r="473" spans="1:20" s="4" customFormat="1" x14ac:dyDescent="0.2">
      <c r="A473" s="2">
        <v>12</v>
      </c>
      <c r="B473" s="2">
        <v>8</v>
      </c>
      <c r="D473" s="8">
        <v>1614000557</v>
      </c>
      <c r="E473" s="8" t="s">
        <v>976</v>
      </c>
      <c r="F473" s="9">
        <v>5000</v>
      </c>
      <c r="G473" s="9">
        <v>5000</v>
      </c>
      <c r="H473" s="9"/>
      <c r="I473" s="9"/>
      <c r="K473" s="39"/>
    </row>
    <row r="474" spans="1:20" s="4" customFormat="1" x14ac:dyDescent="0.2">
      <c r="A474" s="2">
        <v>12</v>
      </c>
      <c r="B474" s="2">
        <v>2</v>
      </c>
      <c r="D474" s="8">
        <v>1614000750</v>
      </c>
      <c r="E474" s="8" t="s">
        <v>257</v>
      </c>
      <c r="F474" s="9">
        <v>15000</v>
      </c>
      <c r="G474" s="9">
        <v>15000</v>
      </c>
      <c r="H474" s="9">
        <v>17000</v>
      </c>
      <c r="I474" s="9">
        <v>5826</v>
      </c>
      <c r="K474" s="39"/>
    </row>
    <row r="475" spans="1:20" s="4" customFormat="1" ht="15" thickBot="1" x14ac:dyDescent="0.25">
      <c r="A475" s="2">
        <v>12</v>
      </c>
      <c r="B475" s="2">
        <v>2</v>
      </c>
      <c r="D475" s="8">
        <v>1614000751</v>
      </c>
      <c r="E475" s="8" t="s">
        <v>991</v>
      </c>
      <c r="F475" s="9">
        <v>80000</v>
      </c>
      <c r="G475" s="9">
        <v>160000</v>
      </c>
      <c r="H475" s="9">
        <v>45000</v>
      </c>
      <c r="I475" s="9">
        <v>79727</v>
      </c>
      <c r="K475" s="39"/>
    </row>
    <row r="476" spans="1:20" s="5" customFormat="1" ht="15.75" thickBot="1" x14ac:dyDescent="0.3">
      <c r="D476" s="17"/>
      <c r="E476" s="17" t="s">
        <v>806</v>
      </c>
      <c r="F476" s="18">
        <f>SUM(F466:F475)</f>
        <v>371000</v>
      </c>
      <c r="G476" s="18">
        <f>SUM(G466:G475)</f>
        <v>451000</v>
      </c>
      <c r="H476" s="18">
        <f>SUM(H466:H475)</f>
        <v>252000</v>
      </c>
      <c r="I476" s="18">
        <f t="shared" ref="I476" si="22">SUM(I466:I475)</f>
        <v>240549.53999999998</v>
      </c>
      <c r="K476" s="39"/>
    </row>
    <row r="477" spans="1:20" s="4" customFormat="1" x14ac:dyDescent="0.2">
      <c r="D477" s="2"/>
      <c r="E477" s="2"/>
      <c r="F477" s="3"/>
      <c r="G477" s="3"/>
      <c r="H477" s="3"/>
      <c r="I477" s="3"/>
      <c r="K477" s="39"/>
    </row>
    <row r="478" spans="1:20" ht="18.75" customHeight="1" thickBot="1" x14ac:dyDescent="0.3">
      <c r="E478" s="14" t="s">
        <v>807</v>
      </c>
      <c r="L478"/>
      <c r="M478"/>
      <c r="N478"/>
      <c r="O478"/>
      <c r="P478"/>
      <c r="Q478"/>
      <c r="R478"/>
      <c r="S478"/>
      <c r="T478"/>
    </row>
    <row r="479" spans="1:20" s="1" customFormat="1" ht="15.75" thickBot="1" x14ac:dyDescent="0.3">
      <c r="A479" s="54"/>
      <c r="B479" s="54"/>
      <c r="C479" s="54"/>
      <c r="D479" s="17" t="s">
        <v>0</v>
      </c>
      <c r="E479" s="17" t="s">
        <v>1</v>
      </c>
      <c r="F479" s="18" t="s">
        <v>996</v>
      </c>
      <c r="G479" s="18" t="s">
        <v>885</v>
      </c>
      <c r="H479" s="18" t="s">
        <v>759</v>
      </c>
      <c r="I479" s="18" t="s">
        <v>997</v>
      </c>
      <c r="J479" s="54"/>
      <c r="K479" s="39"/>
    </row>
    <row r="480" spans="1:20" s="4" customFormat="1" x14ac:dyDescent="0.2">
      <c r="A480" s="4">
        <v>11</v>
      </c>
      <c r="B480" s="4">
        <v>2</v>
      </c>
      <c r="D480" s="8">
        <v>1615000110</v>
      </c>
      <c r="E480" s="8" t="s">
        <v>258</v>
      </c>
      <c r="F480" s="9">
        <v>795000</v>
      </c>
      <c r="G480" s="9">
        <v>769000</v>
      </c>
      <c r="H480" s="9">
        <v>750000</v>
      </c>
      <c r="I480" s="9">
        <v>741979.19</v>
      </c>
      <c r="K480" s="39"/>
    </row>
    <row r="481" spans="1:20" s="4" customFormat="1" x14ac:dyDescent="0.2">
      <c r="A481" s="4">
        <v>12</v>
      </c>
      <c r="B481" s="4">
        <v>2</v>
      </c>
      <c r="D481" s="8">
        <v>1616000521</v>
      </c>
      <c r="E481" s="8" t="s">
        <v>259</v>
      </c>
      <c r="F481" s="9">
        <v>80000</v>
      </c>
      <c r="G481" s="9">
        <v>80000</v>
      </c>
      <c r="H481" s="9">
        <v>81000</v>
      </c>
      <c r="I481" s="9">
        <v>62098.5</v>
      </c>
      <c r="K481" s="39">
        <v>22000</v>
      </c>
    </row>
    <row r="482" spans="1:20" s="4" customFormat="1" x14ac:dyDescent="0.2">
      <c r="A482" s="2">
        <v>12</v>
      </c>
      <c r="B482" s="4">
        <v>2</v>
      </c>
      <c r="D482" s="8">
        <v>1616000523</v>
      </c>
      <c r="E482" s="8" t="s">
        <v>260</v>
      </c>
      <c r="F482" s="9">
        <v>300000</v>
      </c>
      <c r="G482" s="9">
        <v>300000</v>
      </c>
      <c r="H482" s="9">
        <v>300000</v>
      </c>
      <c r="I482" s="9">
        <v>202589.03</v>
      </c>
      <c r="K482" s="39"/>
    </row>
    <row r="483" spans="1:20" s="4" customFormat="1" x14ac:dyDescent="0.2">
      <c r="A483" s="2">
        <v>12</v>
      </c>
      <c r="B483" s="4">
        <v>2</v>
      </c>
      <c r="D483" s="8">
        <v>1616000531</v>
      </c>
      <c r="E483" s="8" t="s">
        <v>261</v>
      </c>
      <c r="F483" s="9">
        <v>16000</v>
      </c>
      <c r="G483" s="9">
        <v>16000</v>
      </c>
      <c r="H483" s="9">
        <v>18000</v>
      </c>
      <c r="I483" s="9">
        <v>11881.03</v>
      </c>
      <c r="K483" s="39"/>
    </row>
    <row r="484" spans="1:20" s="4" customFormat="1" x14ac:dyDescent="0.2">
      <c r="A484" s="2">
        <v>12</v>
      </c>
      <c r="B484" s="4">
        <v>2</v>
      </c>
      <c r="D484" s="8">
        <v>1616000532</v>
      </c>
      <c r="E484" s="8" t="s">
        <v>262</v>
      </c>
      <c r="F484" s="9">
        <v>30000</v>
      </c>
      <c r="G484" s="9">
        <v>30000</v>
      </c>
      <c r="H484" s="9">
        <v>30000</v>
      </c>
      <c r="I484" s="9">
        <v>0</v>
      </c>
      <c r="K484" s="39"/>
    </row>
    <row r="485" spans="1:20" s="4" customFormat="1" x14ac:dyDescent="0.2">
      <c r="A485" s="2">
        <v>12</v>
      </c>
      <c r="B485" s="4">
        <v>2</v>
      </c>
      <c r="D485" s="8">
        <v>1616000535</v>
      </c>
      <c r="E485" s="8" t="s">
        <v>263</v>
      </c>
      <c r="F485" s="9">
        <v>39000</v>
      </c>
      <c r="G485" s="9">
        <v>39000</v>
      </c>
      <c r="H485" s="9">
        <v>39000</v>
      </c>
      <c r="I485" s="9">
        <v>38804.04</v>
      </c>
      <c r="K485" s="39"/>
    </row>
    <row r="486" spans="1:20" s="4" customFormat="1" x14ac:dyDescent="0.2">
      <c r="A486" s="2">
        <v>12</v>
      </c>
      <c r="B486" s="4">
        <v>2</v>
      </c>
      <c r="D486" s="8">
        <v>1616000580</v>
      </c>
      <c r="E486" s="8" t="s">
        <v>264</v>
      </c>
      <c r="F486" s="9">
        <v>15000</v>
      </c>
      <c r="G486" s="9">
        <v>10000</v>
      </c>
      <c r="H486" s="9">
        <v>10000</v>
      </c>
      <c r="I486" s="9">
        <v>7776.3</v>
      </c>
      <c r="K486" s="39"/>
    </row>
    <row r="487" spans="1:20" s="4" customFormat="1" x14ac:dyDescent="0.2">
      <c r="A487" s="2">
        <v>12</v>
      </c>
      <c r="B487" s="4">
        <v>2</v>
      </c>
      <c r="D487" s="8">
        <v>1616000581</v>
      </c>
      <c r="E487" s="8" t="s">
        <v>265</v>
      </c>
      <c r="F487" s="9">
        <v>50000</v>
      </c>
      <c r="G487" s="9"/>
      <c r="H487" s="9"/>
      <c r="I487" s="9"/>
      <c r="K487" s="39">
        <v>50000</v>
      </c>
    </row>
    <row r="488" spans="1:20" s="4" customFormat="1" x14ac:dyDescent="0.2">
      <c r="A488" s="2">
        <v>12</v>
      </c>
      <c r="B488" s="4">
        <v>2</v>
      </c>
      <c r="D488" s="8">
        <v>1616000582</v>
      </c>
      <c r="E488" s="8" t="s">
        <v>266</v>
      </c>
      <c r="F488" s="9">
        <v>180000</v>
      </c>
      <c r="G488" s="9">
        <v>130000</v>
      </c>
      <c r="H488" s="9">
        <v>230000</v>
      </c>
      <c r="I488" s="9">
        <v>45359</v>
      </c>
      <c r="K488" s="60">
        <v>120000</v>
      </c>
    </row>
    <row r="489" spans="1:20" s="4" customFormat="1" x14ac:dyDescent="0.2">
      <c r="A489" s="2">
        <v>12</v>
      </c>
      <c r="B489" s="4">
        <v>2</v>
      </c>
      <c r="D489" s="8">
        <v>1616000584</v>
      </c>
      <c r="E489" s="8" t="s">
        <v>267</v>
      </c>
      <c r="F489" s="9">
        <v>30000</v>
      </c>
      <c r="G489" s="9">
        <v>20000</v>
      </c>
      <c r="H489" s="9">
        <v>20000</v>
      </c>
      <c r="I489" s="9">
        <v>19513</v>
      </c>
      <c r="K489" s="39"/>
    </row>
    <row r="490" spans="1:20" s="4" customFormat="1" ht="15" thickBot="1" x14ac:dyDescent="0.25">
      <c r="A490" s="2">
        <v>12</v>
      </c>
      <c r="B490" s="4">
        <v>2</v>
      </c>
      <c r="D490" s="8">
        <v>1616000750</v>
      </c>
      <c r="E490" s="8" t="s">
        <v>268</v>
      </c>
      <c r="F490" s="9">
        <v>40000</v>
      </c>
      <c r="G490" s="9">
        <v>40000</v>
      </c>
      <c r="H490" s="9">
        <v>60000</v>
      </c>
      <c r="I490" s="9">
        <v>0</v>
      </c>
      <c r="K490" s="39"/>
    </row>
    <row r="491" spans="1:20" s="5" customFormat="1" ht="15.75" thickBot="1" x14ac:dyDescent="0.3">
      <c r="D491" s="17"/>
      <c r="E491" s="17" t="s">
        <v>808</v>
      </c>
      <c r="F491" s="18">
        <f>SUM(F480:F490)</f>
        <v>1575000</v>
      </c>
      <c r="G491" s="18">
        <f>SUM(G480:G490)</f>
        <v>1434000</v>
      </c>
      <c r="H491" s="18">
        <f>SUM(H480:H490)</f>
        <v>1538000</v>
      </c>
      <c r="I491" s="18">
        <f>SUM(I480:I490)</f>
        <v>1130000.0900000001</v>
      </c>
      <c r="K491" s="39"/>
    </row>
    <row r="492" spans="1:20" s="4" customFormat="1" x14ac:dyDescent="0.2">
      <c r="D492" s="2"/>
      <c r="E492" s="2"/>
      <c r="F492" s="3"/>
      <c r="G492" s="3"/>
      <c r="H492" s="3"/>
      <c r="I492" s="3"/>
      <c r="K492" s="39"/>
    </row>
    <row r="493" spans="1:20" ht="18.75" customHeight="1" thickBot="1" x14ac:dyDescent="0.3">
      <c r="E493" s="14" t="s">
        <v>810</v>
      </c>
      <c r="L493"/>
      <c r="M493"/>
      <c r="N493"/>
      <c r="O493"/>
      <c r="P493"/>
      <c r="Q493"/>
      <c r="R493"/>
      <c r="S493"/>
      <c r="T493"/>
    </row>
    <row r="494" spans="1:20" s="1" customFormat="1" ht="15.75" thickBot="1" x14ac:dyDescent="0.3">
      <c r="A494" s="54"/>
      <c r="B494" s="54"/>
      <c r="C494" s="54"/>
      <c r="D494" s="17" t="s">
        <v>0</v>
      </c>
      <c r="E494" s="17" t="s">
        <v>1</v>
      </c>
      <c r="F494" s="18" t="s">
        <v>996</v>
      </c>
      <c r="G494" s="18" t="s">
        <v>885</v>
      </c>
      <c r="H494" s="18" t="s">
        <v>759</v>
      </c>
      <c r="I494" s="18" t="s">
        <v>997</v>
      </c>
      <c r="J494" s="54"/>
      <c r="K494" s="39"/>
    </row>
    <row r="495" spans="1:20" s="4" customFormat="1" x14ac:dyDescent="0.2">
      <c r="A495" s="4">
        <v>12</v>
      </c>
      <c r="B495" s="4">
        <v>2</v>
      </c>
      <c r="D495" s="8">
        <v>1617000750</v>
      </c>
      <c r="E495" s="8" t="s">
        <v>269</v>
      </c>
      <c r="F495" s="9">
        <v>463000</v>
      </c>
      <c r="G495" s="9">
        <v>457000</v>
      </c>
      <c r="H495" s="9">
        <v>457000</v>
      </c>
      <c r="I495" s="9">
        <v>463514.22</v>
      </c>
      <c r="K495" s="39"/>
    </row>
    <row r="496" spans="1:20" s="4" customFormat="1" x14ac:dyDescent="0.2">
      <c r="A496" s="4">
        <v>12</v>
      </c>
      <c r="B496" s="4">
        <v>2</v>
      </c>
      <c r="D496" s="8">
        <v>1617000752</v>
      </c>
      <c r="E496" s="8" t="s">
        <v>270</v>
      </c>
      <c r="F496" s="9">
        <v>100000</v>
      </c>
      <c r="G496" s="9">
        <v>100000</v>
      </c>
      <c r="H496" s="9">
        <v>100000</v>
      </c>
      <c r="I496" s="9">
        <v>73127</v>
      </c>
      <c r="K496" s="39"/>
    </row>
    <row r="497" spans="1:20" s="4" customFormat="1" x14ac:dyDescent="0.2">
      <c r="A497" s="4">
        <v>12</v>
      </c>
      <c r="B497" s="4">
        <v>2</v>
      </c>
      <c r="D497" s="8">
        <v>1617000753</v>
      </c>
      <c r="E497" s="8" t="s">
        <v>1004</v>
      </c>
      <c r="F497" s="9">
        <v>150000</v>
      </c>
      <c r="G497" s="9">
        <v>100000</v>
      </c>
      <c r="H497" s="9">
        <v>120000</v>
      </c>
      <c r="I497" s="9">
        <v>258023.58</v>
      </c>
      <c r="K497" s="39"/>
    </row>
    <row r="498" spans="1:20" s="4" customFormat="1" ht="15" thickBot="1" x14ac:dyDescent="0.25">
      <c r="A498" s="4">
        <v>12</v>
      </c>
      <c r="B498" s="4">
        <v>2</v>
      </c>
      <c r="D498" s="8">
        <v>1617000754</v>
      </c>
      <c r="E498" s="8" t="s">
        <v>756</v>
      </c>
      <c r="F498" s="9">
        <v>60000</v>
      </c>
      <c r="G498" s="9">
        <v>45000</v>
      </c>
      <c r="H498" s="9">
        <v>45000</v>
      </c>
      <c r="I498" s="9">
        <v>45045</v>
      </c>
      <c r="K498" s="39"/>
    </row>
    <row r="499" spans="1:20" s="5" customFormat="1" ht="15.75" thickBot="1" x14ac:dyDescent="0.3">
      <c r="D499" s="17"/>
      <c r="E499" s="17" t="s">
        <v>809</v>
      </c>
      <c r="F499" s="18">
        <f>SUM(F495:F498)</f>
        <v>773000</v>
      </c>
      <c r="G499" s="18">
        <f>SUM(G495:G498)</f>
        <v>702000</v>
      </c>
      <c r="H499" s="18">
        <f>SUM(H495:H498)</f>
        <v>722000</v>
      </c>
      <c r="I499" s="18">
        <f t="shared" ref="I499" si="23">SUM(I495:I498)</f>
        <v>839709.79999999993</v>
      </c>
      <c r="K499" s="39"/>
    </row>
    <row r="500" spans="1:20" s="4" customFormat="1" x14ac:dyDescent="0.2">
      <c r="D500" s="2"/>
      <c r="E500" s="2"/>
      <c r="F500" s="3"/>
      <c r="G500" s="3"/>
      <c r="H500" s="3"/>
      <c r="I500" s="3"/>
      <c r="K500" s="39"/>
    </row>
    <row r="501" spans="1:20" ht="18.75" hidden="1" customHeight="1" thickBot="1" x14ac:dyDescent="0.3">
      <c r="E501" s="14" t="s">
        <v>811</v>
      </c>
      <c r="L501"/>
      <c r="M501"/>
      <c r="N501"/>
      <c r="O501"/>
      <c r="P501"/>
      <c r="Q501"/>
      <c r="R501"/>
      <c r="S501"/>
      <c r="T501"/>
    </row>
    <row r="502" spans="1:20" s="1" customFormat="1" ht="15.75" hidden="1" thickBot="1" x14ac:dyDescent="0.3">
      <c r="A502" s="54"/>
      <c r="B502" s="54"/>
      <c r="C502" s="54"/>
      <c r="D502" s="17" t="s">
        <v>0</v>
      </c>
      <c r="E502" s="17" t="s">
        <v>1</v>
      </c>
      <c r="F502" s="18" t="s">
        <v>996</v>
      </c>
      <c r="G502" s="18" t="s">
        <v>885</v>
      </c>
      <c r="H502" s="18" t="s">
        <v>885</v>
      </c>
      <c r="I502" s="18" t="s">
        <v>997</v>
      </c>
      <c r="J502" s="54"/>
      <c r="K502" s="39"/>
    </row>
    <row r="503" spans="1:20" s="4" customFormat="1" hidden="1" x14ac:dyDescent="0.2">
      <c r="A503" s="2">
        <v>12</v>
      </c>
      <c r="B503" s="2">
        <v>1</v>
      </c>
      <c r="D503" s="8">
        <v>1619000750</v>
      </c>
      <c r="E503" s="8" t="s">
        <v>271</v>
      </c>
      <c r="F503" s="9"/>
      <c r="G503" s="9"/>
      <c r="H503" s="9"/>
      <c r="I503" s="9"/>
      <c r="K503" s="39"/>
    </row>
    <row r="504" spans="1:20" s="5" customFormat="1" ht="15" hidden="1" x14ac:dyDescent="0.25">
      <c r="D504" s="6"/>
      <c r="E504" s="6" t="s">
        <v>775</v>
      </c>
      <c r="F504" s="7">
        <f>F503</f>
        <v>0</v>
      </c>
      <c r="G504" s="7">
        <f>G503</f>
        <v>0</v>
      </c>
      <c r="H504" s="7">
        <f>H503</f>
        <v>0</v>
      </c>
      <c r="I504" s="7">
        <f t="shared" ref="I504" si="24">I503</f>
        <v>0</v>
      </c>
      <c r="K504" s="39"/>
    </row>
    <row r="505" spans="1:20" s="4" customFormat="1" hidden="1" x14ac:dyDescent="0.2">
      <c r="D505" s="2"/>
      <c r="E505" s="2"/>
      <c r="F505" s="3"/>
      <c r="G505" s="3"/>
      <c r="H505" s="3"/>
      <c r="I505" s="3"/>
      <c r="K505" s="39"/>
    </row>
    <row r="506" spans="1:20" ht="18.75" customHeight="1" thickBot="1" x14ac:dyDescent="0.3">
      <c r="E506" s="14" t="s">
        <v>801</v>
      </c>
      <c r="L506"/>
      <c r="M506"/>
      <c r="N506"/>
      <c r="O506"/>
      <c r="P506"/>
      <c r="Q506"/>
      <c r="R506"/>
      <c r="S506"/>
      <c r="T506"/>
    </row>
    <row r="507" spans="1:20" s="1" customFormat="1" ht="15.75" thickBot="1" x14ac:dyDescent="0.3">
      <c r="A507" s="54"/>
      <c r="B507" s="54"/>
      <c r="C507" s="54"/>
      <c r="D507" s="17" t="s">
        <v>0</v>
      </c>
      <c r="E507" s="17" t="s">
        <v>1</v>
      </c>
      <c r="F507" s="18" t="s">
        <v>996</v>
      </c>
      <c r="G507" s="18" t="s">
        <v>885</v>
      </c>
      <c r="H507" s="18" t="s">
        <v>759</v>
      </c>
      <c r="I507" s="18" t="s">
        <v>997</v>
      </c>
      <c r="J507" s="54"/>
      <c r="K507" s="39"/>
    </row>
    <row r="508" spans="1:20" s="4" customFormat="1" x14ac:dyDescent="0.2">
      <c r="A508" s="4">
        <v>11</v>
      </c>
      <c r="B508" s="2">
        <v>1</v>
      </c>
      <c r="D508" s="8">
        <v>1621000110</v>
      </c>
      <c r="E508" s="8" t="s">
        <v>272</v>
      </c>
      <c r="F508" s="27">
        <v>1026000</v>
      </c>
      <c r="G508" s="27">
        <v>960000</v>
      </c>
      <c r="H508" s="9">
        <v>912000</v>
      </c>
      <c r="I508" s="9">
        <v>1117563.23</v>
      </c>
      <c r="K508" s="39"/>
    </row>
    <row r="509" spans="1:20" s="4" customFormat="1" x14ac:dyDescent="0.2">
      <c r="A509" s="2">
        <v>12</v>
      </c>
      <c r="B509" s="2">
        <v>1</v>
      </c>
      <c r="D509" s="8">
        <v>1621000512</v>
      </c>
      <c r="E509" s="8" t="s">
        <v>273</v>
      </c>
      <c r="F509" s="9">
        <v>1000</v>
      </c>
      <c r="G509" s="9">
        <v>1000</v>
      </c>
      <c r="H509" s="9">
        <v>1000</v>
      </c>
      <c r="I509" s="9">
        <v>166</v>
      </c>
      <c r="K509" s="39"/>
    </row>
    <row r="510" spans="1:20" s="4" customFormat="1" x14ac:dyDescent="0.2">
      <c r="A510" s="2">
        <v>12</v>
      </c>
      <c r="B510" s="2">
        <v>1</v>
      </c>
      <c r="D510" s="8">
        <v>1621000522</v>
      </c>
      <c r="E510" s="8" t="s">
        <v>274</v>
      </c>
      <c r="F510" s="9">
        <v>2000</v>
      </c>
      <c r="G510" s="9">
        <v>2000</v>
      </c>
      <c r="H510" s="9">
        <v>2000</v>
      </c>
      <c r="I510" s="9">
        <v>1999</v>
      </c>
      <c r="K510" s="39"/>
    </row>
    <row r="511" spans="1:20" s="4" customFormat="1" x14ac:dyDescent="0.2">
      <c r="A511" s="2">
        <v>12</v>
      </c>
      <c r="B511" s="2">
        <v>1</v>
      </c>
      <c r="D511" s="8">
        <v>1621000531</v>
      </c>
      <c r="E511" s="8" t="s">
        <v>275</v>
      </c>
      <c r="F511" s="9">
        <v>25000</v>
      </c>
      <c r="G511" s="9">
        <v>20000</v>
      </c>
      <c r="H511" s="9">
        <v>20000</v>
      </c>
      <c r="I511" s="9">
        <v>22269.52</v>
      </c>
      <c r="K511" s="39"/>
    </row>
    <row r="512" spans="1:20" s="4" customFormat="1" x14ac:dyDescent="0.2">
      <c r="A512" s="2">
        <v>12</v>
      </c>
      <c r="B512" s="2">
        <v>1</v>
      </c>
      <c r="D512" s="8">
        <v>1621000535</v>
      </c>
      <c r="E512" s="8" t="s">
        <v>276</v>
      </c>
      <c r="F512" s="9">
        <v>42000</v>
      </c>
      <c r="G512" s="9">
        <v>38000</v>
      </c>
      <c r="H512" s="9">
        <v>38000</v>
      </c>
      <c r="I512" s="9">
        <v>37823.629999999997</v>
      </c>
      <c r="K512" s="39"/>
    </row>
    <row r="513" spans="1:20" s="4" customFormat="1" x14ac:dyDescent="0.2">
      <c r="A513" s="2">
        <v>12</v>
      </c>
      <c r="B513" s="2">
        <v>1</v>
      </c>
      <c r="D513" s="8">
        <v>1621000541</v>
      </c>
      <c r="E513" s="8" t="s">
        <v>277</v>
      </c>
      <c r="F513" s="9">
        <v>4000</v>
      </c>
      <c r="G513" s="9">
        <v>4000</v>
      </c>
      <c r="H513" s="9">
        <v>4000</v>
      </c>
      <c r="I513" s="9">
        <v>2115.12</v>
      </c>
      <c r="K513" s="39"/>
    </row>
    <row r="514" spans="1:20" s="4" customFormat="1" x14ac:dyDescent="0.2">
      <c r="A514" s="2">
        <v>12</v>
      </c>
      <c r="B514" s="2">
        <v>1</v>
      </c>
      <c r="D514" s="8">
        <v>1621000542</v>
      </c>
      <c r="E514" s="8" t="s">
        <v>278</v>
      </c>
      <c r="F514" s="9">
        <v>3000</v>
      </c>
      <c r="G514" s="9">
        <v>3000</v>
      </c>
      <c r="H514" s="9">
        <v>3000</v>
      </c>
      <c r="I514" s="9">
        <v>1661.4</v>
      </c>
      <c r="K514" s="39"/>
    </row>
    <row r="515" spans="1:20" s="4" customFormat="1" x14ac:dyDescent="0.2">
      <c r="A515" s="2">
        <v>12</v>
      </c>
      <c r="B515" s="2">
        <v>1</v>
      </c>
      <c r="D515" s="8">
        <v>1621000571</v>
      </c>
      <c r="E515" s="8" t="s">
        <v>279</v>
      </c>
      <c r="F515" s="9">
        <v>420000</v>
      </c>
      <c r="G515" s="9">
        <v>420000</v>
      </c>
      <c r="H515" s="9">
        <v>460000</v>
      </c>
      <c r="I515" s="9">
        <v>408321.03</v>
      </c>
      <c r="K515" s="39"/>
    </row>
    <row r="516" spans="1:20" s="4" customFormat="1" x14ac:dyDescent="0.2">
      <c r="A516" s="2">
        <v>12</v>
      </c>
      <c r="B516" s="2">
        <v>1</v>
      </c>
      <c r="D516" s="8">
        <v>1621000580</v>
      </c>
      <c r="E516" s="8" t="s">
        <v>280</v>
      </c>
      <c r="F516" s="9">
        <v>4000</v>
      </c>
      <c r="G516" s="9">
        <v>4000</v>
      </c>
      <c r="H516" s="9">
        <v>4000</v>
      </c>
      <c r="I516" s="9">
        <v>4079.2</v>
      </c>
      <c r="K516" s="39"/>
    </row>
    <row r="517" spans="1:20" s="4" customFormat="1" x14ac:dyDescent="0.2">
      <c r="A517" s="2">
        <v>12</v>
      </c>
      <c r="B517" s="2">
        <v>1</v>
      </c>
      <c r="D517" s="8">
        <v>1621000755</v>
      </c>
      <c r="E517" s="8" t="s">
        <v>281</v>
      </c>
      <c r="F517" s="9">
        <f>220000+20000</f>
        <v>240000</v>
      </c>
      <c r="G517" s="9">
        <f>220000+20000</f>
        <v>240000</v>
      </c>
      <c r="H517" s="9">
        <v>272000</v>
      </c>
      <c r="I517" s="9">
        <v>230908</v>
      </c>
      <c r="K517" s="39"/>
    </row>
    <row r="518" spans="1:20" s="4" customFormat="1" x14ac:dyDescent="0.2">
      <c r="A518" s="2">
        <v>12</v>
      </c>
      <c r="B518" s="2">
        <v>1</v>
      </c>
      <c r="D518" s="8">
        <v>1621000756</v>
      </c>
      <c r="E518" s="8" t="s">
        <v>282</v>
      </c>
      <c r="F518" s="9">
        <v>2000</v>
      </c>
      <c r="G518" s="9">
        <v>2000</v>
      </c>
      <c r="H518" s="9">
        <v>5000</v>
      </c>
      <c r="I518" s="9">
        <v>1755</v>
      </c>
      <c r="K518" s="39"/>
    </row>
    <row r="519" spans="1:20" s="4" customFormat="1" x14ac:dyDescent="0.2">
      <c r="A519" s="2">
        <v>11</v>
      </c>
      <c r="B519" s="2">
        <v>1</v>
      </c>
      <c r="D519" s="8">
        <v>1621300110</v>
      </c>
      <c r="E519" s="8" t="s">
        <v>283</v>
      </c>
      <c r="F519" s="9">
        <v>770000</v>
      </c>
      <c r="G519" s="9">
        <v>740000</v>
      </c>
      <c r="H519" s="9">
        <v>825000</v>
      </c>
      <c r="I519" s="9">
        <v>656625.29</v>
      </c>
      <c r="K519" s="39"/>
    </row>
    <row r="520" spans="1:20" s="4" customFormat="1" x14ac:dyDescent="0.2">
      <c r="A520" s="2">
        <v>11</v>
      </c>
      <c r="B520" s="2">
        <v>1</v>
      </c>
      <c r="D520" s="8">
        <v>1621500110</v>
      </c>
      <c r="E520" s="8" t="s">
        <v>284</v>
      </c>
      <c r="F520" s="9">
        <v>150000</v>
      </c>
      <c r="G520" s="9">
        <v>130000</v>
      </c>
      <c r="H520" s="9">
        <v>124000</v>
      </c>
      <c r="I520" s="9">
        <v>131174.07</v>
      </c>
      <c r="K520" s="39"/>
    </row>
    <row r="521" spans="1:20" s="4" customFormat="1" x14ac:dyDescent="0.2">
      <c r="A521" s="2">
        <v>12</v>
      </c>
      <c r="B521" s="2">
        <v>1</v>
      </c>
      <c r="D521" s="8">
        <v>1623000540</v>
      </c>
      <c r="E521" s="8" t="s">
        <v>285</v>
      </c>
      <c r="F521" s="9">
        <v>65000</v>
      </c>
      <c r="G521" s="9">
        <v>65000</v>
      </c>
      <c r="H521" s="9">
        <v>75000</v>
      </c>
      <c r="I521" s="9">
        <v>65347.58</v>
      </c>
      <c r="K521" s="39"/>
    </row>
    <row r="522" spans="1:20" s="4" customFormat="1" x14ac:dyDescent="0.2">
      <c r="A522" s="2">
        <v>12</v>
      </c>
      <c r="B522" s="2">
        <v>1</v>
      </c>
      <c r="D522" s="8">
        <v>1623000750</v>
      </c>
      <c r="E522" s="8" t="s">
        <v>286</v>
      </c>
      <c r="F522" s="9">
        <v>1200000</v>
      </c>
      <c r="G522" s="9">
        <v>1175000</v>
      </c>
      <c r="H522" s="9">
        <v>1125000</v>
      </c>
      <c r="I522" s="9">
        <v>1064436.98</v>
      </c>
      <c r="K522" s="39"/>
    </row>
    <row r="523" spans="1:20" s="4" customFormat="1" ht="15" thickBot="1" x14ac:dyDescent="0.25">
      <c r="A523" s="2">
        <v>12</v>
      </c>
      <c r="B523" s="2">
        <v>1</v>
      </c>
      <c r="D523" s="8">
        <v>1623000751</v>
      </c>
      <c r="E523" s="8" t="s">
        <v>287</v>
      </c>
      <c r="F523" s="9">
        <v>40000</v>
      </c>
      <c r="G523" s="9">
        <v>40000</v>
      </c>
      <c r="H523" s="9">
        <v>40000</v>
      </c>
      <c r="I523" s="9">
        <v>67018.27</v>
      </c>
      <c r="K523" s="39"/>
    </row>
    <row r="524" spans="1:20" s="5" customFormat="1" ht="15.75" thickBot="1" x14ac:dyDescent="0.3">
      <c r="D524" s="17"/>
      <c r="E524" s="17" t="s">
        <v>802</v>
      </c>
      <c r="F524" s="18">
        <f>SUM(F508:F523)</f>
        <v>3994000</v>
      </c>
      <c r="G524" s="18">
        <f>SUM(G508:G523)</f>
        <v>3844000</v>
      </c>
      <c r="H524" s="18">
        <f>SUM(H508:H523)</f>
        <v>3910000</v>
      </c>
      <c r="I524" s="18">
        <f t="shared" ref="I524" si="25">SUM(I508:I523)</f>
        <v>3813263.32</v>
      </c>
      <c r="K524" s="39"/>
    </row>
    <row r="525" spans="1:20" s="4" customFormat="1" x14ac:dyDescent="0.2">
      <c r="D525" s="2"/>
      <c r="E525" s="2"/>
      <c r="F525" s="3"/>
      <c r="G525" s="3"/>
      <c r="H525" s="3"/>
      <c r="I525" s="3"/>
      <c r="K525" s="39"/>
    </row>
    <row r="526" spans="1:20" ht="18.75" customHeight="1" thickBot="1" x14ac:dyDescent="0.3">
      <c r="E526" s="14" t="s">
        <v>812</v>
      </c>
      <c r="L526"/>
      <c r="M526"/>
      <c r="N526"/>
      <c r="O526"/>
      <c r="P526"/>
      <c r="Q526"/>
      <c r="R526"/>
      <c r="S526"/>
      <c r="T526"/>
    </row>
    <row r="527" spans="1:20" s="1" customFormat="1" ht="15.75" thickBot="1" x14ac:dyDescent="0.3">
      <c r="A527" s="54"/>
      <c r="B527" s="54"/>
      <c r="C527" s="54"/>
      <c r="D527" s="17" t="s">
        <v>0</v>
      </c>
      <c r="E527" s="17" t="s">
        <v>1</v>
      </c>
      <c r="F527" s="18" t="s">
        <v>996</v>
      </c>
      <c r="G527" s="18" t="s">
        <v>885</v>
      </c>
      <c r="H527" s="18" t="s">
        <v>759</v>
      </c>
      <c r="I527" s="18" t="s">
        <v>997</v>
      </c>
      <c r="J527" s="54"/>
      <c r="K527" s="39"/>
    </row>
    <row r="528" spans="1:20" s="4" customFormat="1" x14ac:dyDescent="0.2">
      <c r="A528" s="4">
        <v>18</v>
      </c>
      <c r="B528" s="2">
        <v>1</v>
      </c>
      <c r="D528" s="8">
        <v>1631000610</v>
      </c>
      <c r="E528" s="8" t="s">
        <v>288</v>
      </c>
      <c r="F528" s="9">
        <v>90000</v>
      </c>
      <c r="G528" s="9">
        <v>85000</v>
      </c>
      <c r="H528" s="9">
        <v>85000</v>
      </c>
      <c r="I528" s="9">
        <v>74532.320000000007</v>
      </c>
      <c r="K528" s="39"/>
    </row>
    <row r="529" spans="1:20" s="4" customFormat="1" x14ac:dyDescent="0.2">
      <c r="A529" s="4">
        <v>18</v>
      </c>
      <c r="B529" s="2">
        <v>1</v>
      </c>
      <c r="D529" s="8">
        <v>1631020610</v>
      </c>
      <c r="E529" s="8" t="s">
        <v>289</v>
      </c>
      <c r="F529" s="9">
        <v>120000</v>
      </c>
      <c r="G529" s="9">
        <v>120000</v>
      </c>
      <c r="H529" s="9">
        <v>123000</v>
      </c>
      <c r="I529" s="9">
        <v>100076.84</v>
      </c>
      <c r="K529" s="39"/>
    </row>
    <row r="530" spans="1:20" s="4" customFormat="1" x14ac:dyDescent="0.2">
      <c r="A530" s="4">
        <v>18</v>
      </c>
      <c r="B530" s="2">
        <v>1</v>
      </c>
      <c r="D530" s="8">
        <v>1631020611</v>
      </c>
      <c r="E530" s="8" t="s">
        <v>290</v>
      </c>
      <c r="F530" s="9">
        <v>110000</v>
      </c>
      <c r="G530" s="9">
        <v>110000</v>
      </c>
      <c r="H530" s="9">
        <v>108000</v>
      </c>
      <c r="I530" s="9">
        <v>109616.31</v>
      </c>
      <c r="K530" s="39"/>
    </row>
    <row r="531" spans="1:20" s="4" customFormat="1" ht="15" thickBot="1" x14ac:dyDescent="0.25">
      <c r="A531" s="4">
        <v>18</v>
      </c>
      <c r="B531" s="2">
        <v>1</v>
      </c>
      <c r="D531" s="8">
        <v>1632000620</v>
      </c>
      <c r="E531" s="8" t="s">
        <v>291</v>
      </c>
      <c r="F531" s="9">
        <v>1000</v>
      </c>
      <c r="G531" s="9">
        <v>1000</v>
      </c>
      <c r="H531" s="9">
        <v>1000</v>
      </c>
      <c r="I531" s="9">
        <v>0</v>
      </c>
      <c r="K531" s="39"/>
    </row>
    <row r="532" spans="1:20" s="5" customFormat="1" ht="15.75" thickBot="1" x14ac:dyDescent="0.3">
      <c r="D532" s="17"/>
      <c r="E532" s="17" t="s">
        <v>813</v>
      </c>
      <c r="F532" s="18">
        <f>SUM(F528:F531)</f>
        <v>321000</v>
      </c>
      <c r="G532" s="18">
        <f>SUM(G528:G531)</f>
        <v>316000</v>
      </c>
      <c r="H532" s="18">
        <f>SUM(H528:H531)</f>
        <v>317000</v>
      </c>
      <c r="I532" s="18">
        <f t="shared" ref="I532" si="26">SUM(I528:I531)</f>
        <v>284225.46999999997</v>
      </c>
      <c r="K532" s="39"/>
    </row>
    <row r="533" spans="1:20" s="4" customFormat="1" x14ac:dyDescent="0.2">
      <c r="D533" s="2"/>
      <c r="E533" s="2"/>
      <c r="F533" s="3"/>
      <c r="G533" s="3"/>
      <c r="H533" s="3"/>
      <c r="I533" s="3"/>
      <c r="K533" s="39"/>
    </row>
    <row r="534" spans="1:20" ht="18.75" customHeight="1" thickBot="1" x14ac:dyDescent="0.3">
      <c r="E534" s="14" t="s">
        <v>814</v>
      </c>
      <c r="L534"/>
      <c r="M534"/>
      <c r="N534"/>
      <c r="O534"/>
      <c r="P534"/>
      <c r="Q534"/>
      <c r="R534"/>
      <c r="S534"/>
      <c r="T534"/>
    </row>
    <row r="535" spans="1:20" s="1" customFormat="1" ht="15.75" thickBot="1" x14ac:dyDescent="0.3">
      <c r="A535" s="54"/>
      <c r="B535" s="54"/>
      <c r="C535" s="54"/>
      <c r="D535" s="17" t="s">
        <v>0</v>
      </c>
      <c r="E535" s="17" t="s">
        <v>1</v>
      </c>
      <c r="F535" s="18" t="s">
        <v>996</v>
      </c>
      <c r="G535" s="18" t="s">
        <v>885</v>
      </c>
      <c r="H535" s="18" t="s">
        <v>759</v>
      </c>
      <c r="I535" s="18" t="s">
        <v>997</v>
      </c>
      <c r="J535" s="54"/>
      <c r="K535" s="39"/>
    </row>
    <row r="536" spans="1:20" s="4" customFormat="1" x14ac:dyDescent="0.2">
      <c r="A536" s="4">
        <v>17</v>
      </c>
      <c r="B536" s="2">
        <v>1</v>
      </c>
      <c r="D536" s="8">
        <v>1649100691</v>
      </c>
      <c r="E536" s="8" t="s">
        <v>292</v>
      </c>
      <c r="F536" s="9">
        <v>2580000</v>
      </c>
      <c r="G536" s="9">
        <f>1941000+538000+302000</f>
        <v>2781000</v>
      </c>
      <c r="H536" s="9">
        <v>1972000</v>
      </c>
      <c r="I536" s="9">
        <v>1971580.31</v>
      </c>
      <c r="K536" s="39"/>
    </row>
    <row r="537" spans="1:20" s="4" customFormat="1" x14ac:dyDescent="0.2">
      <c r="A537" s="4">
        <v>17</v>
      </c>
      <c r="B537" s="2">
        <v>1</v>
      </c>
      <c r="D537" s="8">
        <v>1649100692</v>
      </c>
      <c r="E537" s="8" t="s">
        <v>293</v>
      </c>
      <c r="F537" s="9">
        <v>250000</v>
      </c>
      <c r="G537" s="9">
        <f>182000+36000+168000</f>
        <v>386000</v>
      </c>
      <c r="H537" s="9">
        <v>240000</v>
      </c>
      <c r="I537" s="9">
        <v>242611.77</v>
      </c>
      <c r="K537" s="39"/>
    </row>
    <row r="538" spans="1:20" s="4" customFormat="1" ht="15" thickBot="1" x14ac:dyDescent="0.25">
      <c r="A538" s="4">
        <v>17</v>
      </c>
      <c r="B538" s="2">
        <v>1</v>
      </c>
      <c r="D538" s="8">
        <v>1649100693</v>
      </c>
      <c r="E538" s="8" t="s">
        <v>294</v>
      </c>
      <c r="F538" s="9">
        <v>105000</v>
      </c>
      <c r="G538" s="9">
        <f>130000+3000+3000</f>
        <v>136000</v>
      </c>
      <c r="H538" s="9">
        <v>147000</v>
      </c>
      <c r="I538" s="9">
        <v>126291.73</v>
      </c>
      <c r="K538" s="39"/>
    </row>
    <row r="539" spans="1:20" s="5" customFormat="1" ht="15.75" thickBot="1" x14ac:dyDescent="0.3">
      <c r="D539" s="17"/>
      <c r="E539" s="17" t="s">
        <v>815</v>
      </c>
      <c r="F539" s="18">
        <f>SUM(F536:F538)</f>
        <v>2935000</v>
      </c>
      <c r="G539" s="18">
        <f>SUM(G536:G538)</f>
        <v>3303000</v>
      </c>
      <c r="H539" s="18">
        <f>SUM(H536:H538)</f>
        <v>2359000</v>
      </c>
      <c r="I539" s="18">
        <f>SUM(I536:I538)</f>
        <v>2340483.81</v>
      </c>
      <c r="K539" s="39"/>
    </row>
    <row r="540" spans="1:20" s="4" customFormat="1" x14ac:dyDescent="0.2">
      <c r="D540" s="2"/>
      <c r="E540" s="2"/>
      <c r="F540" s="3"/>
      <c r="G540" s="3"/>
      <c r="H540" s="3"/>
      <c r="I540" s="3"/>
      <c r="K540" s="39"/>
    </row>
    <row r="541" spans="1:20" ht="18.75" customHeight="1" thickBot="1" x14ac:dyDescent="0.3">
      <c r="E541" s="14" t="s">
        <v>296</v>
      </c>
      <c r="L541"/>
      <c r="M541"/>
      <c r="N541"/>
      <c r="O541"/>
      <c r="P541"/>
      <c r="Q541"/>
      <c r="R541"/>
      <c r="S541"/>
      <c r="T541"/>
    </row>
    <row r="542" spans="1:20" s="1" customFormat="1" ht="15.75" thickBot="1" x14ac:dyDescent="0.3">
      <c r="A542" s="54"/>
      <c r="B542" s="54"/>
      <c r="C542" s="54"/>
      <c r="D542" s="17" t="s">
        <v>0</v>
      </c>
      <c r="E542" s="17" t="s">
        <v>1</v>
      </c>
      <c r="F542" s="18" t="s">
        <v>996</v>
      </c>
      <c r="G542" s="18" t="s">
        <v>885</v>
      </c>
      <c r="H542" s="18" t="s">
        <v>759</v>
      </c>
      <c r="I542" s="18" t="s">
        <v>997</v>
      </c>
      <c r="J542" s="54"/>
      <c r="K542" s="39"/>
    </row>
    <row r="543" spans="1:20" s="4" customFormat="1" x14ac:dyDescent="0.2">
      <c r="A543" s="4">
        <v>11</v>
      </c>
      <c r="B543" s="4">
        <v>8</v>
      </c>
      <c r="D543" s="8">
        <v>1712200110</v>
      </c>
      <c r="E543" s="8" t="s">
        <v>295</v>
      </c>
      <c r="F543" s="9">
        <v>480000</v>
      </c>
      <c r="G543" s="9">
        <f>346000+130000</f>
        <v>476000</v>
      </c>
      <c r="H543" s="9">
        <v>345000</v>
      </c>
      <c r="I543" s="9">
        <v>356177.64</v>
      </c>
      <c r="K543" s="39"/>
    </row>
    <row r="544" spans="1:20" s="4" customFormat="1" x14ac:dyDescent="0.2">
      <c r="A544" s="2">
        <v>12</v>
      </c>
      <c r="B544" s="4">
        <v>8</v>
      </c>
      <c r="D544" s="8">
        <v>1712200531</v>
      </c>
      <c r="E544" s="8" t="s">
        <v>297</v>
      </c>
      <c r="F544" s="9">
        <v>45000</v>
      </c>
      <c r="G544" s="9">
        <v>45000</v>
      </c>
      <c r="H544" s="9">
        <v>30000</v>
      </c>
      <c r="I544" s="9">
        <v>56380.36</v>
      </c>
      <c r="K544" s="39"/>
    </row>
    <row r="545" spans="1:11" s="4" customFormat="1" x14ac:dyDescent="0.2">
      <c r="A545" s="2">
        <v>12</v>
      </c>
      <c r="B545" s="4">
        <v>8</v>
      </c>
      <c r="D545" s="8">
        <v>1712200532</v>
      </c>
      <c r="E545" s="8" t="s">
        <v>298</v>
      </c>
      <c r="F545" s="9">
        <v>60000</v>
      </c>
      <c r="G545" s="9">
        <v>60000</v>
      </c>
      <c r="H545" s="9">
        <v>60000</v>
      </c>
      <c r="I545" s="9">
        <v>39334</v>
      </c>
      <c r="K545" s="39"/>
    </row>
    <row r="546" spans="1:11" s="4" customFormat="1" x14ac:dyDescent="0.2">
      <c r="A546" s="2">
        <v>12</v>
      </c>
      <c r="B546" s="4">
        <v>8</v>
      </c>
      <c r="D546" s="8">
        <v>1712200533</v>
      </c>
      <c r="E546" s="8" t="s">
        <v>299</v>
      </c>
      <c r="F546" s="9">
        <v>20000</v>
      </c>
      <c r="G546" s="9">
        <v>20000</v>
      </c>
      <c r="H546" s="9">
        <v>18000</v>
      </c>
      <c r="I546" s="9">
        <v>1273.7</v>
      </c>
      <c r="K546" s="39"/>
    </row>
    <row r="547" spans="1:11" s="4" customFormat="1" x14ac:dyDescent="0.2">
      <c r="A547" s="2">
        <v>12</v>
      </c>
      <c r="B547" s="4">
        <v>8</v>
      </c>
      <c r="D547" s="8">
        <v>1712200750</v>
      </c>
      <c r="E547" s="8" t="s">
        <v>908</v>
      </c>
      <c r="F547" s="9">
        <v>1980000</v>
      </c>
      <c r="G547" s="9">
        <v>1980000</v>
      </c>
      <c r="H547" s="9">
        <v>1880000</v>
      </c>
      <c r="I547" s="9">
        <v>1803968.43</v>
      </c>
      <c r="K547" s="39"/>
    </row>
    <row r="548" spans="1:11" s="4" customFormat="1" x14ac:dyDescent="0.2">
      <c r="A548" s="2">
        <v>12</v>
      </c>
      <c r="B548" s="4">
        <v>8</v>
      </c>
      <c r="D548" s="8">
        <v>1712300750</v>
      </c>
      <c r="E548" s="8" t="s">
        <v>300</v>
      </c>
      <c r="F548" s="9">
        <v>3100000</v>
      </c>
      <c r="G548" s="9">
        <v>3100000</v>
      </c>
      <c r="H548" s="9">
        <v>3000000</v>
      </c>
      <c r="I548" s="9">
        <v>3093334.39</v>
      </c>
      <c r="K548" s="39"/>
    </row>
    <row r="549" spans="1:11" s="4" customFormat="1" x14ac:dyDescent="0.2">
      <c r="A549" s="2">
        <v>12</v>
      </c>
      <c r="B549" s="4">
        <v>8</v>
      </c>
      <c r="D549" s="8">
        <v>1712300751</v>
      </c>
      <c r="E549" s="8" t="s">
        <v>301</v>
      </c>
      <c r="F549" s="9">
        <v>735000</v>
      </c>
      <c r="G549" s="9">
        <v>735000</v>
      </c>
      <c r="H549" s="9">
        <v>470000</v>
      </c>
      <c r="I549" s="9">
        <v>633728.37</v>
      </c>
      <c r="K549" s="39"/>
    </row>
    <row r="550" spans="1:11" s="4" customFormat="1" x14ac:dyDescent="0.2">
      <c r="A550" s="2">
        <v>12</v>
      </c>
      <c r="B550" s="4">
        <v>8</v>
      </c>
      <c r="D550" s="8">
        <v>1712300752</v>
      </c>
      <c r="E550" s="8" t="s">
        <v>302</v>
      </c>
      <c r="F550" s="9">
        <v>1300000</v>
      </c>
      <c r="G550" s="9">
        <v>1800000</v>
      </c>
      <c r="H550" s="9">
        <v>1700000</v>
      </c>
      <c r="I550" s="9">
        <v>1514046</v>
      </c>
      <c r="K550" s="39"/>
    </row>
    <row r="551" spans="1:11" s="4" customFormat="1" x14ac:dyDescent="0.2">
      <c r="A551" s="2">
        <v>12</v>
      </c>
      <c r="B551" s="4">
        <v>8</v>
      </c>
      <c r="D551" s="8">
        <v>1712300753</v>
      </c>
      <c r="E551" s="8" t="s">
        <v>303</v>
      </c>
      <c r="F551" s="9">
        <v>770000</v>
      </c>
      <c r="G551" s="9">
        <v>770000</v>
      </c>
      <c r="H551" s="9">
        <v>700000</v>
      </c>
      <c r="I551" s="9">
        <v>702145</v>
      </c>
      <c r="K551" s="39"/>
    </row>
    <row r="552" spans="1:11" s="4" customFormat="1" x14ac:dyDescent="0.2">
      <c r="A552" s="2">
        <v>12</v>
      </c>
      <c r="B552" s="4">
        <v>8</v>
      </c>
      <c r="D552" s="8">
        <v>1712300754</v>
      </c>
      <c r="E552" s="8" t="s">
        <v>909</v>
      </c>
      <c r="F552" s="9">
        <v>90000</v>
      </c>
      <c r="G552" s="9">
        <v>90000</v>
      </c>
      <c r="H552" s="9">
        <v>90000</v>
      </c>
      <c r="I552" s="9">
        <v>44964</v>
      </c>
      <c r="K552" s="39"/>
    </row>
    <row r="553" spans="1:11" s="4" customFormat="1" x14ac:dyDescent="0.2">
      <c r="A553" s="2">
        <v>12</v>
      </c>
      <c r="B553" s="4">
        <v>8</v>
      </c>
      <c r="D553" s="8">
        <v>1712400560</v>
      </c>
      <c r="E553" s="8" t="s">
        <v>304</v>
      </c>
      <c r="F553" s="9">
        <v>70000</v>
      </c>
      <c r="G553" s="9">
        <v>70000</v>
      </c>
      <c r="H553" s="9">
        <v>48000</v>
      </c>
      <c r="I553" s="9">
        <v>0</v>
      </c>
      <c r="K553" s="39"/>
    </row>
    <row r="554" spans="1:11" s="4" customFormat="1" x14ac:dyDescent="0.2">
      <c r="A554" s="2">
        <v>12</v>
      </c>
      <c r="B554" s="4">
        <v>8</v>
      </c>
      <c r="D554" s="8">
        <v>1712400751</v>
      </c>
      <c r="E554" s="8" t="s">
        <v>305</v>
      </c>
      <c r="F554" s="9">
        <v>150000</v>
      </c>
      <c r="G554" s="9">
        <v>150000</v>
      </c>
      <c r="H554" s="9">
        <v>150000</v>
      </c>
      <c r="I554" s="9">
        <v>170129</v>
      </c>
      <c r="K554" s="39"/>
    </row>
    <row r="555" spans="1:11" s="4" customFormat="1" x14ac:dyDescent="0.2">
      <c r="A555" s="2">
        <v>12</v>
      </c>
      <c r="B555" s="4">
        <v>8</v>
      </c>
      <c r="D555" s="8">
        <v>1712400752</v>
      </c>
      <c r="E555" s="8" t="s">
        <v>306</v>
      </c>
      <c r="F555" s="9">
        <v>200000</v>
      </c>
      <c r="G555" s="9">
        <v>200000</v>
      </c>
      <c r="H555" s="9">
        <v>200000</v>
      </c>
      <c r="I555" s="9">
        <v>176719.06</v>
      </c>
      <c r="K555" s="39"/>
    </row>
    <row r="556" spans="1:11" s="4" customFormat="1" x14ac:dyDescent="0.2">
      <c r="A556" s="2">
        <v>12</v>
      </c>
      <c r="B556" s="4">
        <v>8</v>
      </c>
      <c r="D556" s="8">
        <v>1712400753</v>
      </c>
      <c r="E556" s="8" t="s">
        <v>307</v>
      </c>
      <c r="F556" s="9">
        <v>50000</v>
      </c>
      <c r="G556" s="9">
        <v>70000</v>
      </c>
      <c r="H556" s="9">
        <v>80000</v>
      </c>
      <c r="I556" s="9">
        <v>72306</v>
      </c>
      <c r="K556" s="39"/>
    </row>
    <row r="557" spans="1:11" s="4" customFormat="1" x14ac:dyDescent="0.2">
      <c r="A557" s="2">
        <v>12</v>
      </c>
      <c r="B557" s="4">
        <v>8</v>
      </c>
      <c r="D557" s="8">
        <v>1712500750</v>
      </c>
      <c r="E557" s="8" t="s">
        <v>308</v>
      </c>
      <c r="F557" s="9"/>
      <c r="G557" s="9">
        <v>30000</v>
      </c>
      <c r="H557" s="9">
        <v>15000</v>
      </c>
      <c r="I557" s="9">
        <v>0</v>
      </c>
      <c r="K557" s="39"/>
    </row>
    <row r="558" spans="1:11" s="4" customFormat="1" ht="15" thickBot="1" x14ac:dyDescent="0.25">
      <c r="A558" s="2">
        <v>12</v>
      </c>
      <c r="B558" s="4">
        <v>8</v>
      </c>
      <c r="D558" s="8">
        <v>1712600750</v>
      </c>
      <c r="E558" s="8" t="s">
        <v>757</v>
      </c>
      <c r="F558" s="9">
        <v>30000</v>
      </c>
      <c r="G558" s="9">
        <v>30000</v>
      </c>
      <c r="H558" s="9">
        <v>30000</v>
      </c>
      <c r="I558" s="9">
        <v>0</v>
      </c>
      <c r="K558" s="39"/>
    </row>
    <row r="559" spans="1:11" s="5" customFormat="1" ht="15.75" thickBot="1" x14ac:dyDescent="0.3">
      <c r="D559" s="17"/>
      <c r="E559" s="17" t="s">
        <v>816</v>
      </c>
      <c r="F559" s="18">
        <f>SUM(F543:F558)</f>
        <v>9080000</v>
      </c>
      <c r="G559" s="18">
        <f>SUM(G543:G558)</f>
        <v>9626000</v>
      </c>
      <c r="H559" s="18">
        <f>SUM(H543:H558)</f>
        <v>8816000</v>
      </c>
      <c r="I559" s="18">
        <f>SUM(I543:I558)</f>
        <v>8664505.9500000011</v>
      </c>
      <c r="K559" s="39"/>
    </row>
    <row r="560" spans="1:11" s="4" customFormat="1" x14ac:dyDescent="0.2">
      <c r="D560" s="2"/>
      <c r="E560" s="2"/>
      <c r="F560" s="3"/>
      <c r="G560" s="3"/>
      <c r="H560" s="3"/>
      <c r="I560" s="3"/>
      <c r="K560" s="39"/>
    </row>
    <row r="561" spans="1:20" ht="18.75" customHeight="1" thickBot="1" x14ac:dyDescent="0.3">
      <c r="E561" s="14" t="s">
        <v>741</v>
      </c>
      <c r="L561"/>
      <c r="M561"/>
      <c r="N561"/>
      <c r="O561"/>
      <c r="P561"/>
      <c r="Q561"/>
      <c r="R561"/>
      <c r="S561"/>
      <c r="T561"/>
    </row>
    <row r="562" spans="1:20" s="1" customFormat="1" ht="15.75" thickBot="1" x14ac:dyDescent="0.3">
      <c r="A562" s="54"/>
      <c r="B562" s="54"/>
      <c r="C562" s="54"/>
      <c r="D562" s="17" t="s">
        <v>0</v>
      </c>
      <c r="E562" s="17" t="s">
        <v>1</v>
      </c>
      <c r="F562" s="18" t="s">
        <v>996</v>
      </c>
      <c r="G562" s="18" t="s">
        <v>885</v>
      </c>
      <c r="H562" s="18" t="s">
        <v>759</v>
      </c>
      <c r="I562" s="18" t="s">
        <v>997</v>
      </c>
      <c r="J562" s="54"/>
      <c r="K562" s="39"/>
    </row>
    <row r="563" spans="1:20" s="4" customFormat="1" x14ac:dyDescent="0.2">
      <c r="A563" s="4">
        <v>11</v>
      </c>
      <c r="B563" s="4">
        <v>8</v>
      </c>
      <c r="D563" s="8">
        <v>1714100110</v>
      </c>
      <c r="E563" s="8" t="s">
        <v>309</v>
      </c>
      <c r="F563" s="9">
        <v>495000</v>
      </c>
      <c r="G563" s="9">
        <v>494000</v>
      </c>
      <c r="H563" s="9">
        <v>499000</v>
      </c>
      <c r="I563" s="9">
        <v>484924.61</v>
      </c>
      <c r="K563" s="39"/>
    </row>
    <row r="564" spans="1:20" s="4" customFormat="1" x14ac:dyDescent="0.2">
      <c r="A564" s="2">
        <v>12</v>
      </c>
      <c r="B564" s="4">
        <v>8</v>
      </c>
      <c r="D564" s="8">
        <v>1714100433</v>
      </c>
      <c r="E564" s="8" t="s">
        <v>310</v>
      </c>
      <c r="F564" s="9">
        <v>2000</v>
      </c>
      <c r="G564" s="9">
        <v>2000</v>
      </c>
      <c r="H564" s="9">
        <v>2000</v>
      </c>
      <c r="I564" s="9">
        <v>2362.63</v>
      </c>
      <c r="K564" s="39"/>
    </row>
    <row r="565" spans="1:20" s="4" customFormat="1" x14ac:dyDescent="0.2">
      <c r="A565" s="2">
        <v>12</v>
      </c>
      <c r="B565" s="4">
        <v>8</v>
      </c>
      <c r="D565" s="8">
        <v>1714100531</v>
      </c>
      <c r="E565" s="8" t="s">
        <v>311</v>
      </c>
      <c r="F565" s="9">
        <v>15000</v>
      </c>
      <c r="G565" s="9">
        <v>15000</v>
      </c>
      <c r="H565" s="9">
        <v>20000</v>
      </c>
      <c r="I565" s="9">
        <v>10991.11</v>
      </c>
      <c r="K565" s="39"/>
    </row>
    <row r="566" spans="1:20" s="4" customFormat="1" x14ac:dyDescent="0.2">
      <c r="A566" s="2">
        <v>12</v>
      </c>
      <c r="B566" s="4">
        <v>8</v>
      </c>
      <c r="D566" s="8">
        <v>1714100532</v>
      </c>
      <c r="E566" s="8" t="s">
        <v>312</v>
      </c>
      <c r="F566" s="9">
        <v>15000</v>
      </c>
      <c r="G566" s="9">
        <v>15000</v>
      </c>
      <c r="H566" s="9">
        <v>11000</v>
      </c>
      <c r="I566" s="9">
        <v>11061</v>
      </c>
      <c r="K566" s="39"/>
    </row>
    <row r="567" spans="1:20" s="4" customFormat="1" x14ac:dyDescent="0.2">
      <c r="A567" s="2">
        <v>12</v>
      </c>
      <c r="B567" s="4">
        <v>8</v>
      </c>
      <c r="D567" s="8">
        <v>1714100533</v>
      </c>
      <c r="E567" s="8" t="s">
        <v>313</v>
      </c>
      <c r="F567" s="9">
        <v>10000</v>
      </c>
      <c r="G567" s="9">
        <v>10000</v>
      </c>
      <c r="H567" s="9">
        <v>12000</v>
      </c>
      <c r="I567" s="9">
        <v>6536.9</v>
      </c>
      <c r="K567" s="39"/>
    </row>
    <row r="568" spans="1:20" s="4" customFormat="1" x14ac:dyDescent="0.2">
      <c r="A568" s="2">
        <v>12</v>
      </c>
      <c r="B568" s="4">
        <v>8</v>
      </c>
      <c r="D568" s="8">
        <v>1714100720</v>
      </c>
      <c r="E568" s="8" t="s">
        <v>314</v>
      </c>
      <c r="F568" s="9">
        <v>38000</v>
      </c>
      <c r="G568" s="9">
        <v>38000</v>
      </c>
      <c r="H568" s="9">
        <v>38000</v>
      </c>
      <c r="I568" s="9">
        <v>35635.870000000003</v>
      </c>
      <c r="K568" s="39"/>
    </row>
    <row r="569" spans="1:20" s="4" customFormat="1" x14ac:dyDescent="0.2">
      <c r="A569" s="2">
        <v>12</v>
      </c>
      <c r="B569" s="4">
        <v>8</v>
      </c>
      <c r="D569" s="8">
        <v>1714100740</v>
      </c>
      <c r="E569" s="8" t="s">
        <v>315</v>
      </c>
      <c r="F569" s="9">
        <v>25000</v>
      </c>
      <c r="G569" s="9">
        <v>25000</v>
      </c>
      <c r="H569" s="9">
        <v>25000</v>
      </c>
      <c r="I569" s="9">
        <v>25731.63</v>
      </c>
      <c r="K569" s="39"/>
    </row>
    <row r="570" spans="1:20" s="4" customFormat="1" x14ac:dyDescent="0.2">
      <c r="A570" s="2">
        <v>12</v>
      </c>
      <c r="B570" s="4">
        <v>8</v>
      </c>
      <c r="D570" s="8">
        <v>1714100750</v>
      </c>
      <c r="E570" s="8" t="s">
        <v>316</v>
      </c>
      <c r="F570" s="9">
        <v>3000</v>
      </c>
      <c r="G570" s="9">
        <v>3000</v>
      </c>
      <c r="H570" s="9">
        <v>2000</v>
      </c>
      <c r="I570" s="9">
        <v>1543.5</v>
      </c>
      <c r="K570" s="39"/>
    </row>
    <row r="571" spans="1:20" s="4" customFormat="1" x14ac:dyDescent="0.2">
      <c r="A571" s="2">
        <v>12</v>
      </c>
      <c r="B571" s="4">
        <v>8</v>
      </c>
      <c r="D571" s="8">
        <v>1714101531</v>
      </c>
      <c r="E571" s="8" t="s">
        <v>317</v>
      </c>
      <c r="F571" s="9">
        <v>2000</v>
      </c>
      <c r="G571" s="9">
        <v>2000</v>
      </c>
      <c r="H571" s="9">
        <v>2000</v>
      </c>
      <c r="I571" s="9">
        <v>1492.94</v>
      </c>
      <c r="K571" s="39"/>
    </row>
    <row r="572" spans="1:20" s="4" customFormat="1" x14ac:dyDescent="0.2">
      <c r="A572" s="2">
        <v>12</v>
      </c>
      <c r="B572" s="4">
        <v>8</v>
      </c>
      <c r="D572" s="8">
        <v>1714101532</v>
      </c>
      <c r="E572" s="8" t="s">
        <v>318</v>
      </c>
      <c r="F572" s="9">
        <v>4000</v>
      </c>
      <c r="G572" s="9">
        <v>4000</v>
      </c>
      <c r="H572" s="9">
        <v>1000</v>
      </c>
      <c r="I572" s="9">
        <v>0</v>
      </c>
      <c r="K572" s="39"/>
    </row>
    <row r="573" spans="1:20" s="4" customFormat="1" x14ac:dyDescent="0.2">
      <c r="A573" s="2">
        <v>12</v>
      </c>
      <c r="B573" s="4">
        <v>8</v>
      </c>
      <c r="D573" s="8">
        <v>1714101533</v>
      </c>
      <c r="E573" s="8" t="s">
        <v>319</v>
      </c>
      <c r="F573" s="9">
        <v>6000</v>
      </c>
      <c r="G573" s="9">
        <v>6000</v>
      </c>
      <c r="H573" s="9">
        <v>6000</v>
      </c>
      <c r="I573" s="9">
        <f>5309+133</f>
        <v>5442</v>
      </c>
      <c r="K573" s="39"/>
    </row>
    <row r="574" spans="1:20" s="4" customFormat="1" ht="15" thickBot="1" x14ac:dyDescent="0.25">
      <c r="A574" s="4">
        <v>11</v>
      </c>
      <c r="B574" s="4">
        <v>8</v>
      </c>
      <c r="D574" s="8">
        <v>1714200110</v>
      </c>
      <c r="E574" s="8" t="s">
        <v>320</v>
      </c>
      <c r="F574" s="9">
        <v>150000</v>
      </c>
      <c r="G574" s="9">
        <v>142000</v>
      </c>
      <c r="H574" s="9">
        <v>115000</v>
      </c>
      <c r="I574" s="9">
        <v>141250.75</v>
      </c>
      <c r="K574" s="39"/>
    </row>
    <row r="575" spans="1:20" s="5" customFormat="1" ht="15.75" thickBot="1" x14ac:dyDescent="0.3">
      <c r="D575" s="17"/>
      <c r="E575" s="17" t="s">
        <v>817</v>
      </c>
      <c r="F575" s="18">
        <f>SUM(F563:F574)</f>
        <v>765000</v>
      </c>
      <c r="G575" s="18">
        <f>SUM(G563:G574)</f>
        <v>756000</v>
      </c>
      <c r="H575" s="18">
        <f>SUM(H563:H574)</f>
        <v>733000</v>
      </c>
      <c r="I575" s="18">
        <f t="shared" ref="I575" si="27">SUM(I563:I574)</f>
        <v>726972.94</v>
      </c>
      <c r="K575" s="39"/>
    </row>
    <row r="576" spans="1:20" s="4" customFormat="1" x14ac:dyDescent="0.2">
      <c r="D576" s="2"/>
      <c r="E576" s="2"/>
      <c r="F576" s="3"/>
      <c r="G576" s="3"/>
      <c r="H576" s="3"/>
      <c r="I576" s="3"/>
      <c r="K576" s="39"/>
    </row>
    <row r="577" spans="1:20" ht="18.75" customHeight="1" thickBot="1" x14ac:dyDescent="0.3">
      <c r="E577" s="14" t="s">
        <v>776</v>
      </c>
      <c r="L577"/>
      <c r="M577"/>
      <c r="N577"/>
      <c r="O577"/>
      <c r="P577"/>
      <c r="Q577"/>
      <c r="R577"/>
      <c r="S577"/>
      <c r="T577"/>
    </row>
    <row r="578" spans="1:20" s="1" customFormat="1" ht="15.75" thickBot="1" x14ac:dyDescent="0.3">
      <c r="A578" s="54"/>
      <c r="B578" s="54"/>
      <c r="C578" s="54"/>
      <c r="D578" s="17" t="s">
        <v>0</v>
      </c>
      <c r="E578" s="17" t="s">
        <v>1</v>
      </c>
      <c r="F578" s="18" t="s">
        <v>996</v>
      </c>
      <c r="G578" s="18" t="s">
        <v>885</v>
      </c>
      <c r="H578" s="18" t="s">
        <v>759</v>
      </c>
      <c r="I578" s="18" t="s">
        <v>997</v>
      </c>
      <c r="J578" s="54"/>
      <c r="K578" s="39"/>
    </row>
    <row r="579" spans="1:20" s="4" customFormat="1" x14ac:dyDescent="0.2">
      <c r="A579" s="4">
        <v>11</v>
      </c>
      <c r="B579" s="4">
        <v>3</v>
      </c>
      <c r="D579" s="8">
        <v>1721000110</v>
      </c>
      <c r="E579" s="8" t="s">
        <v>321</v>
      </c>
      <c r="F579" s="9">
        <v>465000</v>
      </c>
      <c r="G579" s="9">
        <v>585000</v>
      </c>
      <c r="H579" s="9">
        <v>565000</v>
      </c>
      <c r="I579" s="9">
        <v>519111.99</v>
      </c>
      <c r="K579" s="39"/>
    </row>
    <row r="580" spans="1:20" s="4" customFormat="1" x14ac:dyDescent="0.2">
      <c r="A580" s="2">
        <v>12</v>
      </c>
      <c r="B580" s="4">
        <v>3</v>
      </c>
      <c r="D580" s="8">
        <v>1721000433</v>
      </c>
      <c r="E580" s="8" t="s">
        <v>322</v>
      </c>
      <c r="F580" s="9">
        <v>15000</v>
      </c>
      <c r="G580" s="9">
        <v>15000</v>
      </c>
      <c r="H580" s="9">
        <v>15000</v>
      </c>
      <c r="I580" s="9">
        <v>15224.29</v>
      </c>
      <c r="K580" s="39"/>
    </row>
    <row r="581" spans="1:20" s="4" customFormat="1" x14ac:dyDescent="0.2">
      <c r="A581" s="2">
        <v>12</v>
      </c>
      <c r="B581" s="4">
        <v>3</v>
      </c>
      <c r="D581" s="8">
        <v>1721000535</v>
      </c>
      <c r="E581" s="8" t="s">
        <v>323</v>
      </c>
      <c r="F581" s="9"/>
      <c r="G581" s="9">
        <v>28000</v>
      </c>
      <c r="H581" s="9">
        <v>28000</v>
      </c>
      <c r="I581" s="9">
        <v>37049.97</v>
      </c>
      <c r="K581" s="39"/>
    </row>
    <row r="582" spans="1:20" s="4" customFormat="1" x14ac:dyDescent="0.2">
      <c r="A582" s="2">
        <v>12</v>
      </c>
      <c r="B582" s="4">
        <v>3</v>
      </c>
      <c r="D582" s="8">
        <v>1721000541</v>
      </c>
      <c r="E582" s="8" t="s">
        <v>324</v>
      </c>
      <c r="F582" s="9">
        <v>9000</v>
      </c>
      <c r="G582" s="9">
        <v>9000</v>
      </c>
      <c r="H582" s="9">
        <v>9000</v>
      </c>
      <c r="I582" s="9">
        <v>6018.1</v>
      </c>
      <c r="K582" s="39"/>
    </row>
    <row r="583" spans="1:20" s="4" customFormat="1" x14ac:dyDescent="0.2">
      <c r="A583" s="2">
        <v>12</v>
      </c>
      <c r="B583" s="4">
        <v>3</v>
      </c>
      <c r="D583" s="8">
        <v>1721000580</v>
      </c>
      <c r="E583" s="8" t="s">
        <v>325</v>
      </c>
      <c r="F583" s="9">
        <v>6000</v>
      </c>
      <c r="G583" s="9">
        <v>6000</v>
      </c>
      <c r="H583" s="9">
        <v>6000</v>
      </c>
      <c r="I583" s="9">
        <v>4212.6000000000004</v>
      </c>
      <c r="K583" s="39"/>
    </row>
    <row r="584" spans="1:20" s="4" customFormat="1" x14ac:dyDescent="0.2">
      <c r="A584" s="2">
        <v>12</v>
      </c>
      <c r="B584" s="4">
        <v>3</v>
      </c>
      <c r="D584" s="8">
        <v>1721000581</v>
      </c>
      <c r="E584" s="8" t="s">
        <v>326</v>
      </c>
      <c r="F584" s="9">
        <v>2000</v>
      </c>
      <c r="G584" s="9">
        <v>2000</v>
      </c>
      <c r="H584" s="9">
        <v>2000</v>
      </c>
      <c r="I584" s="9">
        <v>1277</v>
      </c>
      <c r="K584" s="39"/>
    </row>
    <row r="585" spans="1:20" s="4" customFormat="1" x14ac:dyDescent="0.2">
      <c r="A585" s="2">
        <v>12</v>
      </c>
      <c r="B585" s="4">
        <v>3</v>
      </c>
      <c r="D585" s="8">
        <v>1721000582</v>
      </c>
      <c r="E585" s="8" t="s">
        <v>327</v>
      </c>
      <c r="F585" s="9">
        <v>11000</v>
      </c>
      <c r="G585" s="9">
        <v>11000</v>
      </c>
      <c r="H585" s="9">
        <v>11000</v>
      </c>
      <c r="I585" s="9">
        <v>6282.08</v>
      </c>
      <c r="K585" s="39"/>
    </row>
    <row r="586" spans="1:20" s="4" customFormat="1" x14ac:dyDescent="0.2">
      <c r="A586" s="2">
        <v>12</v>
      </c>
      <c r="B586" s="4">
        <v>3</v>
      </c>
      <c r="D586" s="8">
        <v>1721000583</v>
      </c>
      <c r="E586" s="8" t="s">
        <v>328</v>
      </c>
      <c r="F586" s="9">
        <v>2000</v>
      </c>
      <c r="G586" s="9">
        <v>2000</v>
      </c>
      <c r="H586" s="9">
        <v>2000</v>
      </c>
      <c r="I586" s="9">
        <v>1154</v>
      </c>
      <c r="K586" s="39"/>
    </row>
    <row r="587" spans="1:20" s="4" customFormat="1" x14ac:dyDescent="0.2">
      <c r="A587" s="2">
        <v>12</v>
      </c>
      <c r="B587" s="4">
        <v>3</v>
      </c>
      <c r="D587" s="8">
        <v>1721000740</v>
      </c>
      <c r="E587" s="8" t="s">
        <v>329</v>
      </c>
      <c r="F587" s="9">
        <v>4000</v>
      </c>
      <c r="G587" s="9">
        <v>4000</v>
      </c>
      <c r="H587" s="9">
        <v>4000</v>
      </c>
      <c r="I587" s="9">
        <v>3934</v>
      </c>
      <c r="K587" s="39"/>
    </row>
    <row r="588" spans="1:20" s="4" customFormat="1" x14ac:dyDescent="0.2">
      <c r="A588" s="2">
        <v>12</v>
      </c>
      <c r="B588" s="4">
        <v>3</v>
      </c>
      <c r="D588" s="8">
        <v>1721000750</v>
      </c>
      <c r="E588" s="8" t="s">
        <v>330</v>
      </c>
      <c r="F588" s="9">
        <v>10000</v>
      </c>
      <c r="G588" s="9">
        <v>5000</v>
      </c>
      <c r="H588" s="9">
        <v>5000</v>
      </c>
      <c r="I588" s="9">
        <v>3281.85</v>
      </c>
      <c r="K588" s="39"/>
    </row>
    <row r="589" spans="1:20" s="4" customFormat="1" x14ac:dyDescent="0.2">
      <c r="A589" s="2">
        <v>12</v>
      </c>
      <c r="B589" s="4">
        <v>3</v>
      </c>
      <c r="D589" s="8">
        <v>1721001532</v>
      </c>
      <c r="E589" s="8" t="s">
        <v>331</v>
      </c>
      <c r="F589" s="9">
        <v>3000</v>
      </c>
      <c r="G589" s="9">
        <v>3000</v>
      </c>
      <c r="H589" s="9">
        <v>3000</v>
      </c>
      <c r="I589" s="9">
        <v>2158</v>
      </c>
      <c r="K589" s="39"/>
    </row>
    <row r="590" spans="1:20" s="4" customFormat="1" x14ac:dyDescent="0.2">
      <c r="A590" s="2">
        <v>12</v>
      </c>
      <c r="B590" s="4">
        <v>3</v>
      </c>
      <c r="D590" s="8">
        <v>1721001533</v>
      </c>
      <c r="E590" s="8" t="s">
        <v>332</v>
      </c>
      <c r="F590" s="9">
        <v>20000</v>
      </c>
      <c r="G590" s="9">
        <v>20000</v>
      </c>
      <c r="H590" s="9">
        <v>9000</v>
      </c>
      <c r="I590" s="9">
        <v>20832</v>
      </c>
      <c r="K590" s="39"/>
    </row>
    <row r="591" spans="1:20" s="4" customFormat="1" x14ac:dyDescent="0.2">
      <c r="A591" s="2">
        <v>12</v>
      </c>
      <c r="B591" s="4">
        <v>3</v>
      </c>
      <c r="D591" s="8">
        <v>1722000750</v>
      </c>
      <c r="E591" s="8" t="s">
        <v>333</v>
      </c>
      <c r="F591" s="9">
        <v>115000</v>
      </c>
      <c r="G591" s="9">
        <v>105000</v>
      </c>
      <c r="H591" s="9">
        <v>105000</v>
      </c>
      <c r="I591" s="9">
        <v>92512.68</v>
      </c>
      <c r="K591" s="39"/>
    </row>
    <row r="592" spans="1:20" s="4" customFormat="1" x14ac:dyDescent="0.2">
      <c r="A592" s="2">
        <v>12</v>
      </c>
      <c r="B592" s="4">
        <v>3</v>
      </c>
      <c r="D592" s="8">
        <v>1722000751</v>
      </c>
      <c r="E592" s="8" t="s">
        <v>334</v>
      </c>
      <c r="F592" s="9">
        <v>5200000</v>
      </c>
      <c r="G592" s="9">
        <v>4700000</v>
      </c>
      <c r="H592" s="9">
        <v>4450000</v>
      </c>
      <c r="I592" s="9">
        <v>4628255.46</v>
      </c>
      <c r="K592" s="39"/>
    </row>
    <row r="593" spans="1:20" s="4" customFormat="1" x14ac:dyDescent="0.2">
      <c r="A593" s="2">
        <v>12</v>
      </c>
      <c r="B593" s="4">
        <v>3</v>
      </c>
      <c r="D593" s="8">
        <v>1722000752</v>
      </c>
      <c r="E593" s="8" t="s">
        <v>335</v>
      </c>
      <c r="F593" s="9">
        <v>120000</v>
      </c>
      <c r="G593" s="9">
        <v>120000</v>
      </c>
      <c r="H593" s="9">
        <v>80000</v>
      </c>
      <c r="I593" s="9">
        <v>42252.51</v>
      </c>
      <c r="K593" s="39">
        <v>90000</v>
      </c>
    </row>
    <row r="594" spans="1:20" s="4" customFormat="1" x14ac:dyDescent="0.2">
      <c r="A594" s="2">
        <v>12</v>
      </c>
      <c r="B594" s="4">
        <v>3</v>
      </c>
      <c r="D594" s="8">
        <v>1722000753</v>
      </c>
      <c r="E594" s="8" t="s">
        <v>16</v>
      </c>
      <c r="F594" s="9">
        <v>1750000</v>
      </c>
      <c r="G594" s="9">
        <v>1750000</v>
      </c>
      <c r="H594" s="9">
        <v>1530000</v>
      </c>
      <c r="I594" s="9">
        <v>1901275</v>
      </c>
      <c r="K594" s="39"/>
    </row>
    <row r="595" spans="1:20" s="4" customFormat="1" x14ac:dyDescent="0.2">
      <c r="A595" s="2">
        <v>11</v>
      </c>
      <c r="B595" s="4">
        <v>3</v>
      </c>
      <c r="D595" s="8">
        <v>1722001110</v>
      </c>
      <c r="E595" s="8" t="s">
        <v>336</v>
      </c>
      <c r="F595" s="9">
        <v>340000</v>
      </c>
      <c r="G595" s="9">
        <v>326000</v>
      </c>
      <c r="H595" s="9">
        <v>328000</v>
      </c>
      <c r="I595" s="9">
        <v>293330.33</v>
      </c>
      <c r="K595" s="39"/>
    </row>
    <row r="596" spans="1:20" s="4" customFormat="1" x14ac:dyDescent="0.2">
      <c r="A596" s="2">
        <v>11</v>
      </c>
      <c r="B596" s="4">
        <v>3</v>
      </c>
      <c r="D596" s="8">
        <v>1722002110</v>
      </c>
      <c r="E596" s="8" t="s">
        <v>1089</v>
      </c>
      <c r="F596" s="9">
        <v>180000</v>
      </c>
      <c r="G596" s="9"/>
      <c r="H596" s="9"/>
      <c r="I596" s="9"/>
      <c r="K596" s="39"/>
    </row>
    <row r="597" spans="1:20" s="4" customFormat="1" ht="15" thickBot="1" x14ac:dyDescent="0.25">
      <c r="A597" s="4">
        <v>12</v>
      </c>
      <c r="B597" s="4">
        <v>3</v>
      </c>
      <c r="D597" s="8">
        <v>1722002580</v>
      </c>
      <c r="E597" s="8" t="s">
        <v>1090</v>
      </c>
      <c r="F597" s="9">
        <v>95000</v>
      </c>
      <c r="G597" s="9"/>
      <c r="H597" s="9"/>
      <c r="I597" s="9"/>
      <c r="K597" s="39"/>
    </row>
    <row r="598" spans="1:20" s="5" customFormat="1" ht="15.75" thickBot="1" x14ac:dyDescent="0.3">
      <c r="D598" s="17"/>
      <c r="E598" s="17" t="s">
        <v>818</v>
      </c>
      <c r="F598" s="18">
        <f>SUM(F579:F597)</f>
        <v>8347000</v>
      </c>
      <c r="G598" s="18">
        <f>SUM(G579:G597)</f>
        <v>7691000</v>
      </c>
      <c r="H598" s="18">
        <f>SUM(H579:H597)</f>
        <v>7152000</v>
      </c>
      <c r="I598" s="18">
        <f>SUM(I579:I597)</f>
        <v>7578161.8599999994</v>
      </c>
      <c r="K598" s="39"/>
    </row>
    <row r="599" spans="1:20" s="4" customFormat="1" x14ac:dyDescent="0.2">
      <c r="D599" s="2"/>
      <c r="E599" s="2"/>
      <c r="F599" s="3"/>
      <c r="G599" s="3"/>
      <c r="H599" s="3"/>
      <c r="I599" s="3"/>
      <c r="K599" s="39"/>
    </row>
    <row r="600" spans="1:20" ht="18.75" customHeight="1" thickBot="1" x14ac:dyDescent="0.3">
      <c r="E600" s="14" t="s">
        <v>819</v>
      </c>
      <c r="L600"/>
      <c r="M600"/>
      <c r="N600"/>
      <c r="O600"/>
      <c r="P600"/>
      <c r="Q600"/>
      <c r="R600"/>
      <c r="S600"/>
      <c r="T600"/>
    </row>
    <row r="601" spans="1:20" s="1" customFormat="1" ht="15.75" thickBot="1" x14ac:dyDescent="0.3">
      <c r="A601" s="54"/>
      <c r="B601" s="54"/>
      <c r="C601" s="54"/>
      <c r="D601" s="17" t="s">
        <v>0</v>
      </c>
      <c r="E601" s="17" t="s">
        <v>1</v>
      </c>
      <c r="F601" s="18" t="s">
        <v>996</v>
      </c>
      <c r="G601" s="18" t="s">
        <v>885</v>
      </c>
      <c r="H601" s="18" t="s">
        <v>759</v>
      </c>
      <c r="I601" s="18" t="s">
        <v>997</v>
      </c>
      <c r="J601" s="54"/>
      <c r="K601" s="39"/>
    </row>
    <row r="602" spans="1:20" s="4" customFormat="1" x14ac:dyDescent="0.2">
      <c r="A602" s="2">
        <v>12</v>
      </c>
      <c r="B602" s="4">
        <v>3</v>
      </c>
      <c r="D602" s="8">
        <v>1722100431</v>
      </c>
      <c r="E602" s="8" t="s">
        <v>337</v>
      </c>
      <c r="F602" s="9">
        <v>6000</v>
      </c>
      <c r="G602" s="9">
        <v>6000</v>
      </c>
      <c r="H602" s="9">
        <v>6000</v>
      </c>
      <c r="I602" s="9">
        <v>7780.23</v>
      </c>
      <c r="K602" s="39"/>
    </row>
    <row r="603" spans="1:20" s="4" customFormat="1" x14ac:dyDescent="0.2">
      <c r="A603" s="2">
        <v>12</v>
      </c>
      <c r="B603" s="4">
        <v>3</v>
      </c>
      <c r="D603" s="8">
        <v>1722100580</v>
      </c>
      <c r="E603" s="8" t="s">
        <v>338</v>
      </c>
      <c r="F603" s="9">
        <v>10000</v>
      </c>
      <c r="G603" s="9">
        <v>10000</v>
      </c>
      <c r="H603" s="9">
        <v>10000</v>
      </c>
      <c r="I603" s="9">
        <v>9999.1</v>
      </c>
      <c r="K603" s="39"/>
    </row>
    <row r="604" spans="1:20" s="4" customFormat="1" ht="15" thickBot="1" x14ac:dyDescent="0.25">
      <c r="A604" s="2">
        <v>12</v>
      </c>
      <c r="B604" s="4">
        <v>3</v>
      </c>
      <c r="D604" s="8">
        <v>1722200754</v>
      </c>
      <c r="E604" s="25" t="s">
        <v>1072</v>
      </c>
      <c r="F604" s="9">
        <v>30000</v>
      </c>
      <c r="G604" s="9"/>
      <c r="H604" s="9"/>
      <c r="I604" s="9"/>
      <c r="K604" s="39"/>
    </row>
    <row r="605" spans="1:20" s="5" customFormat="1" ht="15.75" thickBot="1" x14ac:dyDescent="0.3">
      <c r="D605" s="17"/>
      <c r="E605" s="17" t="s">
        <v>820</v>
      </c>
      <c r="F605" s="18">
        <f>SUM(F602:F604)</f>
        <v>46000</v>
      </c>
      <c r="G605" s="18">
        <f t="shared" ref="G605:I605" si="28">SUM(G602:G604)</f>
        <v>16000</v>
      </c>
      <c r="H605" s="18">
        <f t="shared" si="28"/>
        <v>16000</v>
      </c>
      <c r="I605" s="18">
        <f t="shared" si="28"/>
        <v>17779.330000000002</v>
      </c>
      <c r="K605" s="39"/>
    </row>
    <row r="606" spans="1:20" s="4" customFormat="1" x14ac:dyDescent="0.2">
      <c r="D606" s="2"/>
      <c r="E606" s="2"/>
      <c r="F606" s="3"/>
      <c r="G606" s="3"/>
      <c r="H606" s="3"/>
      <c r="I606" s="3"/>
      <c r="K606" s="39"/>
    </row>
    <row r="607" spans="1:20" ht="18.75" customHeight="1" thickBot="1" x14ac:dyDescent="0.3">
      <c r="E607" s="14" t="s">
        <v>954</v>
      </c>
      <c r="L607"/>
      <c r="M607"/>
      <c r="N607"/>
      <c r="O607"/>
      <c r="P607"/>
      <c r="Q607"/>
      <c r="R607"/>
      <c r="S607"/>
      <c r="T607"/>
    </row>
    <row r="608" spans="1:20" s="1" customFormat="1" ht="15.75" thickBot="1" x14ac:dyDescent="0.3">
      <c r="A608" s="54"/>
      <c r="B608" s="54"/>
      <c r="C608" s="54"/>
      <c r="D608" s="17" t="s">
        <v>0</v>
      </c>
      <c r="E608" s="17" t="s">
        <v>1</v>
      </c>
      <c r="F608" s="18" t="s">
        <v>996</v>
      </c>
      <c r="G608" s="18" t="s">
        <v>885</v>
      </c>
      <c r="H608" s="18" t="s">
        <v>759</v>
      </c>
      <c r="I608" s="18" t="s">
        <v>997</v>
      </c>
      <c r="J608" s="54"/>
      <c r="K608" s="39"/>
    </row>
    <row r="609" spans="1:20" s="4" customFormat="1" x14ac:dyDescent="0.2">
      <c r="A609" s="4">
        <v>11</v>
      </c>
      <c r="B609" s="4">
        <v>3</v>
      </c>
      <c r="D609" s="8">
        <v>1723000110</v>
      </c>
      <c r="E609" s="8" t="s">
        <v>339</v>
      </c>
      <c r="F609" s="9">
        <v>165000</v>
      </c>
      <c r="G609" s="9">
        <v>165000</v>
      </c>
      <c r="H609" s="9">
        <v>150000</v>
      </c>
      <c r="I609" s="9">
        <v>139834.10999999999</v>
      </c>
      <c r="K609" s="39"/>
    </row>
    <row r="610" spans="1:20" s="4" customFormat="1" x14ac:dyDescent="0.2">
      <c r="A610" s="2">
        <v>12</v>
      </c>
      <c r="B610" s="4">
        <v>3</v>
      </c>
      <c r="D610" s="8">
        <v>1723000421</v>
      </c>
      <c r="E610" s="8" t="s">
        <v>340</v>
      </c>
      <c r="F610" s="9">
        <v>108000</v>
      </c>
      <c r="G610" s="9">
        <v>108000</v>
      </c>
      <c r="H610" s="9">
        <v>108000</v>
      </c>
      <c r="I610" s="9">
        <v>44183</v>
      </c>
      <c r="K610" s="39"/>
    </row>
    <row r="611" spans="1:20" s="4" customFormat="1" x14ac:dyDescent="0.2">
      <c r="A611" s="2">
        <v>12</v>
      </c>
      <c r="B611" s="4">
        <v>3</v>
      </c>
      <c r="D611" s="8">
        <v>1723000431</v>
      </c>
      <c r="E611" s="45" t="s">
        <v>992</v>
      </c>
      <c r="F611" s="9">
        <v>282000</v>
      </c>
      <c r="G611" s="9">
        <v>282000</v>
      </c>
      <c r="H611" s="9">
        <v>282000</v>
      </c>
      <c r="I611" s="9">
        <v>63167.8</v>
      </c>
      <c r="K611" s="39"/>
    </row>
    <row r="612" spans="1:20" s="4" customFormat="1" x14ac:dyDescent="0.2">
      <c r="A612" s="2">
        <v>12</v>
      </c>
      <c r="B612" s="4">
        <v>3</v>
      </c>
      <c r="D612" s="8">
        <v>1723000433</v>
      </c>
      <c r="E612" s="8" t="s">
        <v>910</v>
      </c>
      <c r="F612" s="9">
        <v>10000</v>
      </c>
      <c r="G612" s="9">
        <v>10000</v>
      </c>
      <c r="H612" s="9">
        <v>10000</v>
      </c>
      <c r="I612" s="9">
        <v>0</v>
      </c>
      <c r="K612" s="39"/>
    </row>
    <row r="613" spans="1:20" s="4" customFormat="1" x14ac:dyDescent="0.2">
      <c r="A613" s="2">
        <v>12</v>
      </c>
      <c r="B613" s="4">
        <v>3</v>
      </c>
      <c r="D613" s="8">
        <v>1723000550</v>
      </c>
      <c r="E613" s="8" t="s">
        <v>341</v>
      </c>
      <c r="F613" s="9">
        <v>5000</v>
      </c>
      <c r="G613" s="9">
        <v>5000</v>
      </c>
      <c r="H613" s="9">
        <v>5000</v>
      </c>
      <c r="I613" s="9">
        <v>1391.5</v>
      </c>
      <c r="K613" s="39"/>
    </row>
    <row r="614" spans="1:20" s="4" customFormat="1" ht="15" thickBot="1" x14ac:dyDescent="0.25">
      <c r="A614" s="2">
        <v>12</v>
      </c>
      <c r="B614" s="4">
        <v>3</v>
      </c>
      <c r="D614" s="8">
        <v>1723000811</v>
      </c>
      <c r="E614" s="8" t="s">
        <v>342</v>
      </c>
      <c r="F614" s="9">
        <v>122000</v>
      </c>
      <c r="G614" s="9">
        <v>122000</v>
      </c>
      <c r="H614" s="9">
        <v>122000</v>
      </c>
      <c r="I614" s="9">
        <v>109750</v>
      </c>
      <c r="K614" s="39"/>
    </row>
    <row r="615" spans="1:20" s="4" customFormat="1" ht="15.75" thickBot="1" x14ac:dyDescent="0.3">
      <c r="D615" s="17"/>
      <c r="E615" s="17" t="s">
        <v>956</v>
      </c>
      <c r="F615" s="18">
        <f>SUM(F609:F614)</f>
        <v>692000</v>
      </c>
      <c r="G615" s="18">
        <f>SUM(G609:G614)</f>
        <v>692000</v>
      </c>
      <c r="H615" s="18">
        <f>SUM(H609:H614)</f>
        <v>677000</v>
      </c>
      <c r="I615" s="18">
        <f t="shared" ref="I615" si="29">SUM(I609:I614)</f>
        <v>358326.41</v>
      </c>
      <c r="K615" s="39"/>
    </row>
    <row r="616" spans="1:20" s="4" customFormat="1" x14ac:dyDescent="0.2">
      <c r="D616" s="38"/>
      <c r="E616" s="38"/>
      <c r="F616" s="40"/>
      <c r="G616" s="40"/>
      <c r="H616" s="40"/>
      <c r="I616" s="40"/>
      <c r="K616" s="39"/>
    </row>
    <row r="617" spans="1:20" s="4" customFormat="1" ht="16.5" thickBot="1" x14ac:dyDescent="0.3">
      <c r="D617" s="41"/>
      <c r="E617" s="14" t="s">
        <v>955</v>
      </c>
      <c r="F617" s="42"/>
      <c r="G617" s="42"/>
      <c r="H617" s="42"/>
      <c r="I617" s="42"/>
      <c r="K617" s="39"/>
    </row>
    <row r="618" spans="1:20" s="4" customFormat="1" ht="15.75" thickBot="1" x14ac:dyDescent="0.3">
      <c r="D618" s="17" t="s">
        <v>0</v>
      </c>
      <c r="E618" s="17" t="s">
        <v>1</v>
      </c>
      <c r="F618" s="18" t="s">
        <v>996</v>
      </c>
      <c r="G618" s="18" t="s">
        <v>885</v>
      </c>
      <c r="H618" s="18" t="s">
        <v>759</v>
      </c>
      <c r="I618" s="18" t="s">
        <v>997</v>
      </c>
      <c r="K618" s="39"/>
    </row>
    <row r="619" spans="1:20" s="4" customFormat="1" x14ac:dyDescent="0.2">
      <c r="A619" s="2">
        <v>12</v>
      </c>
      <c r="B619" s="4">
        <v>3</v>
      </c>
      <c r="D619" s="8">
        <v>1724010750</v>
      </c>
      <c r="E619" s="8" t="s">
        <v>343</v>
      </c>
      <c r="F619" s="9">
        <v>30000</v>
      </c>
      <c r="G619" s="9">
        <v>30000</v>
      </c>
      <c r="H619" s="9">
        <v>30000</v>
      </c>
      <c r="I619" s="9">
        <v>29825</v>
      </c>
      <c r="K619" s="39"/>
    </row>
    <row r="620" spans="1:20" s="4" customFormat="1" ht="15" thickBot="1" x14ac:dyDescent="0.25">
      <c r="A620" s="2">
        <v>12</v>
      </c>
      <c r="B620" s="4">
        <v>3</v>
      </c>
      <c r="D620" s="8">
        <v>1724010751</v>
      </c>
      <c r="E620" s="8" t="s">
        <v>344</v>
      </c>
      <c r="F620" s="9">
        <v>6000</v>
      </c>
      <c r="G620" s="9">
        <v>6000</v>
      </c>
      <c r="H620" s="9">
        <v>6000</v>
      </c>
      <c r="I620" s="9">
        <v>1072</v>
      </c>
      <c r="K620" s="39"/>
    </row>
    <row r="621" spans="1:20" s="5" customFormat="1" ht="15.75" thickBot="1" x14ac:dyDescent="0.3">
      <c r="A621" s="2"/>
      <c r="B621" s="2"/>
      <c r="D621" s="17"/>
      <c r="E621" s="17" t="s">
        <v>957</v>
      </c>
      <c r="F621" s="18">
        <f>F620+F619</f>
        <v>36000</v>
      </c>
      <c r="G621" s="18">
        <f>G620+G619</f>
        <v>36000</v>
      </c>
      <c r="H621" s="18">
        <f>H620+H619</f>
        <v>36000</v>
      </c>
      <c r="I621" s="18">
        <f t="shared" ref="I621" si="30">I620+I619</f>
        <v>30897</v>
      </c>
      <c r="K621" s="39"/>
    </row>
    <row r="622" spans="1:20" s="4" customFormat="1" x14ac:dyDescent="0.2">
      <c r="D622" s="2"/>
      <c r="E622" s="2"/>
      <c r="F622" s="3"/>
      <c r="G622" s="3"/>
      <c r="H622" s="3"/>
      <c r="I622" s="3"/>
      <c r="K622" s="39"/>
    </row>
    <row r="623" spans="1:20" ht="18.75" customHeight="1" thickBot="1" x14ac:dyDescent="0.3">
      <c r="E623" s="14" t="s">
        <v>346</v>
      </c>
      <c r="L623"/>
      <c r="M623"/>
      <c r="N623"/>
      <c r="O623"/>
      <c r="P623"/>
      <c r="Q623"/>
      <c r="R623"/>
      <c r="S623"/>
      <c r="T623"/>
    </row>
    <row r="624" spans="1:20" s="1" customFormat="1" ht="15.75" thickBot="1" x14ac:dyDescent="0.3">
      <c r="A624" s="54"/>
      <c r="B624" s="54"/>
      <c r="C624" s="54"/>
      <c r="D624" s="17" t="s">
        <v>0</v>
      </c>
      <c r="E624" s="17" t="s">
        <v>1</v>
      </c>
      <c r="F624" s="18" t="s">
        <v>996</v>
      </c>
      <c r="G624" s="18" t="s">
        <v>885</v>
      </c>
      <c r="H624" s="18" t="s">
        <v>759</v>
      </c>
      <c r="I624" s="18" t="s">
        <v>997</v>
      </c>
      <c r="J624" s="54"/>
      <c r="K624" s="39"/>
    </row>
    <row r="625" spans="1:20" s="4" customFormat="1" x14ac:dyDescent="0.2">
      <c r="A625" s="2">
        <v>12</v>
      </c>
      <c r="B625" s="4">
        <v>3</v>
      </c>
      <c r="D625" s="8">
        <v>1727000420</v>
      </c>
      <c r="E625" s="8" t="s">
        <v>345</v>
      </c>
      <c r="F625" s="9">
        <v>3000</v>
      </c>
      <c r="G625" s="9">
        <v>3000</v>
      </c>
      <c r="H625" s="9">
        <v>3000</v>
      </c>
      <c r="I625" s="9">
        <v>4000</v>
      </c>
      <c r="K625" s="39"/>
    </row>
    <row r="626" spans="1:20" s="4" customFormat="1" x14ac:dyDescent="0.2">
      <c r="A626" s="2">
        <v>12</v>
      </c>
      <c r="B626" s="4">
        <v>3</v>
      </c>
      <c r="D626" s="8">
        <v>1727000421</v>
      </c>
      <c r="E626" s="8" t="s">
        <v>347</v>
      </c>
      <c r="F626" s="9">
        <v>15000</v>
      </c>
      <c r="G626" s="9">
        <v>15000</v>
      </c>
      <c r="H626" s="9">
        <v>15000</v>
      </c>
      <c r="I626" s="9">
        <v>18086</v>
      </c>
      <c r="K626" s="39"/>
    </row>
    <row r="627" spans="1:20" s="4" customFormat="1" x14ac:dyDescent="0.2">
      <c r="A627" s="2">
        <v>12</v>
      </c>
      <c r="B627" s="4">
        <v>3</v>
      </c>
      <c r="D627" s="8">
        <v>1727000431</v>
      </c>
      <c r="E627" s="8" t="s">
        <v>348</v>
      </c>
      <c r="F627" s="9">
        <v>73000</v>
      </c>
      <c r="G627" s="9">
        <v>73000</v>
      </c>
      <c r="H627" s="9">
        <v>73000</v>
      </c>
      <c r="I627" s="9">
        <v>79259.95</v>
      </c>
      <c r="K627" s="39"/>
    </row>
    <row r="628" spans="1:20" s="4" customFormat="1" x14ac:dyDescent="0.2">
      <c r="A628" s="2">
        <v>12</v>
      </c>
      <c r="B628" s="4">
        <v>3</v>
      </c>
      <c r="D628" s="8">
        <v>1727000524</v>
      </c>
      <c r="E628" s="8" t="s">
        <v>349</v>
      </c>
      <c r="F628" s="9">
        <v>16000</v>
      </c>
      <c r="G628" s="9">
        <v>16000</v>
      </c>
      <c r="H628" s="9">
        <v>16000</v>
      </c>
      <c r="I628" s="9">
        <v>16000</v>
      </c>
      <c r="K628" s="39"/>
    </row>
    <row r="629" spans="1:20" s="4" customFormat="1" x14ac:dyDescent="0.2">
      <c r="A629" s="2">
        <v>12</v>
      </c>
      <c r="B629" s="4">
        <v>3</v>
      </c>
      <c r="D629" s="8">
        <v>1727000540</v>
      </c>
      <c r="E629" s="8" t="s">
        <v>350</v>
      </c>
      <c r="F629" s="9">
        <v>2000</v>
      </c>
      <c r="G629" s="9">
        <v>2000</v>
      </c>
      <c r="H629" s="9">
        <v>2000</v>
      </c>
      <c r="I629" s="9">
        <v>2000</v>
      </c>
      <c r="K629" s="39"/>
    </row>
    <row r="630" spans="1:20" s="4" customFormat="1" x14ac:dyDescent="0.2">
      <c r="A630" s="2">
        <v>12</v>
      </c>
      <c r="B630" s="4">
        <v>3</v>
      </c>
      <c r="D630" s="8">
        <v>1727000750</v>
      </c>
      <c r="E630" s="8" t="s">
        <v>351</v>
      </c>
      <c r="F630" s="9">
        <v>32000</v>
      </c>
      <c r="G630" s="9">
        <v>32000</v>
      </c>
      <c r="H630" s="9">
        <v>32000</v>
      </c>
      <c r="I630" s="9">
        <v>32000</v>
      </c>
      <c r="K630" s="39"/>
    </row>
    <row r="631" spans="1:20" s="4" customFormat="1" x14ac:dyDescent="0.2">
      <c r="A631" s="2">
        <v>12</v>
      </c>
      <c r="B631" s="4">
        <v>3</v>
      </c>
      <c r="D631" s="8">
        <v>1727000751</v>
      </c>
      <c r="E631" s="8" t="s">
        <v>352</v>
      </c>
      <c r="F631" s="9">
        <v>35000</v>
      </c>
      <c r="G631" s="9">
        <v>35000</v>
      </c>
      <c r="H631" s="9">
        <v>35000</v>
      </c>
      <c r="I631" s="9">
        <v>35000</v>
      </c>
      <c r="K631" s="39"/>
    </row>
    <row r="632" spans="1:20" s="4" customFormat="1" x14ac:dyDescent="0.2">
      <c r="A632" s="2">
        <v>12</v>
      </c>
      <c r="B632" s="4">
        <v>3</v>
      </c>
      <c r="D632" s="8">
        <v>1727000752</v>
      </c>
      <c r="E632" s="8" t="s">
        <v>762</v>
      </c>
      <c r="F632" s="9">
        <v>20000</v>
      </c>
      <c r="G632" s="9">
        <v>20000</v>
      </c>
      <c r="H632" s="9">
        <v>20000</v>
      </c>
      <c r="I632" s="9">
        <v>20000</v>
      </c>
      <c r="K632" s="39"/>
    </row>
    <row r="633" spans="1:20" s="4" customFormat="1" x14ac:dyDescent="0.2">
      <c r="A633" s="2">
        <v>12</v>
      </c>
      <c r="B633" s="4">
        <v>3</v>
      </c>
      <c r="D633" s="8">
        <v>1727000753</v>
      </c>
      <c r="E633" s="8" t="s">
        <v>353</v>
      </c>
      <c r="F633" s="9">
        <v>60000</v>
      </c>
      <c r="G633" s="9">
        <v>60000</v>
      </c>
      <c r="H633" s="9">
        <v>60000</v>
      </c>
      <c r="I633" s="9">
        <v>59739.07</v>
      </c>
      <c r="K633" s="39"/>
    </row>
    <row r="634" spans="1:20" s="4" customFormat="1" x14ac:dyDescent="0.2">
      <c r="A634" s="2">
        <v>12</v>
      </c>
      <c r="B634" s="4">
        <v>3</v>
      </c>
      <c r="D634" s="8">
        <v>1727001531</v>
      </c>
      <c r="E634" s="8" t="s">
        <v>354</v>
      </c>
      <c r="F634" s="9">
        <v>17000</v>
      </c>
      <c r="G634" s="9">
        <v>17000</v>
      </c>
      <c r="H634" s="9">
        <v>17000</v>
      </c>
      <c r="I634" s="9">
        <v>14289.51</v>
      </c>
      <c r="K634" s="39"/>
    </row>
    <row r="635" spans="1:20" s="4" customFormat="1" x14ac:dyDescent="0.2">
      <c r="A635" s="2">
        <v>12</v>
      </c>
      <c r="B635" s="4">
        <v>3</v>
      </c>
      <c r="D635" s="8">
        <v>1727001532</v>
      </c>
      <c r="E635" s="8" t="s">
        <v>355</v>
      </c>
      <c r="F635" s="9">
        <v>15000</v>
      </c>
      <c r="G635" s="9">
        <v>15000</v>
      </c>
      <c r="H635" s="9">
        <v>15000</v>
      </c>
      <c r="I635" s="9">
        <v>9258.5</v>
      </c>
      <c r="K635" s="39"/>
    </row>
    <row r="636" spans="1:20" s="4" customFormat="1" x14ac:dyDescent="0.2">
      <c r="A636" s="2">
        <v>12</v>
      </c>
      <c r="B636" s="4">
        <v>3</v>
      </c>
      <c r="D636" s="8">
        <v>1727001533</v>
      </c>
      <c r="E636" s="8" t="s">
        <v>356</v>
      </c>
      <c r="F636" s="9">
        <v>19000</v>
      </c>
      <c r="G636" s="9">
        <v>19000</v>
      </c>
      <c r="H636" s="9">
        <v>19000</v>
      </c>
      <c r="I636" s="9">
        <v>13113.9</v>
      </c>
      <c r="K636" s="39"/>
    </row>
    <row r="637" spans="1:20" s="4" customFormat="1" x14ac:dyDescent="0.2">
      <c r="A637" s="2">
        <v>12</v>
      </c>
      <c r="B637" s="4">
        <v>3</v>
      </c>
      <c r="D637" s="8">
        <v>1727002531</v>
      </c>
      <c r="E637" s="8" t="s">
        <v>357</v>
      </c>
      <c r="F637" s="9">
        <v>4000</v>
      </c>
      <c r="G637" s="9">
        <v>4000</v>
      </c>
      <c r="H637" s="9">
        <v>4000</v>
      </c>
      <c r="I637" s="9">
        <v>1471</v>
      </c>
      <c r="K637" s="39"/>
    </row>
    <row r="638" spans="1:20" s="4" customFormat="1" x14ac:dyDescent="0.2">
      <c r="A638" s="2">
        <v>12</v>
      </c>
      <c r="B638" s="4">
        <v>3</v>
      </c>
      <c r="D638" s="8">
        <v>1727002532</v>
      </c>
      <c r="E638" s="8" t="s">
        <v>358</v>
      </c>
      <c r="F638" s="9">
        <v>3000</v>
      </c>
      <c r="G638" s="9">
        <v>3000</v>
      </c>
      <c r="H638" s="9">
        <v>3000</v>
      </c>
      <c r="I638" s="9">
        <v>3000</v>
      </c>
      <c r="K638" s="39"/>
    </row>
    <row r="639" spans="1:20" x14ac:dyDescent="0.2">
      <c r="A639" s="2">
        <v>12</v>
      </c>
      <c r="B639" s="4">
        <v>3</v>
      </c>
      <c r="D639" s="8">
        <v>1727002533</v>
      </c>
      <c r="E639" s="8" t="s">
        <v>359</v>
      </c>
      <c r="F639" s="9">
        <v>10000</v>
      </c>
      <c r="G639" s="9">
        <v>10000</v>
      </c>
      <c r="H639" s="9">
        <v>10000</v>
      </c>
      <c r="I639" s="9">
        <v>9173.9</v>
      </c>
      <c r="L639"/>
      <c r="M639"/>
      <c r="N639"/>
      <c r="O639"/>
      <c r="P639"/>
      <c r="Q639"/>
      <c r="R639"/>
      <c r="S639"/>
      <c r="T639"/>
    </row>
    <row r="640" spans="1:20" x14ac:dyDescent="0.2">
      <c r="A640" s="2">
        <v>12</v>
      </c>
      <c r="B640" s="4">
        <v>3</v>
      </c>
      <c r="D640" s="8">
        <v>1727003531</v>
      </c>
      <c r="E640" s="8" t="s">
        <v>360</v>
      </c>
      <c r="F640" s="9">
        <v>24000</v>
      </c>
      <c r="G640" s="9">
        <v>24000</v>
      </c>
      <c r="H640" s="9">
        <v>24000</v>
      </c>
      <c r="I640" s="9">
        <v>17580.78</v>
      </c>
      <c r="L640"/>
      <c r="M640"/>
      <c r="N640"/>
      <c r="O640"/>
      <c r="P640"/>
      <c r="Q640"/>
      <c r="R640"/>
      <c r="S640"/>
      <c r="T640"/>
    </row>
    <row r="641" spans="1:20" x14ac:dyDescent="0.2">
      <c r="A641" s="2">
        <v>12</v>
      </c>
      <c r="B641" s="4">
        <v>3</v>
      </c>
      <c r="D641" s="8">
        <v>1727003532</v>
      </c>
      <c r="E641" s="8" t="s">
        <v>361</v>
      </c>
      <c r="F641" s="9">
        <v>8000</v>
      </c>
      <c r="G641" s="9">
        <v>8000</v>
      </c>
      <c r="H641" s="9">
        <v>8000</v>
      </c>
      <c r="I641" s="9">
        <v>9664</v>
      </c>
      <c r="L641"/>
      <c r="M641"/>
      <c r="N641"/>
      <c r="O641"/>
      <c r="P641"/>
      <c r="Q641"/>
      <c r="R641"/>
      <c r="S641"/>
      <c r="T641"/>
    </row>
    <row r="642" spans="1:20" x14ac:dyDescent="0.2">
      <c r="A642" s="2">
        <v>12</v>
      </c>
      <c r="B642" s="4">
        <v>3</v>
      </c>
      <c r="D642" s="8">
        <v>1727003533</v>
      </c>
      <c r="E642" s="8" t="s">
        <v>1080</v>
      </c>
      <c r="F642" s="9">
        <v>17000</v>
      </c>
      <c r="G642" s="9">
        <v>17000</v>
      </c>
      <c r="H642" s="9">
        <v>17000</v>
      </c>
      <c r="I642" s="9">
        <v>8399.14</v>
      </c>
      <c r="L642"/>
      <c r="M642"/>
      <c r="N642"/>
      <c r="O642"/>
      <c r="P642"/>
      <c r="Q642"/>
      <c r="R642"/>
      <c r="S642"/>
      <c r="T642"/>
    </row>
    <row r="643" spans="1:20" x14ac:dyDescent="0.2">
      <c r="A643" s="2">
        <v>12</v>
      </c>
      <c r="B643" s="4">
        <v>3</v>
      </c>
      <c r="D643" s="8">
        <v>1727004531</v>
      </c>
      <c r="E643" s="8" t="s">
        <v>1081</v>
      </c>
      <c r="F643" s="9">
        <v>24000</v>
      </c>
      <c r="G643" s="9"/>
      <c r="H643" s="9"/>
      <c r="I643" s="9"/>
      <c r="L643"/>
      <c r="M643"/>
      <c r="N643"/>
      <c r="O643"/>
      <c r="P643"/>
      <c r="Q643"/>
      <c r="R643"/>
      <c r="S643"/>
      <c r="T643"/>
    </row>
    <row r="644" spans="1:20" x14ac:dyDescent="0.2">
      <c r="A644" s="2">
        <v>12</v>
      </c>
      <c r="B644" s="4">
        <v>3</v>
      </c>
      <c r="D644" s="8">
        <v>1727004532</v>
      </c>
      <c r="E644" s="8" t="s">
        <v>1082</v>
      </c>
      <c r="F644" s="9">
        <v>8000</v>
      </c>
      <c r="G644" s="9"/>
      <c r="H644" s="9"/>
      <c r="I644" s="9"/>
      <c r="L644"/>
      <c r="M644"/>
      <c r="N644"/>
      <c r="O644"/>
      <c r="P644"/>
      <c r="Q644"/>
      <c r="R644"/>
      <c r="S644"/>
      <c r="T644"/>
    </row>
    <row r="645" spans="1:20" ht="15" thickBot="1" x14ac:dyDescent="0.25">
      <c r="A645" s="2">
        <v>12</v>
      </c>
      <c r="B645" s="4">
        <v>3</v>
      </c>
      <c r="D645" s="8">
        <v>1727004533</v>
      </c>
      <c r="E645" s="8" t="s">
        <v>1083</v>
      </c>
      <c r="F645" s="9">
        <v>20000</v>
      </c>
      <c r="G645" s="9"/>
      <c r="H645" s="9"/>
      <c r="I645" s="9"/>
      <c r="L645"/>
      <c r="M645"/>
      <c r="N645"/>
      <c r="O645"/>
      <c r="P645"/>
      <c r="Q645"/>
      <c r="R645"/>
      <c r="S645"/>
      <c r="T645"/>
    </row>
    <row r="646" spans="1:20" ht="15" hidden="1" thickBot="1" x14ac:dyDescent="0.25">
      <c r="A646" s="2">
        <v>12</v>
      </c>
      <c r="B646" s="4">
        <v>3</v>
      </c>
      <c r="D646" s="8">
        <v>1727004536</v>
      </c>
      <c r="E646" s="8" t="s">
        <v>763</v>
      </c>
      <c r="F646" s="9"/>
      <c r="G646" s="9"/>
      <c r="H646" s="9"/>
      <c r="I646" s="9"/>
      <c r="L646"/>
      <c r="M646"/>
      <c r="N646"/>
      <c r="O646"/>
      <c r="P646"/>
      <c r="Q646"/>
      <c r="R646"/>
      <c r="S646"/>
      <c r="T646"/>
    </row>
    <row r="647" spans="1:20" s="10" customFormat="1" ht="15.75" thickBot="1" x14ac:dyDescent="0.3">
      <c r="A647" s="5"/>
      <c r="B647" s="5"/>
      <c r="C647" s="5"/>
      <c r="D647" s="17"/>
      <c r="E647" s="17" t="s">
        <v>821</v>
      </c>
      <c r="F647" s="18">
        <f>SUM(F625:F646)</f>
        <v>425000</v>
      </c>
      <c r="G647" s="18">
        <f>SUM(G625:G646)</f>
        <v>373000</v>
      </c>
      <c r="H647" s="18">
        <f>SUM(H625:H646)</f>
        <v>373000</v>
      </c>
      <c r="I647" s="18">
        <f t="shared" ref="I647" si="31">SUM(I625:I646)</f>
        <v>352035.75000000012</v>
      </c>
      <c r="J647" s="5"/>
      <c r="K647" s="39"/>
    </row>
    <row r="648" spans="1:20" x14ac:dyDescent="0.2">
      <c r="L648"/>
      <c r="M648"/>
      <c r="N648"/>
      <c r="O648"/>
      <c r="P648"/>
      <c r="Q648"/>
      <c r="R648"/>
      <c r="S648"/>
      <c r="T648"/>
    </row>
    <row r="649" spans="1:20" ht="16.5" thickBot="1" x14ac:dyDescent="0.3">
      <c r="E649" s="14" t="s">
        <v>958</v>
      </c>
      <c r="L649"/>
      <c r="M649"/>
      <c r="N649"/>
      <c r="O649"/>
      <c r="P649"/>
      <c r="Q649"/>
      <c r="R649"/>
      <c r="S649"/>
      <c r="T649"/>
    </row>
    <row r="650" spans="1:20" ht="15.75" thickBot="1" x14ac:dyDescent="0.3">
      <c r="D650" s="17" t="s">
        <v>0</v>
      </c>
      <c r="E650" s="17" t="s">
        <v>1</v>
      </c>
      <c r="F650" s="18" t="s">
        <v>996</v>
      </c>
      <c r="G650" s="18" t="s">
        <v>885</v>
      </c>
      <c r="H650" s="18" t="s">
        <v>759</v>
      </c>
      <c r="I650" s="18" t="s">
        <v>997</v>
      </c>
      <c r="L650"/>
      <c r="M650"/>
      <c r="N650"/>
      <c r="O650"/>
      <c r="P650"/>
      <c r="Q650"/>
      <c r="R650"/>
      <c r="S650"/>
      <c r="T650"/>
    </row>
    <row r="651" spans="1:20" x14ac:dyDescent="0.2">
      <c r="A651" s="2">
        <v>11</v>
      </c>
      <c r="B651" s="4">
        <v>3</v>
      </c>
      <c r="D651" s="8">
        <v>1729000110</v>
      </c>
      <c r="E651" s="8" t="s">
        <v>911</v>
      </c>
      <c r="F651" s="9"/>
      <c r="G651" s="9">
        <v>20000</v>
      </c>
      <c r="H651" s="9">
        <v>10000</v>
      </c>
      <c r="I651" s="9"/>
      <c r="L651"/>
      <c r="M651"/>
      <c r="N651"/>
      <c r="O651"/>
      <c r="P651"/>
      <c r="Q651"/>
      <c r="R651"/>
      <c r="S651"/>
      <c r="T651"/>
    </row>
    <row r="652" spans="1:20" hidden="1" x14ac:dyDescent="0.2">
      <c r="A652" s="2">
        <v>12</v>
      </c>
      <c r="B652" s="4">
        <v>3</v>
      </c>
      <c r="D652" s="8">
        <v>1729000552</v>
      </c>
      <c r="E652" s="8" t="s">
        <v>914</v>
      </c>
      <c r="F652" s="9"/>
      <c r="G652" s="9"/>
      <c r="H652" s="9">
        <v>49000</v>
      </c>
      <c r="I652" s="9"/>
      <c r="L652"/>
      <c r="M652"/>
      <c r="N652"/>
      <c r="O652"/>
      <c r="P652"/>
      <c r="Q652"/>
      <c r="R652"/>
      <c r="S652"/>
      <c r="T652"/>
    </row>
    <row r="653" spans="1:20" x14ac:dyDescent="0.2">
      <c r="A653" s="2">
        <v>12</v>
      </c>
      <c r="B653" s="4">
        <v>3</v>
      </c>
      <c r="D653" s="8">
        <v>1729000740</v>
      </c>
      <c r="E653" s="8" t="s">
        <v>915</v>
      </c>
      <c r="F653" s="9"/>
      <c r="G653" s="9"/>
      <c r="H653" s="9">
        <v>41000</v>
      </c>
      <c r="I653" s="9">
        <v>2666</v>
      </c>
      <c r="L653"/>
      <c r="M653"/>
      <c r="N653"/>
      <c r="O653"/>
      <c r="P653"/>
      <c r="Q653"/>
      <c r="R653"/>
      <c r="S653"/>
      <c r="T653"/>
    </row>
    <row r="654" spans="1:20" x14ac:dyDescent="0.2">
      <c r="A654" s="2">
        <v>11</v>
      </c>
      <c r="B654" s="4">
        <v>3</v>
      </c>
      <c r="D654" s="8">
        <v>1729001110</v>
      </c>
      <c r="E654" s="8" t="s">
        <v>912</v>
      </c>
      <c r="F654" s="9"/>
      <c r="G654" s="9">
        <v>49000</v>
      </c>
      <c r="H654" s="9">
        <v>19000</v>
      </c>
      <c r="I654" s="9"/>
      <c r="L654"/>
      <c r="M654"/>
      <c r="N654"/>
      <c r="O654"/>
      <c r="P654"/>
      <c r="Q654"/>
      <c r="R654"/>
      <c r="S654"/>
      <c r="T654"/>
    </row>
    <row r="655" spans="1:20" ht="15" thickBot="1" x14ac:dyDescent="0.25">
      <c r="A655" s="2">
        <v>11</v>
      </c>
      <c r="B655" s="4">
        <v>3</v>
      </c>
      <c r="D655" s="8">
        <v>1729002110</v>
      </c>
      <c r="E655" s="8" t="s">
        <v>913</v>
      </c>
      <c r="F655" s="9"/>
      <c r="G655" s="9">
        <v>41000</v>
      </c>
      <c r="H655" s="9">
        <v>20000</v>
      </c>
      <c r="I655" s="9"/>
      <c r="L655"/>
      <c r="M655"/>
      <c r="N655"/>
      <c r="O655"/>
      <c r="P655"/>
      <c r="Q655"/>
      <c r="R655"/>
      <c r="S655"/>
      <c r="T655"/>
    </row>
    <row r="656" spans="1:20" ht="15.75" thickBot="1" x14ac:dyDescent="0.3">
      <c r="D656" s="17"/>
      <c r="E656" s="17" t="s">
        <v>959</v>
      </c>
      <c r="F656" s="18">
        <f>SUM(F651:F655)</f>
        <v>0</v>
      </c>
      <c r="G656" s="18">
        <f>SUM(G651:G655)</f>
        <v>110000</v>
      </c>
      <c r="H656" s="18">
        <f>SUM(H651:H655)</f>
        <v>139000</v>
      </c>
      <c r="I656" s="18">
        <f>SUM(I651:I655)</f>
        <v>2666</v>
      </c>
      <c r="L656"/>
      <c r="M656"/>
      <c r="N656"/>
      <c r="O656"/>
      <c r="P656"/>
      <c r="Q656"/>
      <c r="R656"/>
      <c r="S656"/>
      <c r="T656"/>
    </row>
    <row r="657" spans="1:20" x14ac:dyDescent="0.2">
      <c r="L657"/>
      <c r="M657"/>
      <c r="N657"/>
      <c r="O657"/>
      <c r="P657"/>
      <c r="Q657"/>
      <c r="R657"/>
      <c r="S657"/>
      <c r="T657"/>
    </row>
    <row r="658" spans="1:20" ht="18.75" customHeight="1" thickBot="1" x14ac:dyDescent="0.3">
      <c r="E658" s="14" t="s">
        <v>723</v>
      </c>
      <c r="L658"/>
      <c r="M658"/>
      <c r="N658"/>
      <c r="O658"/>
      <c r="P658"/>
      <c r="Q658"/>
      <c r="R658"/>
      <c r="S658"/>
      <c r="T658"/>
    </row>
    <row r="659" spans="1:20" s="1" customFormat="1" ht="15.75" thickBot="1" x14ac:dyDescent="0.3">
      <c r="A659" s="54"/>
      <c r="B659" s="54"/>
      <c r="C659" s="54"/>
      <c r="D659" s="17" t="s">
        <v>0</v>
      </c>
      <c r="E659" s="17" t="s">
        <v>1</v>
      </c>
      <c r="F659" s="18" t="s">
        <v>996</v>
      </c>
      <c r="G659" s="18" t="s">
        <v>885</v>
      </c>
      <c r="H659" s="18" t="s">
        <v>759</v>
      </c>
      <c r="I659" s="18" t="s">
        <v>997</v>
      </c>
      <c r="J659" s="54"/>
      <c r="K659" s="39"/>
    </row>
    <row r="660" spans="1:20" x14ac:dyDescent="0.2">
      <c r="A660" s="2">
        <v>11</v>
      </c>
      <c r="B660" s="2">
        <v>11</v>
      </c>
      <c r="D660" s="8">
        <v>1731000110</v>
      </c>
      <c r="E660" s="8" t="s">
        <v>362</v>
      </c>
      <c r="F660" s="9">
        <v>826000</v>
      </c>
      <c r="G660" s="9">
        <v>826000</v>
      </c>
      <c r="H660" s="9">
        <v>631000</v>
      </c>
      <c r="I660" s="9">
        <v>809322.56</v>
      </c>
      <c r="L660"/>
      <c r="M660"/>
      <c r="N660"/>
      <c r="O660"/>
      <c r="P660"/>
      <c r="Q660"/>
      <c r="R660"/>
      <c r="S660"/>
      <c r="T660"/>
    </row>
    <row r="661" spans="1:20" x14ac:dyDescent="0.2">
      <c r="A661" s="2">
        <v>12</v>
      </c>
      <c r="B661" s="2">
        <v>11</v>
      </c>
      <c r="D661" s="8">
        <v>1731000512</v>
      </c>
      <c r="E661" s="8" t="s">
        <v>363</v>
      </c>
      <c r="F661" s="9">
        <v>2000</v>
      </c>
      <c r="G661" s="9">
        <v>2000</v>
      </c>
      <c r="H661" s="9">
        <v>2000</v>
      </c>
      <c r="I661" s="9">
        <v>691.67</v>
      </c>
      <c r="L661"/>
      <c r="M661"/>
      <c r="N661"/>
      <c r="O661"/>
      <c r="P661"/>
      <c r="Q661"/>
      <c r="R661"/>
      <c r="S661"/>
      <c r="T661"/>
    </row>
    <row r="662" spans="1:20" x14ac:dyDescent="0.2">
      <c r="A662" s="2">
        <v>12</v>
      </c>
      <c r="B662" s="2">
        <v>11</v>
      </c>
      <c r="D662" s="8">
        <v>1731000522</v>
      </c>
      <c r="E662" s="8" t="s">
        <v>364</v>
      </c>
      <c r="F662" s="9">
        <v>2000</v>
      </c>
      <c r="G662" s="9">
        <v>2000</v>
      </c>
      <c r="H662" s="9">
        <v>2000</v>
      </c>
      <c r="I662" s="9">
        <v>0</v>
      </c>
      <c r="L662"/>
      <c r="M662"/>
      <c r="N662"/>
      <c r="O662"/>
      <c r="P662"/>
      <c r="Q662"/>
      <c r="R662"/>
      <c r="S662"/>
      <c r="T662"/>
    </row>
    <row r="663" spans="1:20" x14ac:dyDescent="0.2">
      <c r="A663" s="2">
        <v>12</v>
      </c>
      <c r="B663" s="2">
        <v>11</v>
      </c>
      <c r="D663" s="8">
        <v>1731000531</v>
      </c>
      <c r="E663" s="8" t="s">
        <v>365</v>
      </c>
      <c r="F663" s="9">
        <v>20000</v>
      </c>
      <c r="G663" s="9">
        <v>20000</v>
      </c>
      <c r="H663" s="9">
        <v>18000</v>
      </c>
      <c r="I663" s="9">
        <v>25063.5</v>
      </c>
      <c r="L663"/>
      <c r="M663"/>
      <c r="N663"/>
      <c r="O663"/>
      <c r="P663"/>
      <c r="Q663"/>
      <c r="R663"/>
      <c r="S663"/>
      <c r="T663"/>
    </row>
    <row r="664" spans="1:20" x14ac:dyDescent="0.2">
      <c r="A664" s="2">
        <v>12</v>
      </c>
      <c r="B664" s="2">
        <v>11</v>
      </c>
      <c r="D664" s="8">
        <v>1731000535</v>
      </c>
      <c r="E664" s="8" t="s">
        <v>366</v>
      </c>
      <c r="F664" s="9">
        <v>36000</v>
      </c>
      <c r="G664" s="9">
        <v>36000</v>
      </c>
      <c r="H664" s="9">
        <v>36000</v>
      </c>
      <c r="I664" s="9">
        <v>50266.71</v>
      </c>
      <c r="L664"/>
      <c r="M664"/>
      <c r="N664"/>
      <c r="O664"/>
      <c r="P664"/>
      <c r="Q664"/>
      <c r="R664"/>
      <c r="S664"/>
      <c r="T664"/>
    </row>
    <row r="665" spans="1:20" x14ac:dyDescent="0.2">
      <c r="A665" s="2">
        <v>12</v>
      </c>
      <c r="B665" s="2">
        <v>11</v>
      </c>
      <c r="D665" s="8">
        <v>1731000541</v>
      </c>
      <c r="E665" s="8" t="s">
        <v>367</v>
      </c>
      <c r="F665" s="9">
        <v>2000</v>
      </c>
      <c r="G665" s="9">
        <v>2000</v>
      </c>
      <c r="H665" s="9">
        <v>1000</v>
      </c>
      <c r="I665" s="9">
        <v>0</v>
      </c>
      <c r="L665"/>
      <c r="M665"/>
      <c r="N665"/>
      <c r="O665"/>
      <c r="P665"/>
      <c r="Q665"/>
      <c r="R665"/>
      <c r="S665"/>
      <c r="T665"/>
    </row>
    <row r="666" spans="1:20" x14ac:dyDescent="0.2">
      <c r="A666" s="2">
        <v>12</v>
      </c>
      <c r="B666" s="2">
        <v>11</v>
      </c>
      <c r="D666" s="8">
        <v>1731000580</v>
      </c>
      <c r="E666" s="8" t="s">
        <v>368</v>
      </c>
      <c r="F666" s="9">
        <v>10000</v>
      </c>
      <c r="G666" s="9">
        <v>10000</v>
      </c>
      <c r="H666" s="9">
        <v>10000</v>
      </c>
      <c r="I666" s="9">
        <v>8248.8799999999992</v>
      </c>
      <c r="L666"/>
      <c r="M666"/>
      <c r="N666"/>
      <c r="O666"/>
      <c r="P666"/>
      <c r="Q666"/>
      <c r="R666"/>
      <c r="S666"/>
      <c r="T666"/>
    </row>
    <row r="667" spans="1:20" x14ac:dyDescent="0.2">
      <c r="A667" s="2">
        <v>12</v>
      </c>
      <c r="B667" s="2">
        <v>11</v>
      </c>
      <c r="D667" s="8">
        <v>1731001531</v>
      </c>
      <c r="E667" s="8" t="s">
        <v>369</v>
      </c>
      <c r="F667" s="9">
        <v>4000</v>
      </c>
      <c r="G667" s="9">
        <v>4000</v>
      </c>
      <c r="H667" s="9">
        <v>4000</v>
      </c>
      <c r="I667" s="9">
        <v>1450.95</v>
      </c>
      <c r="L667"/>
      <c r="M667"/>
      <c r="N667"/>
      <c r="O667"/>
      <c r="P667"/>
      <c r="Q667"/>
      <c r="R667"/>
      <c r="S667"/>
      <c r="T667"/>
    </row>
    <row r="668" spans="1:20" x14ac:dyDescent="0.2">
      <c r="A668" s="2">
        <v>12</v>
      </c>
      <c r="B668" s="2">
        <v>11</v>
      </c>
      <c r="D668" s="8">
        <v>1731001532</v>
      </c>
      <c r="E668" s="8" t="s">
        <v>370</v>
      </c>
      <c r="F668" s="9">
        <v>3000</v>
      </c>
      <c r="G668" s="9">
        <v>3000</v>
      </c>
      <c r="H668" s="9">
        <v>3000</v>
      </c>
      <c r="I668" s="9">
        <v>2451</v>
      </c>
      <c r="L668"/>
      <c r="M668"/>
      <c r="N668"/>
      <c r="O668"/>
      <c r="P668"/>
      <c r="Q668"/>
      <c r="R668"/>
      <c r="S668"/>
      <c r="T668"/>
    </row>
    <row r="669" spans="1:20" x14ac:dyDescent="0.2">
      <c r="A669" s="2">
        <v>12</v>
      </c>
      <c r="B669" s="2">
        <v>11</v>
      </c>
      <c r="D669" s="8">
        <v>1731001533</v>
      </c>
      <c r="E669" s="8" t="s">
        <v>371</v>
      </c>
      <c r="F669" s="9">
        <v>10000</v>
      </c>
      <c r="G669" s="9">
        <v>10000</v>
      </c>
      <c r="H669" s="9">
        <v>10000</v>
      </c>
      <c r="I669" s="9">
        <v>5866</v>
      </c>
      <c r="L669"/>
      <c r="M669"/>
      <c r="N669"/>
      <c r="O669"/>
      <c r="P669"/>
      <c r="Q669"/>
      <c r="R669"/>
      <c r="S669"/>
      <c r="T669"/>
    </row>
    <row r="670" spans="1:20" x14ac:dyDescent="0.2">
      <c r="A670" s="2">
        <v>12</v>
      </c>
      <c r="B670" s="2">
        <v>11</v>
      </c>
      <c r="D670" s="8">
        <v>1732100950</v>
      </c>
      <c r="E670" s="8" t="s">
        <v>372</v>
      </c>
      <c r="F670" s="9">
        <v>130000</v>
      </c>
      <c r="G670" s="9">
        <v>100000</v>
      </c>
      <c r="H670" s="9">
        <v>0</v>
      </c>
      <c r="I670" s="9">
        <v>2340</v>
      </c>
      <c r="K670" s="60">
        <v>100000</v>
      </c>
      <c r="L670"/>
      <c r="M670"/>
      <c r="N670"/>
      <c r="O670"/>
      <c r="P670"/>
      <c r="Q670"/>
      <c r="R670"/>
      <c r="S670"/>
      <c r="T670"/>
    </row>
    <row r="671" spans="1:20" x14ac:dyDescent="0.2">
      <c r="A671" s="2">
        <v>12</v>
      </c>
      <c r="B671" s="2">
        <v>11</v>
      </c>
      <c r="D671" s="8">
        <v>1732100951</v>
      </c>
      <c r="E671" s="8" t="s">
        <v>373</v>
      </c>
      <c r="F671" s="9">
        <v>50000</v>
      </c>
      <c r="G671" s="9">
        <v>50000</v>
      </c>
      <c r="H671" s="9"/>
      <c r="I671" s="9"/>
      <c r="K671" s="39">
        <v>30000</v>
      </c>
      <c r="L671"/>
      <c r="M671"/>
      <c r="N671"/>
      <c r="O671"/>
      <c r="P671"/>
      <c r="Q671"/>
      <c r="R671"/>
      <c r="S671"/>
      <c r="T671"/>
    </row>
    <row r="672" spans="1:20" x14ac:dyDescent="0.2">
      <c r="A672" s="2">
        <v>12</v>
      </c>
      <c r="B672" s="2">
        <v>11</v>
      </c>
      <c r="D672" s="8">
        <v>1732100952</v>
      </c>
      <c r="E672" s="8" t="s">
        <v>916</v>
      </c>
      <c r="F672" s="9">
        <v>30000</v>
      </c>
      <c r="G672" s="9">
        <v>20000</v>
      </c>
      <c r="H672" s="9">
        <v>10000</v>
      </c>
      <c r="I672" s="9">
        <v>204.75</v>
      </c>
      <c r="K672" s="39">
        <v>20000</v>
      </c>
      <c r="L672"/>
      <c r="M672"/>
      <c r="N672"/>
      <c r="O672"/>
      <c r="P672"/>
      <c r="Q672"/>
      <c r="R672"/>
      <c r="S672"/>
      <c r="T672"/>
    </row>
    <row r="673" spans="1:20" x14ac:dyDescent="0.2">
      <c r="A673" s="2">
        <v>12</v>
      </c>
      <c r="B673" s="2">
        <v>11</v>
      </c>
      <c r="D673" s="8">
        <v>1732100953</v>
      </c>
      <c r="E673" s="8" t="s">
        <v>374</v>
      </c>
      <c r="F673" s="9">
        <v>60000</v>
      </c>
      <c r="G673" s="9">
        <v>30000</v>
      </c>
      <c r="H673" s="9">
        <v>10000</v>
      </c>
      <c r="I673" s="9">
        <v>2340</v>
      </c>
      <c r="K673" s="60">
        <v>30000</v>
      </c>
      <c r="L673"/>
      <c r="M673"/>
      <c r="N673"/>
      <c r="O673"/>
      <c r="P673"/>
      <c r="Q673"/>
      <c r="R673"/>
      <c r="S673"/>
      <c r="T673"/>
    </row>
    <row r="674" spans="1:20" x14ac:dyDescent="0.2">
      <c r="A674" s="2">
        <v>11</v>
      </c>
      <c r="B674" s="2">
        <v>11</v>
      </c>
      <c r="D674" s="8">
        <v>1733100110</v>
      </c>
      <c r="E674" s="8" t="s">
        <v>375</v>
      </c>
      <c r="F674" s="9">
        <v>490000</v>
      </c>
      <c r="G674" s="9">
        <v>514000</v>
      </c>
      <c r="H674" s="9">
        <v>477000</v>
      </c>
      <c r="I674" s="9">
        <v>94034.98</v>
      </c>
      <c r="L674"/>
      <c r="M674"/>
      <c r="N674"/>
      <c r="O674"/>
      <c r="P674"/>
      <c r="Q674"/>
      <c r="R674"/>
      <c r="S674"/>
      <c r="T674"/>
    </row>
    <row r="675" spans="1:20" ht="15" thickBot="1" x14ac:dyDescent="0.25">
      <c r="A675" s="2">
        <v>11</v>
      </c>
      <c r="B675" s="2">
        <v>11</v>
      </c>
      <c r="D675" s="8">
        <v>1733200110</v>
      </c>
      <c r="E675" s="8" t="s">
        <v>376</v>
      </c>
      <c r="F675" s="9">
        <v>306000</v>
      </c>
      <c r="G675" s="9">
        <v>306000</v>
      </c>
      <c r="H675" s="9">
        <v>450000</v>
      </c>
      <c r="I675" s="9">
        <v>196164.26</v>
      </c>
      <c r="L675"/>
      <c r="M675"/>
      <c r="N675"/>
      <c r="O675"/>
      <c r="P675"/>
      <c r="Q675"/>
      <c r="R675"/>
      <c r="S675"/>
      <c r="T675"/>
    </row>
    <row r="676" spans="1:20" ht="15" hidden="1" thickBot="1" x14ac:dyDescent="0.25">
      <c r="A676" s="2">
        <v>11</v>
      </c>
      <c r="B676" s="2">
        <v>11</v>
      </c>
      <c r="D676" s="8">
        <v>1733300110</v>
      </c>
      <c r="E676" s="8" t="s">
        <v>917</v>
      </c>
      <c r="F676" s="9">
        <v>0</v>
      </c>
      <c r="G676" s="9">
        <v>0</v>
      </c>
      <c r="H676" s="9">
        <v>0</v>
      </c>
      <c r="I676" s="9"/>
      <c r="L676"/>
      <c r="M676"/>
      <c r="N676"/>
      <c r="O676"/>
      <c r="P676"/>
      <c r="Q676"/>
      <c r="R676"/>
      <c r="S676"/>
      <c r="T676"/>
    </row>
    <row r="677" spans="1:20" s="10" customFormat="1" ht="15.75" thickBot="1" x14ac:dyDescent="0.3">
      <c r="A677" s="5"/>
      <c r="B677" s="5"/>
      <c r="C677" s="5"/>
      <c r="D677" s="17"/>
      <c r="E677" s="17" t="s">
        <v>822</v>
      </c>
      <c r="F677" s="18">
        <f>SUM(F660:F676)</f>
        <v>1981000</v>
      </c>
      <c r="G677" s="18">
        <f>SUM(G660:G676)</f>
        <v>1935000</v>
      </c>
      <c r="H677" s="18">
        <f>SUM(H660:H676)</f>
        <v>1664000</v>
      </c>
      <c r="I677" s="18">
        <f t="shared" ref="I677" si="32">SUM(I660:I676)</f>
        <v>1198445.26</v>
      </c>
      <c r="J677" s="5"/>
      <c r="K677" s="39"/>
    </row>
    <row r="678" spans="1:20" x14ac:dyDescent="0.2">
      <c r="L678"/>
      <c r="M678"/>
      <c r="N678"/>
      <c r="O678"/>
      <c r="P678"/>
      <c r="Q678"/>
      <c r="R678"/>
      <c r="S678"/>
      <c r="T678"/>
    </row>
    <row r="679" spans="1:20" ht="18.75" customHeight="1" thickBot="1" x14ac:dyDescent="0.3">
      <c r="E679" s="14" t="s">
        <v>724</v>
      </c>
      <c r="L679"/>
      <c r="M679"/>
      <c r="N679"/>
      <c r="O679"/>
      <c r="P679"/>
      <c r="Q679"/>
      <c r="R679"/>
      <c r="S679"/>
      <c r="T679"/>
    </row>
    <row r="680" spans="1:20" s="1" customFormat="1" ht="15.75" thickBot="1" x14ac:dyDescent="0.3">
      <c r="A680" s="54"/>
      <c r="B680" s="54"/>
      <c r="C680" s="54"/>
      <c r="D680" s="17" t="s">
        <v>0</v>
      </c>
      <c r="E680" s="17" t="s">
        <v>1</v>
      </c>
      <c r="F680" s="18" t="s">
        <v>996</v>
      </c>
      <c r="G680" s="18" t="s">
        <v>885</v>
      </c>
      <c r="H680" s="18" t="s">
        <v>759</v>
      </c>
      <c r="I680" s="18" t="s">
        <v>997</v>
      </c>
      <c r="J680" s="54"/>
      <c r="K680" s="39"/>
    </row>
    <row r="681" spans="1:20" x14ac:dyDescent="0.2">
      <c r="A681" s="2">
        <v>11</v>
      </c>
      <c r="B681" s="2">
        <v>8</v>
      </c>
      <c r="D681" s="8">
        <v>1741000110</v>
      </c>
      <c r="E681" s="8" t="s">
        <v>377</v>
      </c>
      <c r="F681" s="9">
        <v>873000</v>
      </c>
      <c r="G681" s="9">
        <v>880000</v>
      </c>
      <c r="H681" s="9">
        <v>940000</v>
      </c>
      <c r="I681" s="9">
        <v>1077264.26</v>
      </c>
      <c r="L681"/>
      <c r="M681"/>
      <c r="N681"/>
      <c r="O681"/>
      <c r="P681"/>
      <c r="Q681"/>
      <c r="R681"/>
      <c r="S681"/>
      <c r="T681"/>
    </row>
    <row r="682" spans="1:20" x14ac:dyDescent="0.2">
      <c r="A682" s="2">
        <v>12</v>
      </c>
      <c r="B682" s="2">
        <v>8</v>
      </c>
      <c r="D682" s="8">
        <v>1741000522</v>
      </c>
      <c r="E682" s="8" t="s">
        <v>378</v>
      </c>
      <c r="F682" s="9">
        <v>2000</v>
      </c>
      <c r="G682" s="9">
        <v>2000</v>
      </c>
      <c r="H682" s="9">
        <v>2000</v>
      </c>
      <c r="I682" s="9">
        <v>0</v>
      </c>
      <c r="L682"/>
      <c r="M682"/>
      <c r="N682"/>
      <c r="O682"/>
      <c r="P682"/>
      <c r="Q682"/>
      <c r="R682"/>
      <c r="S682"/>
      <c r="T682"/>
    </row>
    <row r="683" spans="1:20" x14ac:dyDescent="0.2">
      <c r="A683" s="2">
        <v>12</v>
      </c>
      <c r="B683" s="2">
        <v>8</v>
      </c>
      <c r="D683" s="8">
        <v>1741000523</v>
      </c>
      <c r="E683" s="8" t="s">
        <v>379</v>
      </c>
      <c r="F683" s="9">
        <v>2000</v>
      </c>
      <c r="G683" s="9">
        <v>2000</v>
      </c>
      <c r="H683" s="9">
        <v>2000</v>
      </c>
      <c r="I683" s="9">
        <v>0</v>
      </c>
      <c r="L683"/>
      <c r="M683"/>
      <c r="N683"/>
      <c r="O683"/>
      <c r="P683"/>
      <c r="Q683"/>
      <c r="R683"/>
      <c r="S683"/>
      <c r="T683"/>
    </row>
    <row r="684" spans="1:20" x14ac:dyDescent="0.2">
      <c r="A684" s="2">
        <v>12</v>
      </c>
      <c r="B684" s="2">
        <v>8</v>
      </c>
      <c r="D684" s="8">
        <v>1741000531</v>
      </c>
      <c r="E684" s="8" t="s">
        <v>380</v>
      </c>
      <c r="F684" s="9">
        <v>30000</v>
      </c>
      <c r="G684" s="9">
        <v>35000</v>
      </c>
      <c r="H684" s="9">
        <v>33000</v>
      </c>
      <c r="I684" s="9">
        <v>16942.91</v>
      </c>
      <c r="L684"/>
      <c r="M684"/>
      <c r="N684"/>
      <c r="O684"/>
      <c r="P684"/>
      <c r="Q684"/>
      <c r="R684"/>
      <c r="S684"/>
      <c r="T684"/>
    </row>
    <row r="685" spans="1:20" x14ac:dyDescent="0.2">
      <c r="A685" s="2">
        <v>12</v>
      </c>
      <c r="B685" s="2">
        <v>8</v>
      </c>
      <c r="D685" s="8">
        <v>1741000535</v>
      </c>
      <c r="E685" s="8" t="s">
        <v>381</v>
      </c>
      <c r="F685" s="9">
        <v>44000</v>
      </c>
      <c r="G685" s="9">
        <v>39000</v>
      </c>
      <c r="H685" s="9">
        <v>39000</v>
      </c>
      <c r="I685" s="9">
        <v>39062.28</v>
      </c>
      <c r="L685"/>
      <c r="M685"/>
      <c r="N685"/>
      <c r="O685"/>
      <c r="P685"/>
      <c r="Q685"/>
      <c r="R685"/>
      <c r="S685"/>
      <c r="T685"/>
    </row>
    <row r="686" spans="1:20" x14ac:dyDescent="0.2">
      <c r="A686" s="2">
        <v>12</v>
      </c>
      <c r="B686" s="2">
        <v>8</v>
      </c>
      <c r="D686" s="8">
        <v>1741000536</v>
      </c>
      <c r="E686" s="8" t="s">
        <v>382</v>
      </c>
      <c r="F686" s="9">
        <v>30000</v>
      </c>
      <c r="G686" s="9">
        <v>30000</v>
      </c>
      <c r="H686" s="9">
        <v>25000</v>
      </c>
      <c r="I686" s="9">
        <v>21796</v>
      </c>
      <c r="L686"/>
      <c r="M686"/>
      <c r="N686"/>
      <c r="O686"/>
      <c r="P686"/>
      <c r="Q686"/>
      <c r="R686"/>
      <c r="S686"/>
      <c r="T686"/>
    </row>
    <row r="687" spans="1:20" x14ac:dyDescent="0.2">
      <c r="A687" s="2">
        <v>12</v>
      </c>
      <c r="B687" s="2">
        <v>8</v>
      </c>
      <c r="D687" s="8">
        <v>1741000537</v>
      </c>
      <c r="E687" s="8" t="s">
        <v>383</v>
      </c>
      <c r="F687" s="9">
        <v>16000</v>
      </c>
      <c r="G687" s="9">
        <v>12000</v>
      </c>
      <c r="H687" s="9">
        <v>12000</v>
      </c>
      <c r="I687" s="9">
        <v>6239</v>
      </c>
      <c r="L687"/>
      <c r="M687"/>
      <c r="N687"/>
      <c r="O687"/>
      <c r="P687"/>
      <c r="Q687"/>
      <c r="R687"/>
      <c r="S687"/>
      <c r="T687"/>
    </row>
    <row r="688" spans="1:20" x14ac:dyDescent="0.2">
      <c r="A688" s="2">
        <v>12</v>
      </c>
      <c r="B688" s="2">
        <v>8</v>
      </c>
      <c r="D688" s="8">
        <v>1741000541</v>
      </c>
      <c r="E688" s="8" t="s">
        <v>384</v>
      </c>
      <c r="F688" s="9">
        <v>1000</v>
      </c>
      <c r="G688" s="9">
        <v>1000</v>
      </c>
      <c r="H688" s="9">
        <v>1000</v>
      </c>
      <c r="I688" s="9">
        <v>0</v>
      </c>
      <c r="L688"/>
      <c r="M688"/>
      <c r="N688"/>
      <c r="O688"/>
      <c r="P688"/>
      <c r="Q688"/>
      <c r="R688"/>
      <c r="S688"/>
      <c r="T688"/>
    </row>
    <row r="689" spans="1:20" x14ac:dyDescent="0.2">
      <c r="A689" s="2">
        <v>12</v>
      </c>
      <c r="B689" s="2">
        <v>8</v>
      </c>
      <c r="D689" s="8">
        <v>1741000550</v>
      </c>
      <c r="E689" s="8" t="s">
        <v>385</v>
      </c>
      <c r="F689" s="9"/>
      <c r="G689" s="9"/>
      <c r="H689" s="9">
        <v>10000</v>
      </c>
      <c r="I689" s="9">
        <v>1750</v>
      </c>
      <c r="L689"/>
      <c r="M689"/>
      <c r="N689"/>
      <c r="O689"/>
      <c r="P689"/>
      <c r="Q689"/>
      <c r="R689"/>
      <c r="S689"/>
      <c r="T689"/>
    </row>
    <row r="690" spans="1:20" x14ac:dyDescent="0.2">
      <c r="A690" s="2">
        <v>12</v>
      </c>
      <c r="B690" s="2">
        <v>8</v>
      </c>
      <c r="D690" s="8">
        <v>1741000580</v>
      </c>
      <c r="E690" s="8" t="s">
        <v>386</v>
      </c>
      <c r="F690" s="9"/>
      <c r="G690" s="9"/>
      <c r="H690" s="9">
        <v>4000</v>
      </c>
      <c r="I690" s="9">
        <v>3793.3</v>
      </c>
      <c r="L690"/>
      <c r="M690"/>
      <c r="N690"/>
      <c r="O690"/>
      <c r="P690"/>
      <c r="Q690"/>
      <c r="R690"/>
      <c r="S690"/>
      <c r="T690"/>
    </row>
    <row r="691" spans="1:20" s="4" customFormat="1" x14ac:dyDescent="0.2">
      <c r="A691" s="2">
        <v>12</v>
      </c>
      <c r="B691" s="2">
        <v>8</v>
      </c>
      <c r="D691" s="8">
        <v>1741000720</v>
      </c>
      <c r="E691" s="8" t="s">
        <v>387</v>
      </c>
      <c r="F691" s="9">
        <v>160000</v>
      </c>
      <c r="G691" s="9">
        <v>125000</v>
      </c>
      <c r="H691" s="9">
        <v>120000</v>
      </c>
      <c r="I691" s="9">
        <f>116723.85+100</f>
        <v>116823.85</v>
      </c>
      <c r="K691" s="39">
        <v>120000</v>
      </c>
    </row>
    <row r="692" spans="1:20" s="4" customFormat="1" x14ac:dyDescent="0.2">
      <c r="A692" s="2">
        <v>12</v>
      </c>
      <c r="B692" s="2">
        <v>8</v>
      </c>
      <c r="D692" s="8">
        <v>1741000743</v>
      </c>
      <c r="E692" s="8" t="s">
        <v>388</v>
      </c>
      <c r="F692" s="9">
        <v>160000</v>
      </c>
      <c r="G692" s="9">
        <v>90000</v>
      </c>
      <c r="H692" s="9">
        <v>120000</v>
      </c>
      <c r="I692" s="9">
        <v>254319.69</v>
      </c>
      <c r="K692" s="39">
        <v>120000</v>
      </c>
    </row>
    <row r="693" spans="1:20" s="4" customFormat="1" x14ac:dyDescent="0.2">
      <c r="A693" s="2">
        <v>12</v>
      </c>
      <c r="B693" s="2">
        <v>8</v>
      </c>
      <c r="D693" s="8">
        <v>1741000744</v>
      </c>
      <c r="E693" s="8" t="s">
        <v>389</v>
      </c>
      <c r="F693" s="9">
        <v>0</v>
      </c>
      <c r="G693" s="9">
        <v>0</v>
      </c>
      <c r="H693" s="9">
        <v>4000</v>
      </c>
      <c r="I693" s="9">
        <v>3891</v>
      </c>
      <c r="K693" s="39"/>
    </row>
    <row r="694" spans="1:20" s="4" customFormat="1" x14ac:dyDescent="0.2">
      <c r="A694" s="2">
        <v>12</v>
      </c>
      <c r="B694" s="2">
        <v>8</v>
      </c>
      <c r="D694" s="8">
        <v>1741000750</v>
      </c>
      <c r="E694" s="8" t="s">
        <v>390</v>
      </c>
      <c r="F694" s="9">
        <v>70000</v>
      </c>
      <c r="G694" s="9">
        <v>100000</v>
      </c>
      <c r="H694" s="9">
        <v>100000</v>
      </c>
      <c r="I694" s="9">
        <v>69621.899999999994</v>
      </c>
      <c r="K694" s="39"/>
    </row>
    <row r="695" spans="1:20" s="4" customFormat="1" x14ac:dyDescent="0.2">
      <c r="A695" s="2">
        <v>12</v>
      </c>
      <c r="B695" s="2">
        <v>8</v>
      </c>
      <c r="D695" s="8">
        <v>1741000751</v>
      </c>
      <c r="E695" s="8" t="s">
        <v>391</v>
      </c>
      <c r="F695" s="9">
        <v>35000</v>
      </c>
      <c r="G695" s="9">
        <v>35000</v>
      </c>
      <c r="H695" s="9">
        <v>30000</v>
      </c>
      <c r="I695" s="9">
        <v>28197</v>
      </c>
      <c r="K695" s="39"/>
    </row>
    <row r="696" spans="1:20" s="4" customFormat="1" x14ac:dyDescent="0.2">
      <c r="A696" s="2">
        <v>12</v>
      </c>
      <c r="B696" s="2">
        <v>8</v>
      </c>
      <c r="D696" s="8">
        <v>1741000752</v>
      </c>
      <c r="E696" s="8" t="s">
        <v>392</v>
      </c>
      <c r="F696" s="9">
        <v>35000</v>
      </c>
      <c r="G696" s="9">
        <v>32000</v>
      </c>
      <c r="H696" s="9">
        <v>22000</v>
      </c>
      <c r="I696" s="9">
        <v>9325.9</v>
      </c>
      <c r="K696" s="39"/>
    </row>
    <row r="697" spans="1:20" s="4" customFormat="1" x14ac:dyDescent="0.2">
      <c r="A697" s="2">
        <v>12</v>
      </c>
      <c r="B697" s="2">
        <v>8</v>
      </c>
      <c r="D697" s="8">
        <v>1741000753</v>
      </c>
      <c r="E697" s="8" t="s">
        <v>393</v>
      </c>
      <c r="F697" s="9"/>
      <c r="G697" s="9"/>
      <c r="H697" s="9">
        <v>5000</v>
      </c>
      <c r="I697" s="9">
        <v>2281</v>
      </c>
      <c r="K697" s="39"/>
    </row>
    <row r="698" spans="1:20" s="4" customFormat="1" x14ac:dyDescent="0.2">
      <c r="A698" s="2">
        <v>12</v>
      </c>
      <c r="B698" s="2">
        <v>8</v>
      </c>
      <c r="D698" s="8">
        <v>1741000755</v>
      </c>
      <c r="E698" s="8" t="s">
        <v>394</v>
      </c>
      <c r="F698" s="9">
        <v>60000</v>
      </c>
      <c r="G698" s="9">
        <v>30000</v>
      </c>
      <c r="H698" s="9">
        <v>30000</v>
      </c>
      <c r="I698" s="9">
        <v>0</v>
      </c>
      <c r="K698" s="39">
        <v>40000</v>
      </c>
    </row>
    <row r="699" spans="1:20" s="4" customFormat="1" x14ac:dyDescent="0.2">
      <c r="A699" s="2">
        <v>12</v>
      </c>
      <c r="B699" s="2">
        <v>8</v>
      </c>
      <c r="D699" s="8">
        <v>1741000756</v>
      </c>
      <c r="E699" s="8" t="s">
        <v>995</v>
      </c>
      <c r="F699" s="9">
        <v>175000</v>
      </c>
      <c r="G699" s="9">
        <v>120000</v>
      </c>
      <c r="H699" s="9"/>
      <c r="I699" s="9">
        <v>0</v>
      </c>
      <c r="K699" s="39">
        <v>70000</v>
      </c>
    </row>
    <row r="700" spans="1:20" s="4" customFormat="1" x14ac:dyDescent="0.2">
      <c r="A700" s="2">
        <v>12</v>
      </c>
      <c r="B700" s="2">
        <v>8</v>
      </c>
      <c r="D700" s="8">
        <v>1741000757</v>
      </c>
      <c r="E700" s="8" t="s">
        <v>395</v>
      </c>
      <c r="F700" s="9">
        <v>60000</v>
      </c>
      <c r="G700" s="9">
        <v>40000</v>
      </c>
      <c r="H700" s="9">
        <v>30000</v>
      </c>
      <c r="I700" s="9">
        <v>20563</v>
      </c>
      <c r="K700" s="39">
        <v>40000</v>
      </c>
    </row>
    <row r="701" spans="1:20" s="4" customFormat="1" hidden="1" x14ac:dyDescent="0.2">
      <c r="A701" s="2">
        <v>12</v>
      </c>
      <c r="B701" s="2">
        <v>8</v>
      </c>
      <c r="D701" s="8">
        <v>1741001532</v>
      </c>
      <c r="E701" s="8" t="s">
        <v>918</v>
      </c>
      <c r="F701" s="9"/>
      <c r="G701" s="9"/>
      <c r="H701" s="9">
        <v>0</v>
      </c>
      <c r="I701" s="9"/>
      <c r="K701" s="39"/>
    </row>
    <row r="702" spans="1:20" s="4" customFormat="1" x14ac:dyDescent="0.2">
      <c r="A702" s="2">
        <v>12</v>
      </c>
      <c r="B702" s="2">
        <v>8</v>
      </c>
      <c r="D702" s="8">
        <v>1741005531</v>
      </c>
      <c r="E702" s="8" t="s">
        <v>396</v>
      </c>
      <c r="F702" s="9">
        <v>26000</v>
      </c>
      <c r="G702" s="9">
        <v>26000</v>
      </c>
      <c r="H702" s="9">
        <v>26000</v>
      </c>
      <c r="I702" s="9">
        <v>17167.38</v>
      </c>
      <c r="K702" s="39"/>
    </row>
    <row r="703" spans="1:20" s="4" customFormat="1" x14ac:dyDescent="0.2">
      <c r="A703" s="2">
        <v>12</v>
      </c>
      <c r="B703" s="2">
        <v>8</v>
      </c>
      <c r="D703" s="8">
        <v>1741005532</v>
      </c>
      <c r="E703" s="8" t="s">
        <v>397</v>
      </c>
      <c r="F703" s="9">
        <v>17000</v>
      </c>
      <c r="G703" s="9">
        <v>17000</v>
      </c>
      <c r="H703" s="9">
        <v>17000</v>
      </c>
      <c r="I703" s="9">
        <v>5432.5</v>
      </c>
      <c r="K703" s="39"/>
    </row>
    <row r="704" spans="1:20" s="4" customFormat="1" x14ac:dyDescent="0.2">
      <c r="A704" s="2">
        <v>12</v>
      </c>
      <c r="B704" s="2">
        <v>8</v>
      </c>
      <c r="D704" s="8">
        <v>1741005533</v>
      </c>
      <c r="E704" s="8" t="s">
        <v>398</v>
      </c>
      <c r="F704" s="9">
        <v>10000</v>
      </c>
      <c r="G704" s="9">
        <v>10000</v>
      </c>
      <c r="H704" s="9">
        <v>10000</v>
      </c>
      <c r="I704" s="9">
        <v>14609.36</v>
      </c>
      <c r="K704" s="39"/>
    </row>
    <row r="705" spans="1:20" s="4" customFormat="1" x14ac:dyDescent="0.2">
      <c r="A705" s="2">
        <v>12</v>
      </c>
      <c r="B705" s="2">
        <v>8</v>
      </c>
      <c r="D705" s="8">
        <v>1741006531</v>
      </c>
      <c r="E705" s="8" t="s">
        <v>919</v>
      </c>
      <c r="F705" s="9">
        <v>40000</v>
      </c>
      <c r="G705" s="9">
        <v>15000</v>
      </c>
      <c r="H705" s="9">
        <v>0</v>
      </c>
      <c r="I705" s="9">
        <v>10763.22</v>
      </c>
      <c r="K705" s="39"/>
    </row>
    <row r="706" spans="1:20" s="4" customFormat="1" x14ac:dyDescent="0.2">
      <c r="A706" s="2">
        <v>12</v>
      </c>
      <c r="B706" s="2">
        <v>8</v>
      </c>
      <c r="D706" s="8">
        <v>1741006532</v>
      </c>
      <c r="E706" s="8" t="s">
        <v>920</v>
      </c>
      <c r="F706" s="9">
        <v>20000</v>
      </c>
      <c r="G706" s="9">
        <v>20000</v>
      </c>
      <c r="H706" s="9">
        <v>0</v>
      </c>
      <c r="I706" s="9">
        <v>1338</v>
      </c>
      <c r="K706" s="39"/>
    </row>
    <row r="707" spans="1:20" s="4" customFormat="1" x14ac:dyDescent="0.2">
      <c r="A707" s="2">
        <v>12</v>
      </c>
      <c r="B707" s="2">
        <v>8</v>
      </c>
      <c r="D707" s="8">
        <v>1741006533</v>
      </c>
      <c r="E707" s="8" t="s">
        <v>921</v>
      </c>
      <c r="F707" s="9">
        <v>25000</v>
      </c>
      <c r="G707" s="9">
        <v>15000</v>
      </c>
      <c r="H707" s="9">
        <v>0</v>
      </c>
      <c r="I707" s="9">
        <f>15697.36+33+1235+136</f>
        <v>17101.36</v>
      </c>
      <c r="K707" s="39"/>
    </row>
    <row r="708" spans="1:20" s="4" customFormat="1" x14ac:dyDescent="0.2">
      <c r="A708" s="4">
        <v>11</v>
      </c>
      <c r="B708" s="2">
        <v>8</v>
      </c>
      <c r="D708" s="8">
        <v>1741020110</v>
      </c>
      <c r="E708" s="8" t="s">
        <v>399</v>
      </c>
      <c r="F708" s="9">
        <v>724000</v>
      </c>
      <c r="G708" s="9">
        <f>601000-130000</f>
        <v>471000</v>
      </c>
      <c r="H708" s="9">
        <v>590000</v>
      </c>
      <c r="I708" s="9">
        <v>613553.86</v>
      </c>
      <c r="K708" s="39"/>
    </row>
    <row r="709" spans="1:20" s="4" customFormat="1" x14ac:dyDescent="0.2">
      <c r="A709" s="4">
        <v>11</v>
      </c>
      <c r="B709" s="2">
        <v>8</v>
      </c>
      <c r="D709" s="8">
        <v>1741021110</v>
      </c>
      <c r="E709" s="8" t="s">
        <v>400</v>
      </c>
      <c r="F709" s="9">
        <v>20000</v>
      </c>
      <c r="G709" s="9">
        <v>20000</v>
      </c>
      <c r="H709" s="9">
        <v>20000</v>
      </c>
      <c r="I709" s="9">
        <v>5267.8</v>
      </c>
      <c r="K709" s="39"/>
    </row>
    <row r="710" spans="1:20" s="4" customFormat="1" x14ac:dyDescent="0.2">
      <c r="A710" s="2">
        <v>12</v>
      </c>
      <c r="B710" s="2">
        <v>8</v>
      </c>
      <c r="D710" s="8">
        <v>1741021531</v>
      </c>
      <c r="E710" s="8" t="s">
        <v>922</v>
      </c>
      <c r="F710" s="9">
        <v>20000</v>
      </c>
      <c r="G710" s="9">
        <v>20000</v>
      </c>
      <c r="H710" s="9">
        <v>18000</v>
      </c>
      <c r="I710" s="9">
        <v>10381.94</v>
      </c>
      <c r="K710" s="39"/>
    </row>
    <row r="711" spans="1:20" s="4" customFormat="1" x14ac:dyDescent="0.2">
      <c r="A711" s="2">
        <v>12</v>
      </c>
      <c r="B711" s="2">
        <v>8</v>
      </c>
      <c r="D711" s="8">
        <v>1741021532</v>
      </c>
      <c r="E711" s="8" t="s">
        <v>401</v>
      </c>
      <c r="F711" s="9">
        <v>25000</v>
      </c>
      <c r="G711" s="9">
        <v>25000</v>
      </c>
      <c r="H711" s="9">
        <v>20000</v>
      </c>
      <c r="I711" s="9">
        <v>19779.5</v>
      </c>
      <c r="K711" s="39"/>
    </row>
    <row r="712" spans="1:20" s="4" customFormat="1" ht="15" thickBot="1" x14ac:dyDescent="0.25">
      <c r="A712" s="2">
        <v>12</v>
      </c>
      <c r="B712" s="2">
        <v>8</v>
      </c>
      <c r="D712" s="8">
        <v>1741021533</v>
      </c>
      <c r="E712" s="8" t="s">
        <v>402</v>
      </c>
      <c r="F712" s="9">
        <v>13000</v>
      </c>
      <c r="G712" s="9">
        <v>13000</v>
      </c>
      <c r="H712" s="9">
        <v>13000</v>
      </c>
      <c r="I712" s="9">
        <v>11604.62</v>
      </c>
      <c r="K712" s="39"/>
    </row>
    <row r="713" spans="1:20" s="5" customFormat="1" ht="15.75" thickBot="1" x14ac:dyDescent="0.3">
      <c r="A713" s="2"/>
      <c r="B713" s="2"/>
      <c r="D713" s="17"/>
      <c r="E713" s="17" t="s">
        <v>823</v>
      </c>
      <c r="F713" s="18">
        <f>SUM(F681:F712)</f>
        <v>2693000</v>
      </c>
      <c r="G713" s="18">
        <f>SUM(G681:G712)</f>
        <v>2225000</v>
      </c>
      <c r="H713" s="18">
        <f>SUM(H681:H712)</f>
        <v>2243000</v>
      </c>
      <c r="I713" s="18">
        <f>SUM(I681:I712)</f>
        <v>2398870.63</v>
      </c>
      <c r="K713" s="39"/>
    </row>
    <row r="714" spans="1:20" s="4" customFormat="1" x14ac:dyDescent="0.2">
      <c r="D714" s="2"/>
      <c r="E714" s="2"/>
      <c r="F714" s="3"/>
      <c r="G714" s="3"/>
      <c r="H714" s="3"/>
      <c r="I714" s="3"/>
      <c r="K714" s="39"/>
    </row>
    <row r="715" spans="1:20" ht="18.75" customHeight="1" thickBot="1" x14ac:dyDescent="0.3">
      <c r="E715" s="14" t="s">
        <v>404</v>
      </c>
      <c r="L715"/>
      <c r="M715"/>
      <c r="N715"/>
      <c r="O715"/>
      <c r="P715"/>
      <c r="Q715"/>
      <c r="R715"/>
      <c r="S715"/>
      <c r="T715"/>
    </row>
    <row r="716" spans="1:20" s="1" customFormat="1" ht="15.75" thickBot="1" x14ac:dyDescent="0.3">
      <c r="A716" s="54"/>
      <c r="B716" s="54"/>
      <c r="C716" s="54"/>
      <c r="D716" s="17" t="s">
        <v>0</v>
      </c>
      <c r="E716" s="17" t="s">
        <v>1</v>
      </c>
      <c r="F716" s="18" t="s">
        <v>996</v>
      </c>
      <c r="G716" s="18" t="s">
        <v>885</v>
      </c>
      <c r="H716" s="18" t="s">
        <v>759</v>
      </c>
      <c r="I716" s="18" t="s">
        <v>997</v>
      </c>
      <c r="J716" s="54"/>
      <c r="K716" s="39"/>
    </row>
    <row r="717" spans="1:20" s="4" customFormat="1" x14ac:dyDescent="0.2">
      <c r="A717" s="2">
        <v>12</v>
      </c>
      <c r="B717" s="2">
        <v>8</v>
      </c>
      <c r="D717" s="8">
        <v>1742000720</v>
      </c>
      <c r="E717" s="8" t="s">
        <v>403</v>
      </c>
      <c r="F717" s="9">
        <v>25000</v>
      </c>
      <c r="G717" s="9">
        <v>25000</v>
      </c>
      <c r="H717" s="9">
        <v>15000</v>
      </c>
      <c r="I717" s="9">
        <v>14961.91</v>
      </c>
      <c r="K717" s="39"/>
    </row>
    <row r="718" spans="1:20" s="4" customFormat="1" x14ac:dyDescent="0.2">
      <c r="A718" s="2">
        <v>12</v>
      </c>
      <c r="B718" s="2">
        <v>8</v>
      </c>
      <c r="D718" s="8">
        <v>1742000723</v>
      </c>
      <c r="E718" s="8" t="s">
        <v>405</v>
      </c>
      <c r="F718" s="9">
        <v>30000</v>
      </c>
      <c r="G718" s="9">
        <v>30000</v>
      </c>
      <c r="H718" s="9">
        <v>15000</v>
      </c>
      <c r="I718" s="9">
        <v>14782</v>
      </c>
      <c r="K718" s="39"/>
    </row>
    <row r="719" spans="1:20" s="4" customFormat="1" ht="15" thickBot="1" x14ac:dyDescent="0.25">
      <c r="A719" s="2">
        <v>12</v>
      </c>
      <c r="B719" s="2">
        <v>8</v>
      </c>
      <c r="D719" s="8">
        <v>1742000750</v>
      </c>
      <c r="E719" s="8" t="s">
        <v>406</v>
      </c>
      <c r="F719" s="9">
        <v>20000</v>
      </c>
      <c r="G719" s="9">
        <v>20000</v>
      </c>
      <c r="H719" s="9">
        <v>45000</v>
      </c>
      <c r="I719" s="9">
        <v>43524</v>
      </c>
      <c r="K719" s="39"/>
    </row>
    <row r="720" spans="1:20" s="5" customFormat="1" ht="15.75" thickBot="1" x14ac:dyDescent="0.3">
      <c r="D720" s="17"/>
      <c r="E720" s="17" t="s">
        <v>824</v>
      </c>
      <c r="F720" s="18">
        <f>SUM(F717:F719)</f>
        <v>75000</v>
      </c>
      <c r="G720" s="18">
        <f>SUM(G717:G719)</f>
        <v>75000</v>
      </c>
      <c r="H720" s="18">
        <f>SUM(H717:H719)</f>
        <v>75000</v>
      </c>
      <c r="I720" s="18">
        <f t="shared" ref="I720" si="33">SUM(I717:I719)</f>
        <v>73267.91</v>
      </c>
      <c r="K720" s="39"/>
    </row>
    <row r="721" spans="1:20" s="4" customFormat="1" x14ac:dyDescent="0.2">
      <c r="D721" s="2"/>
      <c r="E721" s="2"/>
      <c r="F721" s="3"/>
      <c r="G721" s="3"/>
      <c r="H721" s="3"/>
      <c r="I721" s="3"/>
      <c r="K721" s="39"/>
    </row>
    <row r="722" spans="1:20" ht="18.75" customHeight="1" thickBot="1" x14ac:dyDescent="0.3">
      <c r="E722" s="14" t="s">
        <v>408</v>
      </c>
      <c r="L722"/>
      <c r="M722"/>
      <c r="N722"/>
      <c r="O722"/>
      <c r="P722"/>
      <c r="Q722"/>
      <c r="R722"/>
      <c r="S722"/>
      <c r="T722"/>
    </row>
    <row r="723" spans="1:20" s="1" customFormat="1" ht="15.75" thickBot="1" x14ac:dyDescent="0.3">
      <c r="A723" s="54"/>
      <c r="B723" s="54"/>
      <c r="C723" s="54"/>
      <c r="D723" s="17" t="s">
        <v>0</v>
      </c>
      <c r="E723" s="17" t="s">
        <v>1</v>
      </c>
      <c r="F723" s="18" t="s">
        <v>996</v>
      </c>
      <c r="G723" s="18" t="s">
        <v>885</v>
      </c>
      <c r="H723" s="18" t="s">
        <v>759</v>
      </c>
      <c r="I723" s="18" t="s">
        <v>997</v>
      </c>
      <c r="J723" s="54"/>
      <c r="K723" s="39"/>
    </row>
    <row r="724" spans="1:20" s="4" customFormat="1" x14ac:dyDescent="0.2">
      <c r="A724" s="4">
        <v>11</v>
      </c>
      <c r="B724" s="4">
        <v>8</v>
      </c>
      <c r="D724" s="8">
        <v>1743010110</v>
      </c>
      <c r="E724" s="8" t="s">
        <v>407</v>
      </c>
      <c r="F724" s="9">
        <v>334000</v>
      </c>
      <c r="G724" s="9">
        <v>196000</v>
      </c>
      <c r="H724" s="9">
        <v>321000</v>
      </c>
      <c r="I724" s="9">
        <v>191381.71</v>
      </c>
      <c r="K724" s="39"/>
    </row>
    <row r="725" spans="1:20" s="4" customFormat="1" x14ac:dyDescent="0.2">
      <c r="A725" s="4">
        <v>12</v>
      </c>
      <c r="B725" s="4">
        <v>8</v>
      </c>
      <c r="D725" s="8">
        <v>1743010431</v>
      </c>
      <c r="E725" s="8" t="s">
        <v>409</v>
      </c>
      <c r="F725" s="9">
        <v>526000</v>
      </c>
      <c r="G725" s="9">
        <v>526000</v>
      </c>
      <c r="H725" s="9">
        <v>526000</v>
      </c>
      <c r="I725" s="9">
        <v>421490.5</v>
      </c>
      <c r="K725" s="39"/>
    </row>
    <row r="726" spans="1:20" s="4" customFormat="1" x14ac:dyDescent="0.2">
      <c r="A726" s="4">
        <v>12</v>
      </c>
      <c r="B726" s="4">
        <v>8</v>
      </c>
      <c r="D726" s="8">
        <v>1743010720</v>
      </c>
      <c r="E726" s="8" t="s">
        <v>410</v>
      </c>
      <c r="F726" s="9">
        <v>50000</v>
      </c>
      <c r="G726" s="9">
        <v>20000</v>
      </c>
      <c r="H726" s="9">
        <v>15000</v>
      </c>
      <c r="I726" s="9">
        <v>12132</v>
      </c>
      <c r="K726" s="39"/>
    </row>
    <row r="727" spans="1:20" s="4" customFormat="1" x14ac:dyDescent="0.2">
      <c r="A727" s="4">
        <v>12</v>
      </c>
      <c r="B727" s="4">
        <v>8</v>
      </c>
      <c r="D727" s="8">
        <v>1743010731</v>
      </c>
      <c r="E727" s="8" t="s">
        <v>411</v>
      </c>
      <c r="F727" s="9">
        <v>20000</v>
      </c>
      <c r="G727" s="9">
        <v>20000</v>
      </c>
      <c r="H727" s="9">
        <v>15000</v>
      </c>
      <c r="I727" s="9">
        <v>14428.71</v>
      </c>
      <c r="K727" s="39"/>
    </row>
    <row r="728" spans="1:20" s="4" customFormat="1" x14ac:dyDescent="0.2">
      <c r="A728" s="4">
        <v>12</v>
      </c>
      <c r="B728" s="4">
        <v>8</v>
      </c>
      <c r="D728" s="8">
        <v>1743010732</v>
      </c>
      <c r="E728" s="8" t="s">
        <v>412</v>
      </c>
      <c r="F728" s="9">
        <v>10000</v>
      </c>
      <c r="G728" s="9">
        <v>10000</v>
      </c>
      <c r="H728" s="9">
        <v>3000</v>
      </c>
      <c r="I728" s="9">
        <v>22042.63</v>
      </c>
      <c r="K728" s="39"/>
    </row>
    <row r="729" spans="1:20" s="4" customFormat="1" x14ac:dyDescent="0.2">
      <c r="A729" s="4">
        <v>12</v>
      </c>
      <c r="B729" s="4">
        <v>8</v>
      </c>
      <c r="D729" s="8">
        <v>1743010733</v>
      </c>
      <c r="E729" s="8" t="s">
        <v>413</v>
      </c>
      <c r="F729" s="9">
        <v>20000</v>
      </c>
      <c r="G729" s="9">
        <v>18000</v>
      </c>
      <c r="H729" s="9">
        <v>18000</v>
      </c>
      <c r="I729" s="9">
        <v>23060.54</v>
      </c>
      <c r="K729" s="39"/>
    </row>
    <row r="730" spans="1:20" s="4" customFormat="1" ht="15" thickBot="1" x14ac:dyDescent="0.25">
      <c r="A730" s="4">
        <v>12</v>
      </c>
      <c r="B730" s="4">
        <v>8</v>
      </c>
      <c r="D730" s="8">
        <v>1743010750</v>
      </c>
      <c r="E730" s="8" t="s">
        <v>414</v>
      </c>
      <c r="F730" s="9">
        <v>150000</v>
      </c>
      <c r="G730" s="9">
        <v>130000</v>
      </c>
      <c r="H730" s="9">
        <v>18000</v>
      </c>
      <c r="I730" s="9">
        <v>12905</v>
      </c>
      <c r="K730" s="39">
        <v>120000</v>
      </c>
    </row>
    <row r="731" spans="1:20" s="5" customFormat="1" ht="15.75" thickBot="1" x14ac:dyDescent="0.3">
      <c r="D731" s="17"/>
      <c r="E731" s="17" t="s">
        <v>825</v>
      </c>
      <c r="F731" s="18">
        <f>SUM(F724:F730)</f>
        <v>1110000</v>
      </c>
      <c r="G731" s="18">
        <f>SUM(G724:G730)</f>
        <v>920000</v>
      </c>
      <c r="H731" s="18">
        <f>SUM(H724:H730)</f>
        <v>916000</v>
      </c>
      <c r="I731" s="18">
        <f t="shared" ref="I731" si="34">SUM(I724:I730)</f>
        <v>697441.09</v>
      </c>
      <c r="K731" s="39"/>
    </row>
    <row r="732" spans="1:20" s="4" customFormat="1" x14ac:dyDescent="0.2">
      <c r="D732" s="2"/>
      <c r="E732" s="2"/>
      <c r="F732" s="3"/>
      <c r="G732" s="3"/>
      <c r="H732" s="3"/>
      <c r="I732" s="3"/>
      <c r="K732" s="39"/>
    </row>
    <row r="733" spans="1:20" ht="18.75" hidden="1" customHeight="1" thickBot="1" x14ac:dyDescent="0.3">
      <c r="E733" s="14" t="s">
        <v>867</v>
      </c>
      <c r="L733"/>
      <c r="M733"/>
      <c r="N733"/>
      <c r="O733"/>
      <c r="P733"/>
      <c r="Q733"/>
      <c r="R733"/>
      <c r="S733"/>
      <c r="T733"/>
    </row>
    <row r="734" spans="1:20" s="1" customFormat="1" ht="15.75" hidden="1" thickBot="1" x14ac:dyDescent="0.3">
      <c r="A734" s="54"/>
      <c r="B734" s="54"/>
      <c r="C734" s="54"/>
      <c r="D734" s="17" t="s">
        <v>0</v>
      </c>
      <c r="E734" s="17" t="s">
        <v>1</v>
      </c>
      <c r="F734" s="18" t="s">
        <v>996</v>
      </c>
      <c r="G734" s="18" t="s">
        <v>885</v>
      </c>
      <c r="H734" s="18" t="s">
        <v>885</v>
      </c>
      <c r="I734" s="18" t="s">
        <v>997</v>
      </c>
      <c r="J734" s="54"/>
      <c r="K734" s="39"/>
    </row>
    <row r="735" spans="1:20" s="4" customFormat="1" hidden="1" x14ac:dyDescent="0.2">
      <c r="A735" s="2">
        <v>12</v>
      </c>
      <c r="B735" s="2">
        <v>8</v>
      </c>
      <c r="D735" s="8">
        <v>1745000750</v>
      </c>
      <c r="E735" s="8" t="s">
        <v>415</v>
      </c>
      <c r="F735" s="9"/>
      <c r="G735" s="9"/>
      <c r="H735" s="9"/>
      <c r="I735" s="9">
        <v>0</v>
      </c>
      <c r="K735" s="39"/>
    </row>
    <row r="736" spans="1:20" s="5" customFormat="1" ht="15" hidden="1" x14ac:dyDescent="0.25">
      <c r="D736" s="6"/>
      <c r="E736" s="6" t="s">
        <v>826</v>
      </c>
      <c r="F736" s="7">
        <f>F735</f>
        <v>0</v>
      </c>
      <c r="G736" s="7">
        <f>G735</f>
        <v>0</v>
      </c>
      <c r="H736" s="7">
        <f>H735</f>
        <v>0</v>
      </c>
      <c r="I736" s="7">
        <f t="shared" ref="I736" si="35">I735</f>
        <v>0</v>
      </c>
      <c r="K736" s="39"/>
    </row>
    <row r="737" spans="1:20" s="4" customFormat="1" x14ac:dyDescent="0.2">
      <c r="D737" s="2"/>
      <c r="E737" s="2"/>
      <c r="F737" s="3"/>
      <c r="G737" s="3"/>
      <c r="H737" s="3"/>
      <c r="I737" s="3"/>
      <c r="K737" s="39"/>
    </row>
    <row r="738" spans="1:20" ht="18.75" customHeight="1" thickBot="1" x14ac:dyDescent="0.3">
      <c r="E738" s="14" t="s">
        <v>827</v>
      </c>
      <c r="L738"/>
      <c r="M738"/>
      <c r="N738"/>
      <c r="O738"/>
      <c r="P738"/>
      <c r="Q738"/>
      <c r="R738"/>
      <c r="S738"/>
      <c r="T738"/>
    </row>
    <row r="739" spans="1:20" s="1" customFormat="1" ht="15.75" thickBot="1" x14ac:dyDescent="0.3">
      <c r="A739" s="54"/>
      <c r="B739" s="54"/>
      <c r="C739" s="54"/>
      <c r="D739" s="17" t="s">
        <v>0</v>
      </c>
      <c r="E739" s="17" t="s">
        <v>1</v>
      </c>
      <c r="F739" s="18" t="s">
        <v>996</v>
      </c>
      <c r="G739" s="18" t="s">
        <v>885</v>
      </c>
      <c r="H739" s="18" t="s">
        <v>759</v>
      </c>
      <c r="I739" s="18" t="s">
        <v>997</v>
      </c>
      <c r="J739" s="54"/>
      <c r="K739" s="39"/>
    </row>
    <row r="740" spans="1:20" s="4" customFormat="1" x14ac:dyDescent="0.2">
      <c r="A740" s="4">
        <v>11</v>
      </c>
      <c r="B740" s="2">
        <v>8</v>
      </c>
      <c r="D740" s="8">
        <v>1746000110</v>
      </c>
      <c r="E740" s="8" t="s">
        <v>416</v>
      </c>
      <c r="F740" s="9">
        <v>77000</v>
      </c>
      <c r="G740" s="9">
        <v>77000</v>
      </c>
      <c r="H740" s="9">
        <v>80000</v>
      </c>
      <c r="I740" s="9">
        <v>75574.17</v>
      </c>
      <c r="K740" s="39"/>
    </row>
    <row r="741" spans="1:20" s="4" customFormat="1" x14ac:dyDescent="0.2">
      <c r="A741" s="2">
        <v>12</v>
      </c>
      <c r="B741" s="2">
        <v>8</v>
      </c>
      <c r="D741" s="8">
        <v>1746100433</v>
      </c>
      <c r="E741" s="8" t="s">
        <v>417</v>
      </c>
      <c r="F741" s="9">
        <v>650000</v>
      </c>
      <c r="G741" s="9">
        <v>650000</v>
      </c>
      <c r="H741" s="9">
        <v>600000</v>
      </c>
      <c r="I741" s="9">
        <v>905261.41</v>
      </c>
      <c r="K741" s="39"/>
    </row>
    <row r="742" spans="1:20" s="4" customFormat="1" x14ac:dyDescent="0.2">
      <c r="A742" s="2">
        <v>12</v>
      </c>
      <c r="B742" s="2">
        <v>8</v>
      </c>
      <c r="D742" s="8">
        <v>1746100720</v>
      </c>
      <c r="E742" s="8" t="s">
        <v>418</v>
      </c>
      <c r="F742" s="9">
        <v>150000</v>
      </c>
      <c r="G742" s="9">
        <v>150000</v>
      </c>
      <c r="H742" s="9">
        <v>150000</v>
      </c>
      <c r="I742" s="9">
        <v>88446.5</v>
      </c>
      <c r="K742" s="39">
        <v>130000</v>
      </c>
    </row>
    <row r="743" spans="1:20" s="4" customFormat="1" x14ac:dyDescent="0.2">
      <c r="A743" s="2">
        <v>12</v>
      </c>
      <c r="B743" s="2">
        <v>8</v>
      </c>
      <c r="D743" s="8">
        <v>1746100740</v>
      </c>
      <c r="E743" s="8" t="s">
        <v>419</v>
      </c>
      <c r="F743" s="9">
        <v>5000</v>
      </c>
      <c r="G743" s="9">
        <v>5000</v>
      </c>
      <c r="H743" s="9">
        <v>10000</v>
      </c>
      <c r="I743" s="9">
        <v>8517.4599999999991</v>
      </c>
      <c r="K743" s="39"/>
    </row>
    <row r="744" spans="1:20" s="4" customFormat="1" x14ac:dyDescent="0.2">
      <c r="A744" s="2">
        <v>12</v>
      </c>
      <c r="B744" s="2">
        <v>8</v>
      </c>
      <c r="D744" s="8">
        <v>1746100750</v>
      </c>
      <c r="E744" s="8" t="s">
        <v>420</v>
      </c>
      <c r="F744" s="9">
        <v>2600000</v>
      </c>
      <c r="G744" s="9">
        <v>2100000</v>
      </c>
      <c r="H744" s="9">
        <v>1980000</v>
      </c>
      <c r="I744" s="9">
        <v>1877040.38</v>
      </c>
      <c r="K744" s="39"/>
    </row>
    <row r="745" spans="1:20" x14ac:dyDescent="0.2">
      <c r="A745" s="2">
        <v>12</v>
      </c>
      <c r="B745" s="2">
        <v>8</v>
      </c>
      <c r="D745" s="8">
        <v>1746100751</v>
      </c>
      <c r="E745" s="8" t="s">
        <v>421</v>
      </c>
      <c r="F745" s="9"/>
      <c r="G745" s="9"/>
      <c r="H745" s="9">
        <v>25000</v>
      </c>
      <c r="I745" s="9">
        <v>1170</v>
      </c>
      <c r="L745"/>
      <c r="M745"/>
      <c r="N745"/>
      <c r="O745"/>
      <c r="P745"/>
      <c r="Q745"/>
      <c r="R745"/>
      <c r="S745"/>
      <c r="T745"/>
    </row>
    <row r="746" spans="1:20" x14ac:dyDescent="0.2">
      <c r="A746" s="2">
        <v>12</v>
      </c>
      <c r="B746" s="2">
        <v>8</v>
      </c>
      <c r="D746" s="8">
        <v>1746200751</v>
      </c>
      <c r="E746" s="8" t="s">
        <v>422</v>
      </c>
      <c r="F746" s="9">
        <v>50000</v>
      </c>
      <c r="G746" s="9">
        <v>40000</v>
      </c>
      <c r="H746" s="9">
        <v>40000</v>
      </c>
      <c r="I746" s="9">
        <v>22944.080000000002</v>
      </c>
      <c r="L746"/>
      <c r="M746"/>
      <c r="N746"/>
      <c r="O746"/>
      <c r="P746"/>
      <c r="Q746"/>
      <c r="R746"/>
      <c r="S746"/>
      <c r="T746"/>
    </row>
    <row r="747" spans="1:20" x14ac:dyDescent="0.2">
      <c r="A747" s="2">
        <v>12</v>
      </c>
      <c r="B747" s="2">
        <v>8</v>
      </c>
      <c r="D747" s="8">
        <v>1746200752</v>
      </c>
      <c r="E747" s="8" t="s">
        <v>423</v>
      </c>
      <c r="F747" s="9">
        <v>147000</v>
      </c>
      <c r="G747" s="9">
        <v>147000</v>
      </c>
      <c r="H747" s="9">
        <v>147000</v>
      </c>
      <c r="I747" s="9">
        <v>146604</v>
      </c>
      <c r="L747"/>
      <c r="M747"/>
      <c r="N747"/>
      <c r="O747"/>
      <c r="P747"/>
      <c r="Q747"/>
      <c r="R747"/>
      <c r="S747"/>
      <c r="T747"/>
    </row>
    <row r="748" spans="1:20" x14ac:dyDescent="0.2">
      <c r="A748" s="2">
        <v>12</v>
      </c>
      <c r="B748" s="2">
        <v>8</v>
      </c>
      <c r="D748" s="8">
        <v>1746400720</v>
      </c>
      <c r="E748" s="8" t="s">
        <v>424</v>
      </c>
      <c r="F748" s="9">
        <v>25000</v>
      </c>
      <c r="G748" s="9">
        <v>25000</v>
      </c>
      <c r="H748" s="9">
        <v>25000</v>
      </c>
      <c r="I748" s="9">
        <v>8537</v>
      </c>
      <c r="L748"/>
      <c r="M748"/>
      <c r="N748"/>
      <c r="O748"/>
      <c r="P748"/>
      <c r="Q748"/>
      <c r="R748"/>
      <c r="S748"/>
      <c r="T748"/>
    </row>
    <row r="749" spans="1:20" x14ac:dyDescent="0.2">
      <c r="A749" s="2">
        <v>12</v>
      </c>
      <c r="B749" s="2">
        <v>8</v>
      </c>
      <c r="D749" s="8">
        <v>1746400721</v>
      </c>
      <c r="E749" s="8" t="s">
        <v>425</v>
      </c>
      <c r="F749" s="9">
        <v>150000</v>
      </c>
      <c r="G749" s="9">
        <v>140000</v>
      </c>
      <c r="H749" s="9">
        <v>140000</v>
      </c>
      <c r="I749" s="9">
        <v>102378</v>
      </c>
      <c r="K749" s="39">
        <v>120000</v>
      </c>
      <c r="L749"/>
      <c r="M749"/>
      <c r="N749"/>
      <c r="O749"/>
      <c r="P749"/>
      <c r="Q749"/>
      <c r="R749"/>
      <c r="S749"/>
      <c r="T749"/>
    </row>
    <row r="750" spans="1:20" ht="15" thickBot="1" x14ac:dyDescent="0.25">
      <c r="A750" s="2">
        <v>12</v>
      </c>
      <c r="B750" s="2">
        <v>8</v>
      </c>
      <c r="D750" s="8">
        <v>1746400750</v>
      </c>
      <c r="E750" s="8" t="s">
        <v>426</v>
      </c>
      <c r="F750" s="9">
        <v>150000</v>
      </c>
      <c r="G750" s="9">
        <v>150000</v>
      </c>
      <c r="H750" s="9">
        <v>200000</v>
      </c>
      <c r="I750" s="9">
        <v>189347.20000000001</v>
      </c>
      <c r="K750" s="39">
        <v>120000</v>
      </c>
      <c r="L750"/>
      <c r="M750"/>
      <c r="N750"/>
      <c r="O750"/>
      <c r="P750"/>
      <c r="Q750"/>
      <c r="R750"/>
      <c r="S750"/>
      <c r="T750"/>
    </row>
    <row r="751" spans="1:20" s="10" customFormat="1" ht="15.75" thickBot="1" x14ac:dyDescent="0.3">
      <c r="A751" s="5"/>
      <c r="B751" s="5"/>
      <c r="C751" s="5"/>
      <c r="D751" s="17"/>
      <c r="E751" s="17" t="s">
        <v>828</v>
      </c>
      <c r="F751" s="18">
        <f>SUM(F740:F750)</f>
        <v>4004000</v>
      </c>
      <c r="G751" s="18">
        <f>SUM(G740:G750)</f>
        <v>3484000</v>
      </c>
      <c r="H751" s="18">
        <f>SUM(H740:H750)</f>
        <v>3397000</v>
      </c>
      <c r="I751" s="18">
        <f t="shared" ref="I751" si="36">SUM(I740:I750)</f>
        <v>3425820.2</v>
      </c>
      <c r="J751" s="5"/>
      <c r="K751" s="39"/>
    </row>
    <row r="752" spans="1:20" x14ac:dyDescent="0.2">
      <c r="L752"/>
      <c r="M752"/>
      <c r="N752"/>
      <c r="O752"/>
      <c r="P752"/>
      <c r="Q752"/>
      <c r="R752"/>
      <c r="S752"/>
      <c r="T752"/>
    </row>
    <row r="753" spans="1:20" ht="18.75" customHeight="1" thickBot="1" x14ac:dyDescent="0.3">
      <c r="E753" s="14" t="s">
        <v>734</v>
      </c>
      <c r="L753"/>
      <c r="M753"/>
      <c r="N753"/>
      <c r="O753"/>
      <c r="P753"/>
      <c r="Q753"/>
      <c r="R753"/>
      <c r="S753"/>
      <c r="T753"/>
    </row>
    <row r="754" spans="1:20" s="1" customFormat="1" ht="15.75" thickBot="1" x14ac:dyDescent="0.3">
      <c r="A754" s="54"/>
      <c r="B754" s="54"/>
      <c r="C754" s="54"/>
      <c r="D754" s="17" t="s">
        <v>0</v>
      </c>
      <c r="E754" s="17" t="s">
        <v>1</v>
      </c>
      <c r="F754" s="18" t="s">
        <v>996</v>
      </c>
      <c r="G754" s="18" t="s">
        <v>885</v>
      </c>
      <c r="H754" s="18" t="s">
        <v>759</v>
      </c>
      <c r="I754" s="18" t="s">
        <v>997</v>
      </c>
      <c r="J754" s="54"/>
      <c r="K754" s="39"/>
    </row>
    <row r="755" spans="1:20" x14ac:dyDescent="0.2">
      <c r="A755" s="2">
        <v>12</v>
      </c>
      <c r="B755" s="2">
        <v>8</v>
      </c>
      <c r="D755" s="8">
        <v>1751000721</v>
      </c>
      <c r="E755" s="8" t="s">
        <v>923</v>
      </c>
      <c r="F755" s="9">
        <v>100000</v>
      </c>
      <c r="G755" s="9">
        <v>100000</v>
      </c>
      <c r="H755" s="9">
        <v>56000</v>
      </c>
      <c r="I755" s="9">
        <v>55678.9</v>
      </c>
      <c r="L755"/>
      <c r="M755"/>
      <c r="N755"/>
      <c r="O755"/>
      <c r="P755"/>
      <c r="Q755"/>
      <c r="R755"/>
      <c r="S755"/>
      <c r="T755"/>
    </row>
    <row r="756" spans="1:20" x14ac:dyDescent="0.2">
      <c r="A756" s="2">
        <v>12</v>
      </c>
      <c r="B756" s="2">
        <v>2</v>
      </c>
      <c r="D756" s="8">
        <v>1751000750</v>
      </c>
      <c r="E756" s="8" t="s">
        <v>427</v>
      </c>
      <c r="F756" s="9">
        <v>450000</v>
      </c>
      <c r="G756" s="9">
        <v>450000</v>
      </c>
      <c r="H756" s="9">
        <v>165000</v>
      </c>
      <c r="I756" s="9">
        <v>162624.10999999999</v>
      </c>
      <c r="K756" s="39">
        <v>150000</v>
      </c>
      <c r="L756"/>
      <c r="M756"/>
      <c r="N756"/>
      <c r="O756"/>
      <c r="P756"/>
      <c r="Q756"/>
      <c r="R756"/>
      <c r="S756"/>
      <c r="T756"/>
    </row>
    <row r="757" spans="1:20" x14ac:dyDescent="0.2">
      <c r="A757" s="2">
        <v>12</v>
      </c>
      <c r="B757" s="2">
        <v>2</v>
      </c>
      <c r="D757" s="8">
        <v>1752000751</v>
      </c>
      <c r="E757" s="8" t="s">
        <v>743</v>
      </c>
      <c r="F757" s="9">
        <v>100000</v>
      </c>
      <c r="G757" s="9">
        <v>100000</v>
      </c>
      <c r="H757" s="9">
        <v>120000</v>
      </c>
      <c r="I757" s="9">
        <v>0</v>
      </c>
      <c r="L757"/>
      <c r="M757"/>
      <c r="N757"/>
      <c r="O757"/>
      <c r="P757"/>
      <c r="Q757"/>
      <c r="R757"/>
      <c r="S757"/>
      <c r="T757"/>
    </row>
    <row r="758" spans="1:20" ht="15" thickBot="1" x14ac:dyDescent="0.25">
      <c r="A758" s="2">
        <v>12</v>
      </c>
      <c r="B758" s="2">
        <v>2</v>
      </c>
      <c r="D758" s="8">
        <v>1754000980</v>
      </c>
      <c r="E758" s="8" t="s">
        <v>428</v>
      </c>
      <c r="F758" s="9">
        <v>10000</v>
      </c>
      <c r="G758" s="9">
        <v>10000</v>
      </c>
      <c r="H758" s="9">
        <v>10000</v>
      </c>
      <c r="I758" s="9">
        <v>0</v>
      </c>
      <c r="L758"/>
      <c r="M758"/>
      <c r="N758"/>
      <c r="O758"/>
      <c r="P758"/>
      <c r="Q758"/>
      <c r="R758"/>
      <c r="S758"/>
      <c r="T758"/>
    </row>
    <row r="759" spans="1:20" s="10" customFormat="1" ht="15.75" thickBot="1" x14ac:dyDescent="0.3">
      <c r="A759" s="5"/>
      <c r="B759" s="5"/>
      <c r="C759" s="5"/>
      <c r="D759" s="17"/>
      <c r="E759" s="17" t="s">
        <v>829</v>
      </c>
      <c r="F759" s="18">
        <f>SUM(F755:F758)</f>
        <v>660000</v>
      </c>
      <c r="G759" s="18">
        <f>SUM(G755:G758)</f>
        <v>660000</v>
      </c>
      <c r="H759" s="18">
        <f>SUM(H755:H758)</f>
        <v>351000</v>
      </c>
      <c r="I759" s="18">
        <f t="shared" ref="I759" si="37">SUM(I755:I758)</f>
        <v>218303.00999999998</v>
      </c>
      <c r="J759" s="5"/>
      <c r="K759" s="39"/>
    </row>
    <row r="760" spans="1:20" x14ac:dyDescent="0.2">
      <c r="L760"/>
      <c r="M760"/>
      <c r="N760"/>
      <c r="O760"/>
      <c r="P760"/>
      <c r="Q760"/>
      <c r="R760"/>
      <c r="S760"/>
      <c r="T760"/>
    </row>
    <row r="761" spans="1:20" ht="18.75" customHeight="1" thickBot="1" x14ac:dyDescent="0.3">
      <c r="E761" s="14" t="s">
        <v>430</v>
      </c>
      <c r="L761"/>
      <c r="M761"/>
      <c r="N761"/>
      <c r="O761"/>
      <c r="P761"/>
      <c r="Q761"/>
      <c r="R761"/>
      <c r="S761"/>
      <c r="T761"/>
    </row>
    <row r="762" spans="1:20" s="1" customFormat="1" ht="15.75" thickBot="1" x14ac:dyDescent="0.3">
      <c r="A762" s="54"/>
      <c r="B762" s="54"/>
      <c r="C762" s="54"/>
      <c r="D762" s="17" t="s">
        <v>0</v>
      </c>
      <c r="E762" s="17" t="s">
        <v>1</v>
      </c>
      <c r="F762" s="18" t="s">
        <v>996</v>
      </c>
      <c r="G762" s="18" t="s">
        <v>885</v>
      </c>
      <c r="H762" s="18" t="s">
        <v>759</v>
      </c>
      <c r="I762" s="18" t="s">
        <v>997</v>
      </c>
      <c r="J762" s="54"/>
      <c r="K762" s="39"/>
    </row>
    <row r="763" spans="1:20" x14ac:dyDescent="0.2">
      <c r="A763" s="2">
        <v>11</v>
      </c>
      <c r="B763" s="2">
        <v>3</v>
      </c>
      <c r="D763" s="8">
        <v>1761000110</v>
      </c>
      <c r="E763" s="8" t="s">
        <v>429</v>
      </c>
      <c r="F763" s="9">
        <v>720000</v>
      </c>
      <c r="G763" s="9">
        <v>688000</v>
      </c>
      <c r="H763" s="9">
        <v>672000</v>
      </c>
      <c r="I763" s="9">
        <v>692594.13</v>
      </c>
      <c r="L763"/>
      <c r="M763"/>
      <c r="N763"/>
      <c r="O763"/>
      <c r="P763"/>
      <c r="Q763"/>
      <c r="R763"/>
      <c r="S763"/>
      <c r="T763"/>
    </row>
    <row r="764" spans="1:20" x14ac:dyDescent="0.2">
      <c r="A764" s="2">
        <v>12</v>
      </c>
      <c r="B764" s="2">
        <v>3</v>
      </c>
      <c r="D764" s="8">
        <v>1761000541</v>
      </c>
      <c r="E764" s="8" t="s">
        <v>431</v>
      </c>
      <c r="F764" s="9">
        <v>5000</v>
      </c>
      <c r="G764" s="9">
        <v>5000</v>
      </c>
      <c r="H764" s="9">
        <v>5000</v>
      </c>
      <c r="I764" s="9">
        <v>3797.86</v>
      </c>
      <c r="L764"/>
      <c r="M764"/>
      <c r="N764"/>
      <c r="O764"/>
      <c r="P764"/>
      <c r="Q764"/>
      <c r="R764"/>
      <c r="S764"/>
      <c r="T764"/>
    </row>
    <row r="765" spans="1:20" x14ac:dyDescent="0.2">
      <c r="A765" s="2">
        <v>12</v>
      </c>
      <c r="B765" s="2">
        <v>3</v>
      </c>
      <c r="D765" s="8">
        <v>1761000750</v>
      </c>
      <c r="E765" s="8" t="s">
        <v>1010</v>
      </c>
      <c r="F765" s="9">
        <v>50000</v>
      </c>
      <c r="G765" s="9"/>
      <c r="H765" s="9"/>
      <c r="I765" s="9"/>
      <c r="L765"/>
      <c r="M765"/>
      <c r="N765"/>
      <c r="O765"/>
      <c r="P765"/>
      <c r="Q765"/>
      <c r="R765"/>
      <c r="S765"/>
      <c r="T765"/>
    </row>
    <row r="766" spans="1:20" ht="15" thickBot="1" x14ac:dyDescent="0.25">
      <c r="A766" s="2">
        <v>12</v>
      </c>
      <c r="B766" s="2">
        <v>3</v>
      </c>
      <c r="D766" s="8">
        <v>1761000754</v>
      </c>
      <c r="E766" s="8" t="s">
        <v>1001</v>
      </c>
      <c r="F766" s="9"/>
      <c r="G766" s="9"/>
      <c r="H766" s="9"/>
      <c r="I766" s="9">
        <v>13773</v>
      </c>
      <c r="L766"/>
      <c r="M766"/>
      <c r="N766"/>
      <c r="O766"/>
      <c r="P766"/>
      <c r="Q766"/>
      <c r="R766"/>
      <c r="S766"/>
      <c r="T766"/>
    </row>
    <row r="767" spans="1:20" s="10" customFormat="1" ht="15.75" thickBot="1" x14ac:dyDescent="0.3">
      <c r="A767" s="5"/>
      <c r="B767" s="5"/>
      <c r="C767" s="5"/>
      <c r="D767" s="17"/>
      <c r="E767" s="17" t="s">
        <v>830</v>
      </c>
      <c r="F767" s="18">
        <f>SUM(F763:F766)</f>
        <v>775000</v>
      </c>
      <c r="G767" s="18">
        <f>SUM(G763:G766)</f>
        <v>693000</v>
      </c>
      <c r="H767" s="18">
        <f>SUM(H763:H766)</f>
        <v>677000</v>
      </c>
      <c r="I767" s="18">
        <f t="shared" ref="I767" si="38">SUM(I763:I766)</f>
        <v>710164.99</v>
      </c>
      <c r="J767" s="5"/>
      <c r="K767" s="39"/>
    </row>
    <row r="768" spans="1:20" x14ac:dyDescent="0.2">
      <c r="L768"/>
      <c r="M768"/>
      <c r="N768"/>
      <c r="O768"/>
      <c r="P768"/>
      <c r="Q768"/>
      <c r="R768"/>
      <c r="S768"/>
      <c r="T768"/>
    </row>
    <row r="769" spans="1:20" ht="18.75" customHeight="1" thickBot="1" x14ac:dyDescent="0.3">
      <c r="E769" s="14" t="s">
        <v>433</v>
      </c>
      <c r="L769"/>
      <c r="M769"/>
      <c r="N769"/>
      <c r="O769"/>
      <c r="P769"/>
      <c r="Q769"/>
      <c r="R769"/>
      <c r="S769"/>
      <c r="T769"/>
    </row>
    <row r="770" spans="1:20" s="1" customFormat="1" ht="15.75" thickBot="1" x14ac:dyDescent="0.3">
      <c r="A770" s="54"/>
      <c r="B770" s="54"/>
      <c r="C770" s="54"/>
      <c r="D770" s="17" t="s">
        <v>0</v>
      </c>
      <c r="E770" s="17" t="s">
        <v>1</v>
      </c>
      <c r="F770" s="18" t="s">
        <v>996</v>
      </c>
      <c r="G770" s="18" t="s">
        <v>885</v>
      </c>
      <c r="H770" s="18" t="s">
        <v>759</v>
      </c>
      <c r="I770" s="18" t="s">
        <v>997</v>
      </c>
      <c r="J770" s="54"/>
      <c r="K770" s="39"/>
    </row>
    <row r="771" spans="1:20" ht="15" thickBot="1" x14ac:dyDescent="0.25">
      <c r="A771" s="2">
        <v>11</v>
      </c>
      <c r="B771" s="2">
        <v>2</v>
      </c>
      <c r="D771" s="8">
        <v>1764000110</v>
      </c>
      <c r="E771" s="8" t="s">
        <v>432</v>
      </c>
      <c r="F771" s="9">
        <v>61000</v>
      </c>
      <c r="G771" s="9">
        <v>61000</v>
      </c>
      <c r="H771" s="9">
        <v>61000</v>
      </c>
      <c r="I771" s="9">
        <v>51290.82</v>
      </c>
      <c r="K771" s="39">
        <v>61000</v>
      </c>
      <c r="L771"/>
      <c r="M771"/>
      <c r="N771"/>
      <c r="O771"/>
      <c r="P771"/>
      <c r="Q771"/>
      <c r="R771"/>
      <c r="S771"/>
      <c r="T771"/>
    </row>
    <row r="772" spans="1:20" s="10" customFormat="1" ht="15.75" thickBot="1" x14ac:dyDescent="0.3">
      <c r="A772" s="5"/>
      <c r="B772" s="5"/>
      <c r="C772" s="5"/>
      <c r="D772" s="17"/>
      <c r="E772" s="17" t="s">
        <v>831</v>
      </c>
      <c r="F772" s="18">
        <f>F771</f>
        <v>61000</v>
      </c>
      <c r="G772" s="18">
        <f>G771</f>
        <v>61000</v>
      </c>
      <c r="H772" s="18">
        <f>H771</f>
        <v>61000</v>
      </c>
      <c r="I772" s="18">
        <f t="shared" ref="I772" si="39">I771</f>
        <v>51290.82</v>
      </c>
      <c r="J772" s="5"/>
      <c r="K772" s="39"/>
    </row>
    <row r="773" spans="1:20" x14ac:dyDescent="0.2">
      <c r="L773"/>
      <c r="M773"/>
      <c r="N773"/>
      <c r="O773"/>
      <c r="P773"/>
      <c r="Q773"/>
      <c r="R773"/>
      <c r="S773"/>
      <c r="T773"/>
    </row>
    <row r="774" spans="1:20" ht="18.75" customHeight="1" thickBot="1" x14ac:dyDescent="0.3">
      <c r="E774" s="14" t="s">
        <v>868</v>
      </c>
      <c r="L774"/>
      <c r="M774"/>
      <c r="N774"/>
      <c r="O774"/>
      <c r="P774"/>
      <c r="Q774"/>
      <c r="R774"/>
      <c r="S774"/>
      <c r="T774"/>
    </row>
    <row r="775" spans="1:20" s="1" customFormat="1" ht="15.75" thickBot="1" x14ac:dyDescent="0.3">
      <c r="A775" s="54"/>
      <c r="B775" s="54"/>
      <c r="C775" s="54"/>
      <c r="D775" s="17" t="s">
        <v>0</v>
      </c>
      <c r="E775" s="17" t="s">
        <v>1</v>
      </c>
      <c r="F775" s="18" t="s">
        <v>996</v>
      </c>
      <c r="G775" s="18" t="s">
        <v>885</v>
      </c>
      <c r="H775" s="18" t="s">
        <v>759</v>
      </c>
      <c r="I775" s="18" t="s">
        <v>997</v>
      </c>
      <c r="J775" s="54"/>
      <c r="K775" s="39"/>
    </row>
    <row r="776" spans="1:20" ht="15" thickBot="1" x14ac:dyDescent="0.25">
      <c r="A776" s="2">
        <v>12</v>
      </c>
      <c r="B776" s="2">
        <v>2</v>
      </c>
      <c r="D776" s="22">
        <v>1765000820</v>
      </c>
      <c r="E776" s="22" t="s">
        <v>868</v>
      </c>
      <c r="F776" s="23">
        <v>550000</v>
      </c>
      <c r="G776" s="23">
        <v>504000</v>
      </c>
      <c r="H776" s="23">
        <v>504000</v>
      </c>
      <c r="I776" s="23">
        <v>513995</v>
      </c>
      <c r="L776"/>
      <c r="M776"/>
      <c r="N776"/>
      <c r="O776"/>
      <c r="P776"/>
      <c r="Q776"/>
      <c r="R776"/>
      <c r="S776"/>
      <c r="T776"/>
    </row>
    <row r="777" spans="1:20" ht="15.75" thickBot="1" x14ac:dyDescent="0.3">
      <c r="D777" s="17"/>
      <c r="E777" s="17" t="s">
        <v>832</v>
      </c>
      <c r="F777" s="18">
        <f>F776</f>
        <v>550000</v>
      </c>
      <c r="G777" s="18">
        <f>G776</f>
        <v>504000</v>
      </c>
      <c r="H777" s="18">
        <f>H776</f>
        <v>504000</v>
      </c>
      <c r="I777" s="18">
        <f t="shared" ref="I777" si="40">I776</f>
        <v>513995</v>
      </c>
      <c r="L777"/>
      <c r="M777"/>
      <c r="N777"/>
      <c r="O777"/>
      <c r="P777"/>
      <c r="Q777"/>
      <c r="R777"/>
      <c r="S777"/>
      <c r="T777"/>
    </row>
    <row r="778" spans="1:20" x14ac:dyDescent="0.2">
      <c r="L778"/>
      <c r="M778"/>
      <c r="N778"/>
      <c r="O778"/>
      <c r="P778"/>
      <c r="Q778"/>
      <c r="R778"/>
      <c r="S778"/>
      <c r="T778"/>
    </row>
    <row r="779" spans="1:20" ht="18.75" customHeight="1" thickBot="1" x14ac:dyDescent="0.3">
      <c r="E779" s="14" t="s">
        <v>833</v>
      </c>
      <c r="L779"/>
      <c r="M779"/>
      <c r="N779"/>
      <c r="O779"/>
      <c r="P779"/>
      <c r="Q779"/>
      <c r="R779"/>
      <c r="S779"/>
      <c r="T779"/>
    </row>
    <row r="780" spans="1:20" s="1" customFormat="1" ht="15.75" thickBot="1" x14ac:dyDescent="0.3">
      <c r="A780" s="54"/>
      <c r="B780" s="54"/>
      <c r="C780" s="54"/>
      <c r="D780" s="17" t="s">
        <v>0</v>
      </c>
      <c r="E780" s="17" t="s">
        <v>1</v>
      </c>
      <c r="F780" s="18" t="s">
        <v>996</v>
      </c>
      <c r="G780" s="18" t="s">
        <v>885</v>
      </c>
      <c r="H780" s="18" t="s">
        <v>759</v>
      </c>
      <c r="I780" s="18" t="s">
        <v>997</v>
      </c>
      <c r="J780" s="54"/>
      <c r="K780" s="39"/>
    </row>
    <row r="781" spans="1:20" x14ac:dyDescent="0.2">
      <c r="A781" s="2">
        <v>12</v>
      </c>
      <c r="B781" s="2">
        <v>1</v>
      </c>
      <c r="D781" s="8">
        <v>1767000441</v>
      </c>
      <c r="E781" s="8" t="s">
        <v>989</v>
      </c>
      <c r="F781" s="9">
        <v>1000000</v>
      </c>
      <c r="G781" s="9">
        <v>690000</v>
      </c>
      <c r="H781" s="9">
        <v>690000</v>
      </c>
      <c r="I781" s="9">
        <v>747565</v>
      </c>
      <c r="L781"/>
      <c r="M781"/>
      <c r="N781"/>
      <c r="O781"/>
      <c r="P781"/>
      <c r="Q781"/>
      <c r="R781"/>
      <c r="S781"/>
      <c r="T781"/>
    </row>
    <row r="782" spans="1:20" s="4" customFormat="1" x14ac:dyDescent="0.2">
      <c r="A782" s="2">
        <v>12</v>
      </c>
      <c r="B782" s="2">
        <v>1</v>
      </c>
      <c r="D782" s="8">
        <v>1767000443</v>
      </c>
      <c r="E782" s="8" t="s">
        <v>434</v>
      </c>
      <c r="F782" s="9">
        <v>250000</v>
      </c>
      <c r="G782" s="9">
        <v>150000</v>
      </c>
      <c r="H782" s="9">
        <v>300000</v>
      </c>
      <c r="I782" s="9">
        <v>317901</v>
      </c>
      <c r="K782" s="39"/>
    </row>
    <row r="783" spans="1:20" s="4" customFormat="1" x14ac:dyDescent="0.2">
      <c r="A783" s="2">
        <v>12</v>
      </c>
      <c r="B783" s="2">
        <v>1</v>
      </c>
      <c r="D783" s="8">
        <v>1767000750</v>
      </c>
      <c r="E783" s="8" t="s">
        <v>435</v>
      </c>
      <c r="F783" s="9">
        <v>45000</v>
      </c>
      <c r="G783" s="9">
        <v>37000</v>
      </c>
      <c r="H783" s="9">
        <v>37000</v>
      </c>
      <c r="I783" s="9">
        <v>39507</v>
      </c>
      <c r="K783" s="39"/>
    </row>
    <row r="784" spans="1:20" s="4" customFormat="1" ht="15" thickBot="1" x14ac:dyDescent="0.25">
      <c r="A784" s="2">
        <v>12</v>
      </c>
      <c r="B784" s="2">
        <v>1</v>
      </c>
      <c r="D784" s="8">
        <v>1767000753</v>
      </c>
      <c r="E784" s="8" t="s">
        <v>1005</v>
      </c>
      <c r="F784" s="9">
        <v>310000</v>
      </c>
      <c r="G784" s="9"/>
      <c r="H784" s="9"/>
      <c r="I784" s="9"/>
      <c r="K784" s="39"/>
    </row>
    <row r="785" spans="1:20" s="5" customFormat="1" ht="15.75" thickBot="1" x14ac:dyDescent="0.3">
      <c r="D785" s="17"/>
      <c r="E785" s="17" t="s">
        <v>834</v>
      </c>
      <c r="F785" s="18">
        <f>SUM(F781:F784)</f>
        <v>1605000</v>
      </c>
      <c r="G785" s="18">
        <f>SUM(G781:G784)</f>
        <v>877000</v>
      </c>
      <c r="H785" s="18">
        <f>SUM(H781:H784)</f>
        <v>1027000</v>
      </c>
      <c r="I785" s="18">
        <f t="shared" ref="I785" si="41">SUM(I781:I784)</f>
        <v>1104973</v>
      </c>
      <c r="K785" s="39"/>
    </row>
    <row r="786" spans="1:20" s="4" customFormat="1" x14ac:dyDescent="0.2">
      <c r="D786" s="2"/>
      <c r="E786" s="2"/>
      <c r="F786" s="3"/>
      <c r="G786" s="3"/>
      <c r="H786" s="3"/>
      <c r="I786" s="3"/>
      <c r="K786" s="39"/>
    </row>
    <row r="787" spans="1:20" ht="18.75" customHeight="1" thickBot="1" x14ac:dyDescent="0.3">
      <c r="E787" s="14" t="s">
        <v>835</v>
      </c>
      <c r="L787"/>
      <c r="M787"/>
      <c r="N787"/>
      <c r="O787"/>
      <c r="P787"/>
      <c r="Q787"/>
      <c r="R787"/>
      <c r="S787"/>
      <c r="T787"/>
    </row>
    <row r="788" spans="1:20" s="1" customFormat="1" ht="15.75" thickBot="1" x14ac:dyDescent="0.3">
      <c r="A788" s="54"/>
      <c r="B788" s="54"/>
      <c r="C788" s="54"/>
      <c r="D788" s="17" t="s">
        <v>0</v>
      </c>
      <c r="E788" s="17" t="s">
        <v>1</v>
      </c>
      <c r="F788" s="18" t="s">
        <v>996</v>
      </c>
      <c r="G788" s="18" t="s">
        <v>885</v>
      </c>
      <c r="H788" s="18" t="s">
        <v>759</v>
      </c>
      <c r="I788" s="18" t="s">
        <v>997</v>
      </c>
      <c r="J788" s="54"/>
      <c r="K788" s="39"/>
    </row>
    <row r="789" spans="1:20" s="4" customFormat="1" x14ac:dyDescent="0.2">
      <c r="A789" s="4">
        <v>11</v>
      </c>
      <c r="B789" s="2">
        <v>1</v>
      </c>
      <c r="D789" s="8">
        <v>1769020110</v>
      </c>
      <c r="E789" s="8" t="s">
        <v>436</v>
      </c>
      <c r="F789" s="9">
        <v>272000</v>
      </c>
      <c r="G789" s="9">
        <v>270000</v>
      </c>
      <c r="H789" s="9">
        <v>254000</v>
      </c>
      <c r="I789" s="9">
        <v>265325.33</v>
      </c>
      <c r="K789" s="39"/>
    </row>
    <row r="790" spans="1:20" s="4" customFormat="1" x14ac:dyDescent="0.2">
      <c r="A790" s="2">
        <v>12</v>
      </c>
      <c r="B790" s="2">
        <v>1</v>
      </c>
      <c r="D790" s="8">
        <v>1769020431</v>
      </c>
      <c r="E790" s="8" t="s">
        <v>437</v>
      </c>
      <c r="F790" s="9">
        <v>8000</v>
      </c>
      <c r="G790" s="9">
        <v>8000</v>
      </c>
      <c r="H790" s="9">
        <v>6000</v>
      </c>
      <c r="I790" s="9">
        <v>7366.4</v>
      </c>
      <c r="K790" s="39"/>
    </row>
    <row r="791" spans="1:20" s="4" customFormat="1" x14ac:dyDescent="0.2">
      <c r="A791" s="2">
        <v>12</v>
      </c>
      <c r="B791" s="2">
        <v>1</v>
      </c>
      <c r="D791" s="8">
        <v>1769020470</v>
      </c>
      <c r="E791" s="8" t="s">
        <v>438</v>
      </c>
      <c r="F791" s="9">
        <v>2000</v>
      </c>
      <c r="G791" s="9">
        <v>2000</v>
      </c>
      <c r="H791" s="9">
        <v>2000</v>
      </c>
      <c r="I791" s="9">
        <v>72</v>
      </c>
      <c r="K791" s="39"/>
    </row>
    <row r="792" spans="1:20" s="4" customFormat="1" x14ac:dyDescent="0.2">
      <c r="A792" s="2">
        <v>12</v>
      </c>
      <c r="B792" s="2">
        <v>1</v>
      </c>
      <c r="D792" s="8">
        <v>1769020541</v>
      </c>
      <c r="E792" s="8" t="s">
        <v>439</v>
      </c>
      <c r="F792" s="9">
        <v>3000</v>
      </c>
      <c r="G792" s="9">
        <v>3000</v>
      </c>
      <c r="H792" s="9">
        <v>12000</v>
      </c>
      <c r="I792" s="9">
        <v>871.26</v>
      </c>
      <c r="K792" s="39"/>
    </row>
    <row r="793" spans="1:20" s="4" customFormat="1" x14ac:dyDescent="0.2">
      <c r="A793" s="2">
        <v>11</v>
      </c>
      <c r="B793" s="2">
        <v>1</v>
      </c>
      <c r="D793" s="8">
        <v>1769030110</v>
      </c>
      <c r="E793" s="8" t="s">
        <v>440</v>
      </c>
      <c r="F793" s="9">
        <v>88000</v>
      </c>
      <c r="G793" s="9">
        <v>88000</v>
      </c>
      <c r="H793" s="9">
        <v>71000</v>
      </c>
      <c r="I793" s="9">
        <v>57850.23</v>
      </c>
      <c r="K793" s="39"/>
    </row>
    <row r="794" spans="1:20" s="4" customFormat="1" x14ac:dyDescent="0.2">
      <c r="A794" s="2">
        <v>12</v>
      </c>
      <c r="B794" s="2">
        <v>1</v>
      </c>
      <c r="D794" s="8">
        <v>1769030431</v>
      </c>
      <c r="E794" s="8" t="s">
        <v>441</v>
      </c>
      <c r="F794" s="9">
        <v>8000</v>
      </c>
      <c r="G794" s="9">
        <v>8000</v>
      </c>
      <c r="H794" s="9">
        <v>7000</v>
      </c>
      <c r="I794" s="9">
        <v>8196.32</v>
      </c>
      <c r="K794" s="39"/>
    </row>
    <row r="795" spans="1:20" s="4" customFormat="1" x14ac:dyDescent="0.2">
      <c r="A795" s="2">
        <v>12</v>
      </c>
      <c r="B795" s="2">
        <v>1</v>
      </c>
      <c r="D795" s="8">
        <v>1769030541</v>
      </c>
      <c r="E795" s="8" t="s">
        <v>442</v>
      </c>
      <c r="F795" s="9">
        <v>1000</v>
      </c>
      <c r="G795" s="9">
        <v>1000</v>
      </c>
      <c r="H795" s="9">
        <v>1000</v>
      </c>
      <c r="I795" s="9">
        <v>0</v>
      </c>
      <c r="K795" s="39"/>
    </row>
    <row r="796" spans="1:20" s="4" customFormat="1" x14ac:dyDescent="0.2">
      <c r="A796" s="2">
        <v>11</v>
      </c>
      <c r="B796" s="2">
        <v>1</v>
      </c>
      <c r="D796" s="8">
        <v>1769050110</v>
      </c>
      <c r="E796" s="8" t="s">
        <v>443</v>
      </c>
      <c r="F796" s="9">
        <v>184000</v>
      </c>
      <c r="G796" s="9">
        <v>182000</v>
      </c>
      <c r="H796" s="9">
        <v>175000</v>
      </c>
      <c r="I796" s="9">
        <v>180134.16</v>
      </c>
      <c r="K796" s="39"/>
    </row>
    <row r="797" spans="1:20" s="4" customFormat="1" x14ac:dyDescent="0.2">
      <c r="A797" s="2">
        <v>12</v>
      </c>
      <c r="B797" s="2">
        <v>1</v>
      </c>
      <c r="D797" s="8">
        <v>1769050431</v>
      </c>
      <c r="E797" s="8" t="s">
        <v>444</v>
      </c>
      <c r="F797" s="9">
        <v>1000</v>
      </c>
      <c r="G797" s="9">
        <v>1000</v>
      </c>
      <c r="H797" s="9">
        <v>4000</v>
      </c>
      <c r="I797" s="9">
        <v>0</v>
      </c>
      <c r="K797" s="39"/>
    </row>
    <row r="798" spans="1:20" s="4" customFormat="1" x14ac:dyDescent="0.2">
      <c r="A798" s="2">
        <v>12</v>
      </c>
      <c r="B798" s="2">
        <v>1</v>
      </c>
      <c r="D798" s="8">
        <v>1769050541</v>
      </c>
      <c r="E798" s="8" t="s">
        <v>445</v>
      </c>
      <c r="F798" s="9">
        <v>1000</v>
      </c>
      <c r="G798" s="9">
        <v>1000</v>
      </c>
      <c r="H798" s="9">
        <v>1000</v>
      </c>
      <c r="I798" s="9">
        <v>0</v>
      </c>
      <c r="K798" s="39"/>
    </row>
    <row r="799" spans="1:20" s="4" customFormat="1" x14ac:dyDescent="0.2">
      <c r="A799" s="2">
        <v>12</v>
      </c>
      <c r="B799" s="2">
        <v>1</v>
      </c>
      <c r="D799" s="8">
        <v>1769050580</v>
      </c>
      <c r="E799" s="8" t="s">
        <v>446</v>
      </c>
      <c r="F799" s="9">
        <v>3000</v>
      </c>
      <c r="G799" s="9">
        <v>3000</v>
      </c>
      <c r="H799" s="9">
        <v>75000</v>
      </c>
      <c r="I799" s="9">
        <v>1566.8</v>
      </c>
      <c r="K799" s="39"/>
    </row>
    <row r="800" spans="1:20" s="4" customFormat="1" x14ac:dyDescent="0.2">
      <c r="A800" s="2">
        <v>12</v>
      </c>
      <c r="B800" s="2">
        <v>1</v>
      </c>
      <c r="D800" s="8">
        <v>1769080541</v>
      </c>
      <c r="E800" s="8" t="s">
        <v>447</v>
      </c>
      <c r="F800" s="9">
        <v>1000</v>
      </c>
      <c r="G800" s="9">
        <v>1000</v>
      </c>
      <c r="H800" s="9">
        <v>1000</v>
      </c>
      <c r="I800" s="9">
        <v>495.3</v>
      </c>
      <c r="K800" s="39"/>
    </row>
    <row r="801" spans="1:20" x14ac:dyDescent="0.2">
      <c r="A801" s="2">
        <v>12</v>
      </c>
      <c r="B801" s="2">
        <v>1</v>
      </c>
      <c r="D801" s="8">
        <v>1773100431</v>
      </c>
      <c r="E801" s="8" t="s">
        <v>448</v>
      </c>
      <c r="F801" s="9">
        <v>45000</v>
      </c>
      <c r="G801" s="9">
        <v>45000</v>
      </c>
      <c r="H801" s="9">
        <v>45000</v>
      </c>
      <c r="I801" s="9">
        <v>32072.5</v>
      </c>
      <c r="L801"/>
      <c r="M801"/>
      <c r="N801"/>
      <c r="O801"/>
      <c r="P801"/>
      <c r="Q801"/>
      <c r="R801"/>
      <c r="S801"/>
      <c r="T801"/>
    </row>
    <row r="802" spans="1:20" ht="15" thickBot="1" x14ac:dyDescent="0.25">
      <c r="A802" s="2">
        <v>12</v>
      </c>
      <c r="B802" s="2">
        <v>1</v>
      </c>
      <c r="D802" s="8">
        <v>1773100433</v>
      </c>
      <c r="E802" s="8" t="s">
        <v>449</v>
      </c>
      <c r="F802" s="9">
        <v>6000</v>
      </c>
      <c r="G802" s="9">
        <v>6000</v>
      </c>
      <c r="H802" s="9">
        <v>5000</v>
      </c>
      <c r="I802" s="9">
        <v>16108.77</v>
      </c>
      <c r="L802"/>
      <c r="M802"/>
      <c r="N802"/>
      <c r="O802"/>
      <c r="P802"/>
      <c r="Q802"/>
      <c r="R802"/>
      <c r="S802"/>
      <c r="T802"/>
    </row>
    <row r="803" spans="1:20" s="10" customFormat="1" ht="15.75" thickBot="1" x14ac:dyDescent="0.3">
      <c r="A803" s="5"/>
      <c r="B803" s="5"/>
      <c r="C803" s="5"/>
      <c r="D803" s="17"/>
      <c r="E803" s="17" t="s">
        <v>836</v>
      </c>
      <c r="F803" s="18">
        <f>SUM(F789:F802)</f>
        <v>623000</v>
      </c>
      <c r="G803" s="18">
        <f>SUM(G789:G802)</f>
        <v>619000</v>
      </c>
      <c r="H803" s="18">
        <f>SUM(H789:H802)</f>
        <v>659000</v>
      </c>
      <c r="I803" s="18">
        <f>SUM(I789:I802)</f>
        <v>570059.07000000007</v>
      </c>
      <c r="J803" s="5"/>
      <c r="K803" s="39"/>
    </row>
    <row r="804" spans="1:20" x14ac:dyDescent="0.2">
      <c r="L804"/>
      <c r="M804"/>
      <c r="N804"/>
      <c r="O804"/>
      <c r="P804"/>
      <c r="Q804"/>
      <c r="R804"/>
      <c r="S804"/>
      <c r="T804"/>
    </row>
    <row r="805" spans="1:20" ht="18.75" customHeight="1" thickBot="1" x14ac:dyDescent="0.3">
      <c r="E805" s="14" t="s">
        <v>726</v>
      </c>
      <c r="L805"/>
      <c r="M805"/>
      <c r="N805"/>
      <c r="O805"/>
      <c r="P805"/>
      <c r="Q805"/>
      <c r="R805"/>
      <c r="S805"/>
      <c r="T805"/>
    </row>
    <row r="806" spans="1:20" s="1" customFormat="1" ht="15.75" thickBot="1" x14ac:dyDescent="0.3">
      <c r="A806" s="54"/>
      <c r="B806" s="54"/>
      <c r="C806" s="54"/>
      <c r="D806" s="17" t="s">
        <v>0</v>
      </c>
      <c r="E806" s="17" t="s">
        <v>1</v>
      </c>
      <c r="F806" s="18" t="s">
        <v>996</v>
      </c>
      <c r="G806" s="18" t="s">
        <v>885</v>
      </c>
      <c r="H806" s="18" t="s">
        <v>759</v>
      </c>
      <c r="I806" s="18" t="s">
        <v>997</v>
      </c>
      <c r="J806" s="54"/>
      <c r="K806" s="39"/>
    </row>
    <row r="807" spans="1:20" x14ac:dyDescent="0.2">
      <c r="A807" s="2">
        <v>11</v>
      </c>
      <c r="B807" s="2">
        <v>5</v>
      </c>
      <c r="D807" s="8">
        <v>1781000110</v>
      </c>
      <c r="E807" s="8" t="s">
        <v>450</v>
      </c>
      <c r="F807" s="9">
        <v>410000</v>
      </c>
      <c r="G807" s="9">
        <v>380000</v>
      </c>
      <c r="H807" s="9">
        <v>371000</v>
      </c>
      <c r="I807" s="9">
        <v>370258.19</v>
      </c>
      <c r="L807"/>
      <c r="M807"/>
      <c r="N807"/>
      <c r="O807"/>
      <c r="P807"/>
      <c r="Q807"/>
      <c r="R807"/>
      <c r="S807"/>
      <c r="T807"/>
    </row>
    <row r="808" spans="1:20" x14ac:dyDescent="0.2">
      <c r="A808" s="2">
        <v>12</v>
      </c>
      <c r="B808" s="2">
        <v>5</v>
      </c>
      <c r="D808" s="8">
        <v>1781000522</v>
      </c>
      <c r="E808" s="8" t="s">
        <v>451</v>
      </c>
      <c r="F808" s="9">
        <v>19000</v>
      </c>
      <c r="G808" s="9">
        <v>19000</v>
      </c>
      <c r="H808" s="9">
        <v>15000</v>
      </c>
      <c r="I808" s="9">
        <v>2972</v>
      </c>
      <c r="L808"/>
      <c r="M808"/>
      <c r="N808"/>
      <c r="O808"/>
      <c r="P808"/>
      <c r="Q808"/>
      <c r="R808"/>
      <c r="S808"/>
      <c r="T808"/>
    </row>
    <row r="809" spans="1:20" x14ac:dyDescent="0.2">
      <c r="A809" s="2">
        <v>12</v>
      </c>
      <c r="B809" s="2">
        <v>5</v>
      </c>
      <c r="D809" s="8">
        <v>1781000531</v>
      </c>
      <c r="E809" s="8" t="s">
        <v>452</v>
      </c>
      <c r="F809" s="9">
        <v>30000</v>
      </c>
      <c r="G809" s="9">
        <v>30000</v>
      </c>
      <c r="H809" s="9">
        <v>25000</v>
      </c>
      <c r="I809" s="9">
        <v>21874.74</v>
      </c>
      <c r="L809"/>
      <c r="M809"/>
      <c r="N809"/>
      <c r="O809"/>
      <c r="P809"/>
      <c r="Q809"/>
      <c r="R809"/>
      <c r="S809"/>
      <c r="T809"/>
    </row>
    <row r="810" spans="1:20" x14ac:dyDescent="0.2">
      <c r="A810" s="2">
        <v>12</v>
      </c>
      <c r="B810" s="2">
        <v>5</v>
      </c>
      <c r="D810" s="8">
        <v>1781000535</v>
      </c>
      <c r="E810" s="8" t="s">
        <v>453</v>
      </c>
      <c r="F810" s="9">
        <v>43000</v>
      </c>
      <c r="G810" s="9">
        <v>43000</v>
      </c>
      <c r="H810" s="9">
        <v>40000</v>
      </c>
      <c r="I810" s="9">
        <v>44135.24</v>
      </c>
      <c r="L810"/>
      <c r="M810"/>
      <c r="N810"/>
      <c r="O810"/>
      <c r="P810"/>
      <c r="Q810"/>
      <c r="R810"/>
      <c r="S810"/>
      <c r="T810"/>
    </row>
    <row r="811" spans="1:20" x14ac:dyDescent="0.2">
      <c r="A811" s="2">
        <v>12</v>
      </c>
      <c r="B811" s="2">
        <v>5</v>
      </c>
      <c r="D811" s="8">
        <v>1781000550</v>
      </c>
      <c r="E811" s="8" t="s">
        <v>454</v>
      </c>
      <c r="F811" s="9"/>
      <c r="G811" s="9"/>
      <c r="H811" s="9">
        <v>6000</v>
      </c>
      <c r="I811" s="9">
        <v>4820</v>
      </c>
      <c r="L811"/>
      <c r="M811"/>
      <c r="N811"/>
      <c r="O811"/>
      <c r="P811"/>
      <c r="Q811"/>
      <c r="R811"/>
      <c r="S811"/>
      <c r="T811"/>
    </row>
    <row r="812" spans="1:20" x14ac:dyDescent="0.2">
      <c r="A812" s="2">
        <v>12</v>
      </c>
      <c r="B812" s="2">
        <v>5</v>
      </c>
      <c r="D812" s="8">
        <v>1781000570</v>
      </c>
      <c r="E812" s="8" t="s">
        <v>455</v>
      </c>
      <c r="F812" s="9">
        <v>5000</v>
      </c>
      <c r="G812" s="9">
        <v>5000</v>
      </c>
      <c r="H812" s="9">
        <v>5000</v>
      </c>
      <c r="I812" s="9">
        <v>4493</v>
      </c>
      <c r="L812"/>
      <c r="M812"/>
      <c r="N812"/>
      <c r="O812"/>
      <c r="P812"/>
      <c r="Q812"/>
      <c r="R812"/>
      <c r="S812"/>
      <c r="T812"/>
    </row>
    <row r="813" spans="1:20" x14ac:dyDescent="0.2">
      <c r="A813" s="2">
        <v>12</v>
      </c>
      <c r="B813" s="2">
        <v>5</v>
      </c>
      <c r="D813" s="8">
        <v>1781000580</v>
      </c>
      <c r="E813" s="8" t="s">
        <v>456</v>
      </c>
      <c r="F813" s="9">
        <v>5000</v>
      </c>
      <c r="G813" s="9">
        <v>5000</v>
      </c>
      <c r="H813" s="9">
        <v>5000</v>
      </c>
      <c r="I813" s="9">
        <f>4181.8+838+88</f>
        <v>5107.8</v>
      </c>
      <c r="L813"/>
      <c r="M813"/>
      <c r="N813"/>
      <c r="O813"/>
      <c r="P813"/>
      <c r="Q813"/>
      <c r="R813"/>
      <c r="S813"/>
      <c r="T813"/>
    </row>
    <row r="814" spans="1:20" x14ac:dyDescent="0.2">
      <c r="A814" s="2">
        <v>12</v>
      </c>
      <c r="B814" s="2">
        <v>5</v>
      </c>
      <c r="D814" s="8">
        <v>1781000582</v>
      </c>
      <c r="E814" s="8" t="s">
        <v>457</v>
      </c>
      <c r="F814" s="9">
        <v>15000</v>
      </c>
      <c r="G814" s="9">
        <v>15000</v>
      </c>
      <c r="H814" s="9">
        <v>15000</v>
      </c>
      <c r="I814" s="9">
        <v>9085</v>
      </c>
      <c r="L814"/>
      <c r="M814"/>
      <c r="N814"/>
      <c r="O814"/>
      <c r="P814"/>
      <c r="Q814"/>
      <c r="R814"/>
      <c r="S814"/>
      <c r="T814"/>
    </row>
    <row r="815" spans="1:20" x14ac:dyDescent="0.2">
      <c r="A815" s="2">
        <v>12</v>
      </c>
      <c r="B815" s="2">
        <v>5</v>
      </c>
      <c r="D815" s="8">
        <v>1781000750</v>
      </c>
      <c r="E815" s="8" t="s">
        <v>458</v>
      </c>
      <c r="F815" s="9">
        <v>10000</v>
      </c>
      <c r="G815" s="9">
        <v>10000</v>
      </c>
      <c r="H815" s="9">
        <v>10000</v>
      </c>
      <c r="I815" s="9">
        <v>10000</v>
      </c>
      <c r="L815"/>
      <c r="M815"/>
      <c r="N815"/>
      <c r="O815"/>
      <c r="P815"/>
      <c r="Q815"/>
      <c r="R815"/>
      <c r="S815"/>
      <c r="T815"/>
    </row>
    <row r="816" spans="1:20" x14ac:dyDescent="0.2">
      <c r="A816" s="2">
        <v>11</v>
      </c>
      <c r="B816" s="2">
        <v>5</v>
      </c>
      <c r="D816" s="8">
        <v>1781002110</v>
      </c>
      <c r="E816" s="8" t="s">
        <v>459</v>
      </c>
      <c r="F816" s="9">
        <v>750000</v>
      </c>
      <c r="G816" s="9">
        <v>700000</v>
      </c>
      <c r="H816" s="9">
        <v>491000</v>
      </c>
      <c r="I816" s="9">
        <v>516433.12</v>
      </c>
      <c r="L816"/>
      <c r="M816"/>
      <c r="N816"/>
      <c r="O816"/>
      <c r="P816"/>
      <c r="Q816"/>
      <c r="R816"/>
      <c r="S816"/>
      <c r="T816"/>
    </row>
    <row r="817" spans="1:20" x14ac:dyDescent="0.2">
      <c r="A817" s="2">
        <v>12</v>
      </c>
      <c r="B817" s="2">
        <v>5</v>
      </c>
      <c r="D817" s="8">
        <v>1781002512</v>
      </c>
      <c r="E817" s="8" t="s">
        <v>988</v>
      </c>
      <c r="F817" s="9">
        <v>34000</v>
      </c>
      <c r="G817" s="9">
        <v>26000</v>
      </c>
      <c r="H817" s="9"/>
      <c r="I817" s="9"/>
      <c r="L817"/>
      <c r="M817"/>
      <c r="N817"/>
      <c r="O817"/>
      <c r="P817"/>
      <c r="Q817"/>
      <c r="R817"/>
      <c r="S817"/>
      <c r="T817"/>
    </row>
    <row r="818" spans="1:20" x14ac:dyDescent="0.2">
      <c r="A818" s="2">
        <v>12</v>
      </c>
      <c r="B818" s="2">
        <v>5</v>
      </c>
      <c r="D818" s="8">
        <v>1781002531</v>
      </c>
      <c r="E818" s="8" t="s">
        <v>1059</v>
      </c>
      <c r="F818" s="9">
        <v>60000</v>
      </c>
      <c r="G818" s="9">
        <v>30000</v>
      </c>
      <c r="H818" s="9">
        <v>26000</v>
      </c>
      <c r="I818" s="9">
        <v>33280.57</v>
      </c>
      <c r="L818"/>
      <c r="M818"/>
      <c r="N818"/>
      <c r="O818"/>
      <c r="P818"/>
      <c r="Q818"/>
      <c r="R818"/>
      <c r="S818"/>
      <c r="T818"/>
    </row>
    <row r="819" spans="1:20" x14ac:dyDescent="0.2">
      <c r="A819" s="2">
        <v>12</v>
      </c>
      <c r="B819" s="2">
        <v>5</v>
      </c>
      <c r="D819" s="8">
        <v>1781002535</v>
      </c>
      <c r="E819" s="8" t="s">
        <v>460</v>
      </c>
      <c r="F819" s="9">
        <v>85000</v>
      </c>
      <c r="G819" s="9">
        <v>48000</v>
      </c>
      <c r="H819" s="9">
        <v>40000</v>
      </c>
      <c r="I819" s="9">
        <v>65684.94</v>
      </c>
      <c r="L819"/>
      <c r="M819"/>
      <c r="N819"/>
      <c r="O819"/>
      <c r="P819"/>
      <c r="Q819"/>
      <c r="R819"/>
      <c r="S819"/>
      <c r="T819"/>
    </row>
    <row r="820" spans="1:20" x14ac:dyDescent="0.2">
      <c r="A820" s="2">
        <v>12</v>
      </c>
      <c r="B820" s="2">
        <v>5</v>
      </c>
      <c r="D820" s="8">
        <v>1781002750</v>
      </c>
      <c r="E820" s="8" t="s">
        <v>987</v>
      </c>
      <c r="F820" s="9">
        <v>120000</v>
      </c>
      <c r="G820" s="9">
        <v>98000</v>
      </c>
      <c r="H820" s="9">
        <v>120000</v>
      </c>
      <c r="I820" s="9">
        <v>71479</v>
      </c>
      <c r="L820"/>
      <c r="M820"/>
      <c r="N820"/>
      <c r="O820"/>
      <c r="P820"/>
      <c r="Q820"/>
      <c r="R820"/>
      <c r="S820"/>
      <c r="T820"/>
    </row>
    <row r="821" spans="1:20" x14ac:dyDescent="0.2">
      <c r="A821" s="2">
        <v>12</v>
      </c>
      <c r="B821" s="2">
        <v>5</v>
      </c>
      <c r="D821" s="8">
        <v>1781002751</v>
      </c>
      <c r="E821" s="8" t="s">
        <v>461</v>
      </c>
      <c r="F821" s="9">
        <v>15000</v>
      </c>
      <c r="G821" s="9">
        <v>15000</v>
      </c>
      <c r="H821" s="9">
        <v>7000</v>
      </c>
      <c r="I821" s="9">
        <v>750</v>
      </c>
      <c r="L821"/>
      <c r="M821"/>
      <c r="N821"/>
      <c r="O821"/>
      <c r="P821"/>
      <c r="Q821"/>
      <c r="R821"/>
      <c r="S821"/>
      <c r="T821"/>
    </row>
    <row r="822" spans="1:20" hidden="1" x14ac:dyDescent="0.2">
      <c r="A822" s="2">
        <v>12</v>
      </c>
      <c r="B822" s="2">
        <v>5</v>
      </c>
      <c r="D822" s="8">
        <v>1781003522</v>
      </c>
      <c r="E822" s="8" t="s">
        <v>746</v>
      </c>
      <c r="F822" s="9"/>
      <c r="G822" s="9"/>
      <c r="H822" s="9">
        <v>4000</v>
      </c>
      <c r="I822" s="9"/>
      <c r="L822"/>
      <c r="M822"/>
      <c r="N822"/>
      <c r="O822"/>
      <c r="P822"/>
      <c r="Q822"/>
      <c r="R822"/>
      <c r="S822"/>
      <c r="T822"/>
    </row>
    <row r="823" spans="1:20" x14ac:dyDescent="0.2">
      <c r="A823" s="2">
        <v>12</v>
      </c>
      <c r="B823" s="2">
        <v>5</v>
      </c>
      <c r="D823" s="8">
        <v>1781003570</v>
      </c>
      <c r="E823" s="8" t="s">
        <v>747</v>
      </c>
      <c r="F823" s="9">
        <v>10000</v>
      </c>
      <c r="G823" s="9">
        <v>10000</v>
      </c>
      <c r="H823" s="9">
        <v>15000</v>
      </c>
      <c r="I823" s="9">
        <v>7722</v>
      </c>
      <c r="L823"/>
      <c r="M823"/>
      <c r="N823"/>
      <c r="O823"/>
      <c r="P823"/>
      <c r="Q823"/>
      <c r="R823"/>
      <c r="S823"/>
      <c r="T823"/>
    </row>
    <row r="824" spans="1:20" x14ac:dyDescent="0.2">
      <c r="A824" s="2">
        <v>12</v>
      </c>
      <c r="B824" s="2">
        <v>5</v>
      </c>
      <c r="D824" s="8">
        <v>1781003740</v>
      </c>
      <c r="E824" s="8" t="s">
        <v>745</v>
      </c>
      <c r="F824" s="9">
        <v>25000</v>
      </c>
      <c r="G824" s="9">
        <v>50000</v>
      </c>
      <c r="H824" s="9">
        <v>18000</v>
      </c>
      <c r="I824" s="9">
        <v>30978</v>
      </c>
      <c r="L824"/>
      <c r="M824"/>
      <c r="N824"/>
      <c r="O824"/>
      <c r="P824"/>
      <c r="Q824"/>
      <c r="R824"/>
      <c r="S824"/>
      <c r="T824"/>
    </row>
    <row r="825" spans="1:20" x14ac:dyDescent="0.2">
      <c r="A825" s="2">
        <v>12</v>
      </c>
      <c r="B825" s="2">
        <v>5</v>
      </c>
      <c r="D825" s="8">
        <v>1781003750</v>
      </c>
      <c r="E825" s="8" t="s">
        <v>962</v>
      </c>
      <c r="F825" s="9">
        <v>60000</v>
      </c>
      <c r="G825" s="9"/>
      <c r="H825" s="9">
        <v>60000</v>
      </c>
      <c r="I825" s="9">
        <v>55401.97</v>
      </c>
      <c r="L825"/>
      <c r="M825"/>
      <c r="N825"/>
      <c r="O825"/>
      <c r="P825"/>
      <c r="Q825"/>
      <c r="R825"/>
      <c r="S825"/>
      <c r="T825"/>
    </row>
    <row r="826" spans="1:20" ht="15" thickBot="1" x14ac:dyDescent="0.25">
      <c r="A826" s="2">
        <v>11</v>
      </c>
      <c r="B826" s="2">
        <v>5</v>
      </c>
      <c r="D826" s="8">
        <v>1781004110</v>
      </c>
      <c r="E826" s="8" t="s">
        <v>893</v>
      </c>
      <c r="F826" s="9">
        <v>150000</v>
      </c>
      <c r="G826" s="9">
        <v>100000</v>
      </c>
      <c r="H826" s="9"/>
      <c r="I826" s="9"/>
      <c r="L826"/>
      <c r="M826"/>
      <c r="N826"/>
      <c r="O826"/>
      <c r="P826"/>
      <c r="Q826"/>
      <c r="R826"/>
      <c r="S826"/>
      <c r="T826"/>
    </row>
    <row r="827" spans="1:20" s="10" customFormat="1" ht="15.75" thickBot="1" x14ac:dyDescent="0.3">
      <c r="A827" s="5"/>
      <c r="B827" s="5"/>
      <c r="C827" s="5"/>
      <c r="D827" s="17"/>
      <c r="E827" s="17" t="s">
        <v>837</v>
      </c>
      <c r="F827" s="18">
        <f>SUM(F807:F826)</f>
        <v>1846000</v>
      </c>
      <c r="G827" s="18">
        <f>SUM(G807:G826)</f>
        <v>1584000</v>
      </c>
      <c r="H827" s="18">
        <f>SUM(H807:H826)</f>
        <v>1273000</v>
      </c>
      <c r="I827" s="18">
        <f>SUM(I807:I826)</f>
        <v>1254475.5699999998</v>
      </c>
      <c r="J827" s="5"/>
      <c r="K827" s="39"/>
    </row>
    <row r="828" spans="1:20" x14ac:dyDescent="0.2">
      <c r="L828"/>
      <c r="M828"/>
      <c r="N828"/>
      <c r="O828"/>
      <c r="P828"/>
      <c r="Q828"/>
      <c r="R828"/>
      <c r="S828"/>
      <c r="T828"/>
    </row>
    <row r="829" spans="1:20" ht="18.75" customHeight="1" thickBot="1" x14ac:dyDescent="0.3">
      <c r="E829" s="14" t="s">
        <v>735</v>
      </c>
      <c r="L829"/>
      <c r="M829"/>
      <c r="N829"/>
      <c r="O829"/>
      <c r="P829"/>
      <c r="Q829"/>
      <c r="R829"/>
      <c r="S829"/>
      <c r="T829"/>
    </row>
    <row r="830" spans="1:20" s="1" customFormat="1" ht="15.75" thickBot="1" x14ac:dyDescent="0.3">
      <c r="A830" s="54"/>
      <c r="B830" s="54"/>
      <c r="C830" s="54"/>
      <c r="D830" s="17" t="s">
        <v>0</v>
      </c>
      <c r="E830" s="17" t="s">
        <v>1</v>
      </c>
      <c r="F830" s="18" t="s">
        <v>996</v>
      </c>
      <c r="G830" s="18" t="s">
        <v>885</v>
      </c>
      <c r="H830" s="18" t="s">
        <v>759</v>
      </c>
      <c r="I830" s="18" t="s">
        <v>997</v>
      </c>
      <c r="J830" s="54"/>
      <c r="K830" s="39"/>
    </row>
    <row r="831" spans="1:20" x14ac:dyDescent="0.2">
      <c r="A831" s="2">
        <v>13</v>
      </c>
      <c r="B831" s="2">
        <v>4</v>
      </c>
      <c r="D831" s="8">
        <v>1811000110</v>
      </c>
      <c r="E831" s="8" t="s">
        <v>462</v>
      </c>
      <c r="F831" s="9">
        <v>1243000</v>
      </c>
      <c r="G831" s="9">
        <v>1114000</v>
      </c>
      <c r="H831" s="9">
        <v>1388000</v>
      </c>
      <c r="I831" s="9">
        <v>1319452.6499999999</v>
      </c>
      <c r="L831"/>
      <c r="M831"/>
      <c r="N831"/>
      <c r="O831"/>
      <c r="P831"/>
      <c r="Q831"/>
      <c r="R831"/>
      <c r="S831"/>
      <c r="T831"/>
    </row>
    <row r="832" spans="1:20" x14ac:dyDescent="0.2">
      <c r="A832" s="2">
        <v>14</v>
      </c>
      <c r="B832" s="2">
        <v>4</v>
      </c>
      <c r="D832" s="8">
        <v>1811000431</v>
      </c>
      <c r="E832" s="8" t="s">
        <v>463</v>
      </c>
      <c r="F832" s="9">
        <v>90000</v>
      </c>
      <c r="G832" s="9">
        <v>110000</v>
      </c>
      <c r="H832" s="9">
        <v>110000</v>
      </c>
      <c r="I832" s="9">
        <v>87570</v>
      </c>
      <c r="L832"/>
      <c r="M832"/>
      <c r="N832"/>
      <c r="O832"/>
      <c r="P832"/>
      <c r="Q832"/>
      <c r="R832"/>
      <c r="S832"/>
      <c r="T832"/>
    </row>
    <row r="833" spans="1:20" x14ac:dyDescent="0.2">
      <c r="A833" s="2">
        <v>14</v>
      </c>
      <c r="B833" s="2">
        <v>4</v>
      </c>
      <c r="D833" s="8">
        <v>1811000433</v>
      </c>
      <c r="E833" s="8" t="s">
        <v>464</v>
      </c>
      <c r="F833" s="9">
        <v>2000</v>
      </c>
      <c r="G833" s="9">
        <v>2000</v>
      </c>
      <c r="H833" s="9">
        <v>2000</v>
      </c>
      <c r="I833" s="9">
        <v>352.81</v>
      </c>
      <c r="L833"/>
      <c r="M833"/>
      <c r="N833"/>
      <c r="O833"/>
      <c r="P833"/>
      <c r="Q833"/>
      <c r="R833"/>
      <c r="S833"/>
      <c r="T833"/>
    </row>
    <row r="834" spans="1:20" x14ac:dyDescent="0.2">
      <c r="A834" s="2">
        <v>14</v>
      </c>
      <c r="B834" s="2">
        <v>4</v>
      </c>
      <c r="D834" s="8">
        <v>1811000512</v>
      </c>
      <c r="E834" s="8" t="s">
        <v>465</v>
      </c>
      <c r="F834" s="9">
        <v>5000</v>
      </c>
      <c r="G834" s="9">
        <v>5000</v>
      </c>
      <c r="H834" s="9">
        <v>5000</v>
      </c>
      <c r="I834" s="9">
        <v>4024</v>
      </c>
      <c r="L834"/>
      <c r="M834"/>
      <c r="N834"/>
      <c r="O834"/>
      <c r="P834"/>
      <c r="Q834"/>
      <c r="R834"/>
      <c r="S834"/>
      <c r="T834"/>
    </row>
    <row r="835" spans="1:20" x14ac:dyDescent="0.2">
      <c r="A835" s="2">
        <v>14</v>
      </c>
      <c r="B835" s="2">
        <v>4</v>
      </c>
      <c r="D835" s="8">
        <v>1811000531</v>
      </c>
      <c r="E835" s="8" t="s">
        <v>764</v>
      </c>
      <c r="F835" s="9">
        <v>20000</v>
      </c>
      <c r="G835" s="9">
        <v>20000</v>
      </c>
      <c r="H835" s="9"/>
      <c r="I835" s="9">
        <v>3164.62</v>
      </c>
      <c r="L835"/>
      <c r="M835"/>
      <c r="N835"/>
      <c r="O835"/>
      <c r="P835"/>
      <c r="Q835"/>
      <c r="R835"/>
      <c r="S835"/>
      <c r="T835"/>
    </row>
    <row r="836" spans="1:20" x14ac:dyDescent="0.2">
      <c r="A836" s="2">
        <v>14</v>
      </c>
      <c r="B836" s="2">
        <v>4</v>
      </c>
      <c r="D836" s="8">
        <v>1811000535</v>
      </c>
      <c r="E836" s="8" t="s">
        <v>765</v>
      </c>
      <c r="F836" s="9">
        <v>45000</v>
      </c>
      <c r="G836" s="9">
        <v>40000</v>
      </c>
      <c r="H836" s="9"/>
      <c r="I836" s="9">
        <v>12590.11</v>
      </c>
      <c r="L836"/>
      <c r="M836"/>
      <c r="N836"/>
      <c r="O836"/>
      <c r="P836"/>
      <c r="Q836"/>
      <c r="R836"/>
      <c r="S836"/>
      <c r="T836"/>
    </row>
    <row r="837" spans="1:20" x14ac:dyDescent="0.2">
      <c r="A837" s="2">
        <v>14</v>
      </c>
      <c r="B837" s="2">
        <v>4</v>
      </c>
      <c r="D837" s="8">
        <v>1811000541</v>
      </c>
      <c r="E837" s="8" t="s">
        <v>466</v>
      </c>
      <c r="F837" s="9">
        <v>5000</v>
      </c>
      <c r="G837" s="9">
        <v>5000</v>
      </c>
      <c r="H837" s="9">
        <v>5000</v>
      </c>
      <c r="I837" s="9">
        <v>916.12</v>
      </c>
      <c r="L837"/>
      <c r="M837"/>
      <c r="N837"/>
      <c r="O837"/>
      <c r="P837"/>
      <c r="Q837"/>
      <c r="R837"/>
      <c r="S837"/>
      <c r="T837"/>
    </row>
    <row r="838" spans="1:20" x14ac:dyDescent="0.2">
      <c r="A838" s="2">
        <v>14</v>
      </c>
      <c r="B838" s="2">
        <v>4</v>
      </c>
      <c r="D838" s="8">
        <v>1811000553</v>
      </c>
      <c r="E838" s="8" t="s">
        <v>467</v>
      </c>
      <c r="F838" s="9">
        <v>12000</v>
      </c>
      <c r="G838" s="9">
        <v>12000</v>
      </c>
      <c r="H838" s="9">
        <v>12000</v>
      </c>
      <c r="I838" s="9">
        <v>4550</v>
      </c>
      <c r="L838"/>
      <c r="M838"/>
      <c r="N838"/>
      <c r="O838"/>
      <c r="P838"/>
      <c r="Q838"/>
      <c r="R838"/>
      <c r="S838"/>
      <c r="T838"/>
    </row>
    <row r="839" spans="1:20" x14ac:dyDescent="0.2">
      <c r="A839" s="2">
        <v>14</v>
      </c>
      <c r="B839" s="2">
        <v>4</v>
      </c>
      <c r="D839" s="8">
        <v>1811000580</v>
      </c>
      <c r="E839" s="8" t="s">
        <v>468</v>
      </c>
      <c r="F839" s="9">
        <v>20000</v>
      </c>
      <c r="G839" s="9">
        <v>15000</v>
      </c>
      <c r="H839" s="9">
        <v>15000</v>
      </c>
      <c r="I839" s="9">
        <v>10679.64</v>
      </c>
      <c r="L839"/>
      <c r="M839"/>
      <c r="N839"/>
      <c r="O839"/>
      <c r="P839"/>
      <c r="Q839"/>
      <c r="R839"/>
      <c r="S839"/>
      <c r="T839"/>
    </row>
    <row r="840" spans="1:20" x14ac:dyDescent="0.2">
      <c r="A840" s="2">
        <v>14</v>
      </c>
      <c r="B840" s="2">
        <v>4</v>
      </c>
      <c r="D840" s="8">
        <v>1811000720</v>
      </c>
      <c r="E840" s="8" t="s">
        <v>924</v>
      </c>
      <c r="F840" s="9"/>
      <c r="G840" s="9">
        <v>200000</v>
      </c>
      <c r="H840" s="9">
        <v>55000</v>
      </c>
      <c r="I840" s="9">
        <v>58304.02</v>
      </c>
      <c r="L840"/>
      <c r="M840"/>
      <c r="N840"/>
      <c r="O840"/>
      <c r="P840"/>
      <c r="Q840"/>
      <c r="R840"/>
      <c r="S840"/>
      <c r="T840"/>
    </row>
    <row r="841" spans="1:20" s="4" customFormat="1" x14ac:dyDescent="0.2">
      <c r="A841" s="2">
        <v>14</v>
      </c>
      <c r="B841" s="2">
        <v>4</v>
      </c>
      <c r="D841" s="8">
        <v>1811000750</v>
      </c>
      <c r="E841" s="8" t="s">
        <v>469</v>
      </c>
      <c r="F841" s="9">
        <v>50000</v>
      </c>
      <c r="G841" s="9">
        <v>35000</v>
      </c>
      <c r="H841" s="9">
        <v>35000</v>
      </c>
      <c r="I841" s="9">
        <v>23628.7</v>
      </c>
      <c r="K841" s="39"/>
      <c r="L841"/>
    </row>
    <row r="842" spans="1:20" s="4" customFormat="1" x14ac:dyDescent="0.2">
      <c r="A842" s="2">
        <v>14</v>
      </c>
      <c r="B842" s="2">
        <v>4</v>
      </c>
      <c r="D842" s="8">
        <v>1811000751</v>
      </c>
      <c r="E842" s="8" t="s">
        <v>470</v>
      </c>
      <c r="F842" s="9">
        <v>110000</v>
      </c>
      <c r="G842" s="9">
        <v>76000</v>
      </c>
      <c r="H842" s="9">
        <v>90000</v>
      </c>
      <c r="I842" s="9">
        <v>51120</v>
      </c>
      <c r="K842" s="39"/>
      <c r="L842"/>
    </row>
    <row r="843" spans="1:20" s="4" customFormat="1" x14ac:dyDescent="0.2">
      <c r="A843" s="2">
        <v>14</v>
      </c>
      <c r="B843" s="2">
        <v>4</v>
      </c>
      <c r="D843" s="8">
        <v>1811000755</v>
      </c>
      <c r="E843" s="8" t="s">
        <v>471</v>
      </c>
      <c r="F843" s="9">
        <v>81000</v>
      </c>
      <c r="G843" s="9">
        <v>81000</v>
      </c>
      <c r="H843" s="9">
        <v>150000</v>
      </c>
      <c r="I843" s="9">
        <v>111193</v>
      </c>
      <c r="K843" s="39"/>
      <c r="L843"/>
    </row>
    <row r="844" spans="1:20" s="4" customFormat="1" x14ac:dyDescent="0.2">
      <c r="A844" s="2">
        <v>14</v>
      </c>
      <c r="B844" s="2">
        <v>4</v>
      </c>
      <c r="D844" s="8">
        <v>1811000756</v>
      </c>
      <c r="E844" s="8" t="s">
        <v>472</v>
      </c>
      <c r="F844" s="9">
        <v>37000</v>
      </c>
      <c r="G844" s="9">
        <v>37000</v>
      </c>
      <c r="H844" s="9"/>
      <c r="I844" s="9"/>
      <c r="K844" s="39"/>
      <c r="L844"/>
    </row>
    <row r="845" spans="1:20" s="4" customFormat="1" x14ac:dyDescent="0.2">
      <c r="A845" s="2">
        <v>14</v>
      </c>
      <c r="B845" s="2">
        <v>4</v>
      </c>
      <c r="D845" s="8">
        <v>1811000757</v>
      </c>
      <c r="E845" s="8" t="s">
        <v>979</v>
      </c>
      <c r="F845" s="9">
        <v>10000</v>
      </c>
      <c r="G845" s="9">
        <v>10000</v>
      </c>
      <c r="H845" s="9"/>
      <c r="I845" s="9"/>
      <c r="K845" s="39"/>
      <c r="L845"/>
    </row>
    <row r="846" spans="1:20" s="4" customFormat="1" x14ac:dyDescent="0.2">
      <c r="A846" s="2">
        <v>14</v>
      </c>
      <c r="B846" s="2">
        <v>3</v>
      </c>
      <c r="D846" s="8">
        <v>1811000917</v>
      </c>
      <c r="E846" s="8" t="s">
        <v>473</v>
      </c>
      <c r="F846" s="9">
        <v>167000</v>
      </c>
      <c r="G846" s="9">
        <v>100000</v>
      </c>
      <c r="H846" s="9">
        <v>100000</v>
      </c>
      <c r="I846" s="9">
        <v>98970.42</v>
      </c>
      <c r="K846" s="39"/>
      <c r="L846"/>
    </row>
    <row r="847" spans="1:20" s="4" customFormat="1" x14ac:dyDescent="0.2">
      <c r="A847" s="2">
        <v>13</v>
      </c>
      <c r="B847" s="2">
        <v>4</v>
      </c>
      <c r="D847" s="8">
        <v>1811001110</v>
      </c>
      <c r="E847" s="8" t="s">
        <v>474</v>
      </c>
      <c r="F847" s="9">
        <v>20000</v>
      </c>
      <c r="G847" s="9">
        <v>20000</v>
      </c>
      <c r="H847" s="9">
        <v>20000</v>
      </c>
      <c r="I847" s="9">
        <v>17728.28</v>
      </c>
      <c r="K847" s="39"/>
      <c r="L847"/>
    </row>
    <row r="848" spans="1:20" s="4" customFormat="1" x14ac:dyDescent="0.2">
      <c r="A848" s="2">
        <v>14</v>
      </c>
      <c r="B848" s="2">
        <v>4</v>
      </c>
      <c r="D848" s="8">
        <v>1811001750</v>
      </c>
      <c r="E848" s="8" t="s">
        <v>963</v>
      </c>
      <c r="F848" s="9">
        <v>100000</v>
      </c>
      <c r="G848" s="9">
        <v>100000</v>
      </c>
      <c r="H848" s="9"/>
      <c r="I848" s="9"/>
      <c r="K848" s="39">
        <v>50000</v>
      </c>
      <c r="L848"/>
    </row>
    <row r="849" spans="1:20" s="4" customFormat="1" x14ac:dyDescent="0.2">
      <c r="A849" s="2">
        <v>14</v>
      </c>
      <c r="B849" s="2">
        <v>4</v>
      </c>
      <c r="D849" s="8">
        <v>1811001757</v>
      </c>
      <c r="E849" s="8" t="s">
        <v>1087</v>
      </c>
      <c r="F849" s="9">
        <v>400000</v>
      </c>
      <c r="G849" s="9">
        <v>300000</v>
      </c>
      <c r="H849" s="9">
        <v>150000</v>
      </c>
      <c r="I849" s="9">
        <v>303348.49</v>
      </c>
      <c r="K849" s="39"/>
      <c r="L849"/>
    </row>
    <row r="850" spans="1:20" s="4" customFormat="1" x14ac:dyDescent="0.2">
      <c r="A850" s="2">
        <v>14</v>
      </c>
      <c r="B850" s="2">
        <v>4</v>
      </c>
      <c r="D850" s="8">
        <v>1811001820</v>
      </c>
      <c r="E850" s="8" t="s">
        <v>1007</v>
      </c>
      <c r="F850" s="9">
        <v>150000</v>
      </c>
      <c r="G850" s="9"/>
      <c r="H850" s="9"/>
      <c r="I850" s="9"/>
      <c r="K850" s="39"/>
      <c r="L850"/>
    </row>
    <row r="851" spans="1:20" s="4" customFormat="1" ht="13.5" customHeight="1" x14ac:dyDescent="0.2">
      <c r="A851" s="2">
        <v>13</v>
      </c>
      <c r="B851" s="2">
        <v>4</v>
      </c>
      <c r="D851" s="8">
        <v>1811002110</v>
      </c>
      <c r="E851" s="8" t="s">
        <v>475</v>
      </c>
      <c r="F851" s="9">
        <v>173000</v>
      </c>
      <c r="G851" s="9">
        <v>145000</v>
      </c>
      <c r="H851" s="9">
        <v>170000</v>
      </c>
      <c r="I851" s="9">
        <v>78284.31</v>
      </c>
      <c r="K851" s="39"/>
      <c r="L851"/>
    </row>
    <row r="852" spans="1:20" s="4" customFormat="1" ht="15" thickBot="1" x14ac:dyDescent="0.25">
      <c r="A852" s="2">
        <v>14</v>
      </c>
      <c r="B852" s="2">
        <v>4</v>
      </c>
      <c r="D852" s="8">
        <v>1811002750</v>
      </c>
      <c r="E852" s="8" t="s">
        <v>476</v>
      </c>
      <c r="F852" s="9">
        <v>356000</v>
      </c>
      <c r="G852" s="9">
        <v>405000</v>
      </c>
      <c r="H852" s="9">
        <v>400000</v>
      </c>
      <c r="I852" s="9">
        <v>265616.5</v>
      </c>
      <c r="K852" s="39"/>
      <c r="L852"/>
    </row>
    <row r="853" spans="1:20" s="5" customFormat="1" ht="15.75" thickBot="1" x14ac:dyDescent="0.3">
      <c r="D853" s="17"/>
      <c r="E853" s="17" t="s">
        <v>784</v>
      </c>
      <c r="F853" s="18">
        <f>SUM(F831:F852)</f>
        <v>3096000</v>
      </c>
      <c r="G853" s="18">
        <f>SUM(G831:G852)</f>
        <v>2832000</v>
      </c>
      <c r="H853" s="18">
        <f>SUM(H831:H852)</f>
        <v>2707000</v>
      </c>
      <c r="I853" s="18">
        <f t="shared" ref="I853" si="42">SUM(I831:I852)</f>
        <v>2451493.6700000004</v>
      </c>
      <c r="K853" s="39"/>
      <c r="L853"/>
    </row>
    <row r="854" spans="1:20" s="4" customFormat="1" x14ac:dyDescent="0.2">
      <c r="D854" s="2"/>
      <c r="E854" s="2"/>
      <c r="F854" s="3"/>
      <c r="G854" s="3"/>
      <c r="H854" s="3"/>
      <c r="I854" s="3"/>
      <c r="K854" s="39"/>
      <c r="L854"/>
    </row>
    <row r="855" spans="1:20" ht="18.75" customHeight="1" thickBot="1" x14ac:dyDescent="0.3">
      <c r="E855" s="14" t="s">
        <v>838</v>
      </c>
      <c r="L855"/>
      <c r="M855"/>
      <c r="N855"/>
      <c r="O855"/>
      <c r="P855"/>
      <c r="Q855"/>
      <c r="R855"/>
      <c r="S855"/>
      <c r="T855"/>
    </row>
    <row r="856" spans="1:20" s="1" customFormat="1" ht="15.75" thickBot="1" x14ac:dyDescent="0.3">
      <c r="A856" s="54"/>
      <c r="B856" s="54"/>
      <c r="C856" s="54"/>
      <c r="D856" s="17" t="s">
        <v>0</v>
      </c>
      <c r="E856" s="17" t="s">
        <v>1</v>
      </c>
      <c r="F856" s="18" t="s">
        <v>996</v>
      </c>
      <c r="G856" s="18" t="s">
        <v>885</v>
      </c>
      <c r="H856" s="18" t="s">
        <v>759</v>
      </c>
      <c r="I856" s="18" t="s">
        <v>997</v>
      </c>
      <c r="J856" s="54"/>
      <c r="K856" s="39"/>
      <c r="L856"/>
    </row>
    <row r="857" spans="1:20" s="4" customFormat="1" x14ac:dyDescent="0.2">
      <c r="A857" s="2">
        <v>14</v>
      </c>
      <c r="B857" s="2">
        <v>4</v>
      </c>
      <c r="D857" s="8">
        <v>1812000762</v>
      </c>
      <c r="E857" s="8" t="s">
        <v>477</v>
      </c>
      <c r="F857" s="9">
        <v>25000</v>
      </c>
      <c r="G857" s="9">
        <v>30000</v>
      </c>
      <c r="H857" s="9">
        <v>40000</v>
      </c>
      <c r="I857" s="9">
        <v>18737</v>
      </c>
      <c r="K857" s="39"/>
      <c r="L857"/>
    </row>
    <row r="858" spans="1:20" s="4" customFormat="1" x14ac:dyDescent="0.2">
      <c r="A858" s="2">
        <v>14</v>
      </c>
      <c r="B858" s="2">
        <v>4</v>
      </c>
      <c r="D858" s="8">
        <v>1812001531</v>
      </c>
      <c r="E858" s="8" t="s">
        <v>478</v>
      </c>
      <c r="F858" s="9"/>
      <c r="G858" s="9">
        <v>9000</v>
      </c>
      <c r="H858" s="9">
        <v>9000</v>
      </c>
      <c r="I858" s="9">
        <v>7402.83</v>
      </c>
      <c r="K858" s="39"/>
      <c r="L858"/>
    </row>
    <row r="859" spans="1:20" s="4" customFormat="1" x14ac:dyDescent="0.2">
      <c r="A859" s="2">
        <v>14</v>
      </c>
      <c r="B859" s="2">
        <v>4</v>
      </c>
      <c r="D859" s="8">
        <v>1812001532</v>
      </c>
      <c r="E859" s="8" t="s">
        <v>479</v>
      </c>
      <c r="F859" s="9"/>
      <c r="G859" s="9">
        <v>8000</v>
      </c>
      <c r="H859" s="9">
        <v>8000</v>
      </c>
      <c r="I859" s="9">
        <v>3691</v>
      </c>
      <c r="K859" s="39"/>
      <c r="L859"/>
    </row>
    <row r="860" spans="1:20" s="4" customFormat="1" x14ac:dyDescent="0.2">
      <c r="A860" s="2">
        <v>14</v>
      </c>
      <c r="B860" s="2">
        <v>4</v>
      </c>
      <c r="D860" s="8">
        <v>1812001533</v>
      </c>
      <c r="E860" s="8" t="s">
        <v>480</v>
      </c>
      <c r="F860" s="9"/>
      <c r="G860" s="9">
        <v>12000</v>
      </c>
      <c r="H860" s="9">
        <v>12000</v>
      </c>
      <c r="I860" s="9">
        <v>7799</v>
      </c>
      <c r="K860" s="39"/>
      <c r="L860"/>
    </row>
    <row r="861" spans="1:20" s="4" customFormat="1" x14ac:dyDescent="0.2">
      <c r="A861" s="2">
        <v>14</v>
      </c>
      <c r="B861" s="2">
        <v>4</v>
      </c>
      <c r="D861" s="8">
        <v>1812001910</v>
      </c>
      <c r="E861" s="8" t="s">
        <v>481</v>
      </c>
      <c r="F861" s="9">
        <v>40000</v>
      </c>
      <c r="G861" s="9">
        <v>40000</v>
      </c>
      <c r="H861" s="9">
        <v>40000</v>
      </c>
      <c r="I861" s="9">
        <v>45067.199999999997</v>
      </c>
      <c r="K861" s="39"/>
      <c r="L861"/>
    </row>
    <row r="862" spans="1:20" s="4" customFormat="1" x14ac:dyDescent="0.2">
      <c r="A862" s="2">
        <v>13</v>
      </c>
      <c r="B862" s="2">
        <v>4</v>
      </c>
      <c r="D862" s="8">
        <v>1812100110</v>
      </c>
      <c r="E862" s="8" t="s">
        <v>482</v>
      </c>
      <c r="F862" s="9">
        <v>407000</v>
      </c>
      <c r="G862" s="9">
        <v>545000</v>
      </c>
      <c r="H862" s="9">
        <v>666000</v>
      </c>
      <c r="I862" s="9">
        <v>649683.93000000005</v>
      </c>
      <c r="K862" s="39"/>
      <c r="L862"/>
    </row>
    <row r="863" spans="1:20" s="4" customFormat="1" x14ac:dyDescent="0.2">
      <c r="A863" s="2">
        <v>14</v>
      </c>
      <c r="B863" s="2">
        <v>4</v>
      </c>
      <c r="D863" s="8">
        <v>1812100420</v>
      </c>
      <c r="E863" s="8" t="s">
        <v>483</v>
      </c>
      <c r="F863" s="9">
        <v>100000</v>
      </c>
      <c r="G863" s="9">
        <v>50000</v>
      </c>
      <c r="H863" s="9">
        <v>50000</v>
      </c>
      <c r="I863" s="9">
        <v>49439.15</v>
      </c>
      <c r="K863" s="39"/>
      <c r="L863"/>
    </row>
    <row r="864" spans="1:20" s="4" customFormat="1" x14ac:dyDescent="0.2">
      <c r="A864" s="2">
        <v>14</v>
      </c>
      <c r="B864" s="2">
        <v>4</v>
      </c>
      <c r="D864" s="8">
        <v>1812100431</v>
      </c>
      <c r="E864" s="8" t="s">
        <v>484</v>
      </c>
      <c r="F864" s="9">
        <v>150000</v>
      </c>
      <c r="G864" s="9">
        <v>150000</v>
      </c>
      <c r="H864" s="9">
        <v>160000</v>
      </c>
      <c r="I864" s="9">
        <v>137547.4</v>
      </c>
      <c r="K864" s="39"/>
      <c r="L864"/>
    </row>
    <row r="865" spans="1:12" s="4" customFormat="1" x14ac:dyDescent="0.2">
      <c r="A865" s="2">
        <v>14</v>
      </c>
      <c r="B865" s="2">
        <v>4</v>
      </c>
      <c r="D865" s="8">
        <v>1812100433</v>
      </c>
      <c r="E865" s="8" t="s">
        <v>485</v>
      </c>
      <c r="F865" s="9">
        <v>45000</v>
      </c>
      <c r="G865" s="9">
        <v>45000</v>
      </c>
      <c r="H865" s="9">
        <v>45000</v>
      </c>
      <c r="I865" s="9">
        <v>59663.15</v>
      </c>
      <c r="K865" s="39"/>
      <c r="L865"/>
    </row>
    <row r="866" spans="1:12" s="4" customFormat="1" x14ac:dyDescent="0.2">
      <c r="A866" s="2">
        <v>14</v>
      </c>
      <c r="B866" s="2">
        <v>4</v>
      </c>
      <c r="D866" s="8">
        <v>1812100541</v>
      </c>
      <c r="E866" s="8" t="s">
        <v>486</v>
      </c>
      <c r="F866" s="9">
        <v>40000</v>
      </c>
      <c r="G866" s="9">
        <v>40000</v>
      </c>
      <c r="H866" s="9">
        <v>40000</v>
      </c>
      <c r="I866" s="9">
        <v>41229.71</v>
      </c>
      <c r="K866" s="39"/>
      <c r="L866"/>
    </row>
    <row r="867" spans="1:12" s="4" customFormat="1" x14ac:dyDescent="0.2">
      <c r="A867" s="2">
        <v>14</v>
      </c>
      <c r="B867" s="2">
        <v>4</v>
      </c>
      <c r="D867" s="8">
        <v>1812100580</v>
      </c>
      <c r="E867" s="8" t="s">
        <v>487</v>
      </c>
      <c r="F867" s="9">
        <v>6000</v>
      </c>
      <c r="G867" s="9">
        <v>6000</v>
      </c>
      <c r="H867" s="9">
        <v>6000</v>
      </c>
      <c r="I867" s="9">
        <v>2503.94</v>
      </c>
      <c r="K867" s="39"/>
      <c r="L867"/>
    </row>
    <row r="868" spans="1:12" s="4" customFormat="1" x14ac:dyDescent="0.2">
      <c r="A868" s="2">
        <v>14</v>
      </c>
      <c r="B868" s="2">
        <v>4</v>
      </c>
      <c r="D868" s="8">
        <v>1812110710</v>
      </c>
      <c r="E868" s="8" t="s">
        <v>488</v>
      </c>
      <c r="F868" s="9">
        <v>60000</v>
      </c>
      <c r="G868" s="9">
        <v>60000</v>
      </c>
      <c r="H868" s="9">
        <v>65000</v>
      </c>
      <c r="I868" s="9">
        <v>60012.800000000003</v>
      </c>
      <c r="K868" s="39"/>
      <c r="L868"/>
    </row>
    <row r="869" spans="1:12" s="4" customFormat="1" x14ac:dyDescent="0.2">
      <c r="A869" s="2">
        <v>14</v>
      </c>
      <c r="B869" s="2">
        <v>4</v>
      </c>
      <c r="D869" s="8">
        <v>1812110720</v>
      </c>
      <c r="E869" s="8" t="s">
        <v>489</v>
      </c>
      <c r="F869" s="9">
        <v>1010000</v>
      </c>
      <c r="G869" s="9">
        <v>991000</v>
      </c>
      <c r="H869" s="9">
        <v>1000000</v>
      </c>
      <c r="I869" s="9">
        <v>1122455.43</v>
      </c>
      <c r="K869" s="39"/>
      <c r="L869"/>
    </row>
    <row r="870" spans="1:12" s="4" customFormat="1" x14ac:dyDescent="0.2">
      <c r="A870" s="2">
        <v>14</v>
      </c>
      <c r="B870" s="2">
        <v>4</v>
      </c>
      <c r="D870" s="8">
        <v>1812110730</v>
      </c>
      <c r="E870" s="8" t="s">
        <v>1069</v>
      </c>
      <c r="F870" s="9">
        <v>15000</v>
      </c>
      <c r="G870" s="9"/>
      <c r="H870" s="9"/>
      <c r="I870" s="9"/>
      <c r="K870" s="39"/>
      <c r="L870"/>
    </row>
    <row r="871" spans="1:12" s="4" customFormat="1" x14ac:dyDescent="0.2">
      <c r="A871" s="2">
        <v>14</v>
      </c>
      <c r="B871" s="2">
        <v>4</v>
      </c>
      <c r="D871" s="8">
        <v>1812110740</v>
      </c>
      <c r="E871" s="8" t="s">
        <v>490</v>
      </c>
      <c r="F871" s="9">
        <v>70000</v>
      </c>
      <c r="G871" s="9">
        <v>50000</v>
      </c>
      <c r="H871" s="9">
        <v>25000</v>
      </c>
      <c r="I871" s="9">
        <v>19212.7</v>
      </c>
      <c r="K871" s="39"/>
      <c r="L871"/>
    </row>
    <row r="872" spans="1:12" s="4" customFormat="1" x14ac:dyDescent="0.2">
      <c r="A872" s="2">
        <v>14</v>
      </c>
      <c r="B872" s="2">
        <v>4</v>
      </c>
      <c r="D872" s="8">
        <v>1812110741</v>
      </c>
      <c r="E872" s="8" t="s">
        <v>1063</v>
      </c>
      <c r="F872" s="9">
        <v>15000</v>
      </c>
      <c r="G872" s="9"/>
      <c r="H872" s="9"/>
      <c r="I872" s="9"/>
      <c r="K872" s="39"/>
      <c r="L872"/>
    </row>
    <row r="873" spans="1:12" s="4" customFormat="1" x14ac:dyDescent="0.2">
      <c r="A873" s="2">
        <v>14</v>
      </c>
      <c r="B873" s="2">
        <v>4</v>
      </c>
      <c r="D873" s="8">
        <v>1812110760</v>
      </c>
      <c r="E873" s="8" t="s">
        <v>491</v>
      </c>
      <c r="F873" s="9">
        <v>162000</v>
      </c>
      <c r="G873" s="9">
        <v>170000</v>
      </c>
      <c r="H873" s="9">
        <v>200000</v>
      </c>
      <c r="I873" s="9">
        <v>115064.35</v>
      </c>
      <c r="K873" s="39"/>
      <c r="L873"/>
    </row>
    <row r="874" spans="1:12" s="4" customFormat="1" x14ac:dyDescent="0.2">
      <c r="A874" s="2">
        <v>14</v>
      </c>
      <c r="B874" s="2">
        <v>4</v>
      </c>
      <c r="D874" s="8">
        <v>1812110761</v>
      </c>
      <c r="E874" s="8" t="s">
        <v>492</v>
      </c>
      <c r="F874" s="9">
        <v>33000</v>
      </c>
      <c r="G874" s="9">
        <v>33000</v>
      </c>
      <c r="H874" s="9">
        <v>33000</v>
      </c>
      <c r="I874" s="9">
        <v>13078.4</v>
      </c>
      <c r="K874" s="39"/>
      <c r="L874"/>
    </row>
    <row r="875" spans="1:12" s="4" customFormat="1" x14ac:dyDescent="0.2">
      <c r="A875" s="2">
        <v>14</v>
      </c>
      <c r="B875" s="2">
        <v>4</v>
      </c>
      <c r="D875" s="8">
        <v>1812110762</v>
      </c>
      <c r="E875" s="8" t="s">
        <v>49</v>
      </c>
      <c r="F875" s="9">
        <v>112000</v>
      </c>
      <c r="G875" s="9">
        <v>99000</v>
      </c>
      <c r="H875" s="9">
        <v>70000</v>
      </c>
      <c r="I875" s="9">
        <v>62958.5</v>
      </c>
      <c r="K875" s="39"/>
      <c r="L875"/>
    </row>
    <row r="876" spans="1:12" s="4" customFormat="1" x14ac:dyDescent="0.2">
      <c r="A876" s="2">
        <v>14</v>
      </c>
      <c r="B876" s="2">
        <v>4</v>
      </c>
      <c r="D876" s="8">
        <v>1812110763</v>
      </c>
      <c r="E876" s="8" t="s">
        <v>1073</v>
      </c>
      <c r="F876" s="9">
        <v>3000</v>
      </c>
      <c r="G876" s="9"/>
      <c r="H876" s="9"/>
      <c r="I876" s="9"/>
      <c r="K876" s="39"/>
      <c r="L876"/>
    </row>
    <row r="877" spans="1:12" s="4" customFormat="1" x14ac:dyDescent="0.2">
      <c r="A877" s="2">
        <v>14</v>
      </c>
      <c r="B877" s="2">
        <v>4</v>
      </c>
      <c r="D877" s="8">
        <v>1812110820</v>
      </c>
      <c r="E877" s="8" t="s">
        <v>493</v>
      </c>
      <c r="F877" s="9">
        <v>644000</v>
      </c>
      <c r="G877" s="9">
        <v>450000</v>
      </c>
      <c r="H877" s="9">
        <v>565000</v>
      </c>
      <c r="I877" s="9">
        <v>181486.75</v>
      </c>
      <c r="K877" s="39"/>
      <c r="L877"/>
    </row>
    <row r="878" spans="1:12" s="4" customFormat="1" x14ac:dyDescent="0.2">
      <c r="A878" s="4">
        <v>13</v>
      </c>
      <c r="B878" s="2">
        <v>4</v>
      </c>
      <c r="D878" s="8">
        <v>1812200110</v>
      </c>
      <c r="E878" s="8" t="s">
        <v>494</v>
      </c>
      <c r="F878" s="9">
        <v>7500000</v>
      </c>
      <c r="G878" s="9">
        <v>7500000</v>
      </c>
      <c r="H878" s="9">
        <v>8000000</v>
      </c>
      <c r="I878" s="9">
        <v>7467586.0999999996</v>
      </c>
      <c r="K878" s="39"/>
      <c r="L878"/>
    </row>
    <row r="879" spans="1:12" s="4" customFormat="1" x14ac:dyDescent="0.2">
      <c r="A879" s="4">
        <v>13</v>
      </c>
      <c r="B879" s="2">
        <v>4</v>
      </c>
      <c r="D879" s="8">
        <v>1812210110</v>
      </c>
      <c r="E879" s="8" t="s">
        <v>495</v>
      </c>
      <c r="F879" s="9">
        <v>340000</v>
      </c>
      <c r="G879" s="9">
        <v>450000</v>
      </c>
      <c r="H879" s="9">
        <v>363000</v>
      </c>
      <c r="I879" s="9">
        <v>413807.46</v>
      </c>
      <c r="K879" s="39"/>
      <c r="L879"/>
    </row>
    <row r="880" spans="1:12" s="4" customFormat="1" x14ac:dyDescent="0.2">
      <c r="A880" s="4">
        <v>13</v>
      </c>
      <c r="B880" s="2">
        <v>4</v>
      </c>
      <c r="D880" s="8">
        <v>1812220110</v>
      </c>
      <c r="E880" s="8" t="s">
        <v>496</v>
      </c>
      <c r="F880" s="9">
        <v>1666000</v>
      </c>
      <c r="G880" s="9">
        <v>1546000</v>
      </c>
      <c r="H880" s="9">
        <v>1505000</v>
      </c>
      <c r="I880" s="9">
        <v>1517672.53</v>
      </c>
      <c r="K880" s="39"/>
      <c r="L880"/>
    </row>
    <row r="881" spans="1:20" s="4" customFormat="1" x14ac:dyDescent="0.2">
      <c r="A881" s="2">
        <v>14</v>
      </c>
      <c r="B881" s="2">
        <v>4</v>
      </c>
      <c r="D881" s="8">
        <v>1812300767</v>
      </c>
      <c r="E881" s="8" t="s">
        <v>497</v>
      </c>
      <c r="F881" s="9">
        <v>2990000</v>
      </c>
      <c r="G881" s="9">
        <v>2850000</v>
      </c>
      <c r="H881" s="9">
        <v>2850000</v>
      </c>
      <c r="I881" s="9">
        <v>3077986.52</v>
      </c>
      <c r="K881" s="39"/>
      <c r="L881"/>
    </row>
    <row r="882" spans="1:20" s="4" customFormat="1" x14ac:dyDescent="0.2">
      <c r="A882" s="2">
        <v>14</v>
      </c>
      <c r="B882" s="2">
        <v>4</v>
      </c>
      <c r="D882" s="8">
        <v>1812300768</v>
      </c>
      <c r="E882" s="8" t="s">
        <v>498</v>
      </c>
      <c r="F882" s="9">
        <v>3300000</v>
      </c>
      <c r="G882" s="9">
        <v>3300000</v>
      </c>
      <c r="H882" s="9">
        <v>3300000</v>
      </c>
      <c r="I882" s="9">
        <v>3498452.72</v>
      </c>
      <c r="K882" s="39"/>
      <c r="L882"/>
    </row>
    <row r="883" spans="1:20" s="4" customFormat="1" x14ac:dyDescent="0.2">
      <c r="A883" s="2">
        <v>13</v>
      </c>
      <c r="B883" s="2">
        <v>4</v>
      </c>
      <c r="D883" s="8">
        <v>1812520110</v>
      </c>
      <c r="E883" s="8" t="s">
        <v>499</v>
      </c>
      <c r="F883" s="9">
        <v>310000</v>
      </c>
      <c r="G883" s="9">
        <v>326000</v>
      </c>
      <c r="H883" s="9">
        <v>301000</v>
      </c>
      <c r="I883" s="9">
        <v>304043.53000000003</v>
      </c>
      <c r="K883" s="39"/>
      <c r="L883"/>
    </row>
    <row r="884" spans="1:20" s="4" customFormat="1" x14ac:dyDescent="0.2">
      <c r="A884" s="2">
        <v>14</v>
      </c>
      <c r="B884" s="2">
        <v>4</v>
      </c>
      <c r="D884" s="8">
        <v>1812520751</v>
      </c>
      <c r="E884" s="8" t="s">
        <v>500</v>
      </c>
      <c r="F884" s="9">
        <v>554000</v>
      </c>
      <c r="G884" s="9">
        <v>553000</v>
      </c>
      <c r="H884" s="9">
        <v>500000</v>
      </c>
      <c r="I884" s="9">
        <v>476795.65</v>
      </c>
      <c r="K884" s="39"/>
      <c r="L884"/>
    </row>
    <row r="885" spans="1:20" s="4" customFormat="1" x14ac:dyDescent="0.2">
      <c r="A885" s="2">
        <v>14</v>
      </c>
      <c r="B885" s="2">
        <v>4</v>
      </c>
      <c r="D885" s="8">
        <v>1812520752</v>
      </c>
      <c r="E885" s="8" t="s">
        <v>925</v>
      </c>
      <c r="F885" s="9">
        <v>63000</v>
      </c>
      <c r="G885" s="9">
        <v>60000</v>
      </c>
      <c r="H885" s="9">
        <v>65000</v>
      </c>
      <c r="I885" s="9">
        <v>48512</v>
      </c>
      <c r="K885" s="39"/>
      <c r="L885"/>
    </row>
    <row r="886" spans="1:20" s="4" customFormat="1" ht="15" thickBot="1" x14ac:dyDescent="0.25">
      <c r="A886" s="2">
        <v>14</v>
      </c>
      <c r="B886" s="2">
        <v>4</v>
      </c>
      <c r="D886" s="8">
        <v>1812800780</v>
      </c>
      <c r="E886" s="8" t="s">
        <v>501</v>
      </c>
      <c r="F886" s="9">
        <v>65000</v>
      </c>
      <c r="G886" s="9">
        <v>50000</v>
      </c>
      <c r="H886" s="9">
        <v>60000</v>
      </c>
      <c r="I886" s="9">
        <v>42858.8</v>
      </c>
      <c r="K886" s="39"/>
      <c r="L886"/>
    </row>
    <row r="887" spans="1:20" s="5" customFormat="1" ht="15.75" thickBot="1" x14ac:dyDescent="0.3">
      <c r="D887" s="17"/>
      <c r="E887" s="17" t="s">
        <v>869</v>
      </c>
      <c r="F887" s="18">
        <f>SUM(F857:F886)</f>
        <v>19725000</v>
      </c>
      <c r="G887" s="18">
        <f>SUM(G857:G886)</f>
        <v>19423000</v>
      </c>
      <c r="H887" s="18">
        <f>SUM(H857:H886)</f>
        <v>19978000</v>
      </c>
      <c r="I887" s="18">
        <f>SUM(I857:I886)</f>
        <v>19444748.550000001</v>
      </c>
      <c r="K887" s="39"/>
      <c r="L887"/>
    </row>
    <row r="888" spans="1:20" s="4" customFormat="1" ht="11.25" customHeight="1" x14ac:dyDescent="0.2">
      <c r="D888" s="2"/>
      <c r="E888" s="2"/>
      <c r="F888" s="3"/>
      <c r="G888" s="3"/>
      <c r="H888" s="3"/>
      <c r="I888" s="3"/>
      <c r="K888" s="39"/>
      <c r="L888"/>
    </row>
    <row r="889" spans="1:20" ht="14.25" customHeight="1" thickBot="1" x14ac:dyDescent="0.3">
      <c r="E889" s="14" t="s">
        <v>503</v>
      </c>
      <c r="L889"/>
      <c r="M889"/>
      <c r="N889"/>
      <c r="O889"/>
      <c r="P889"/>
      <c r="Q889"/>
      <c r="R889"/>
      <c r="S889"/>
      <c r="T889"/>
    </row>
    <row r="890" spans="1:20" s="1" customFormat="1" ht="14.25" customHeight="1" thickBot="1" x14ac:dyDescent="0.3">
      <c r="A890" s="54"/>
      <c r="B890" s="54"/>
      <c r="C890" s="54"/>
      <c r="D890" s="17" t="s">
        <v>0</v>
      </c>
      <c r="E890" s="17" t="s">
        <v>1</v>
      </c>
      <c r="F890" s="18" t="s">
        <v>996</v>
      </c>
      <c r="G890" s="18" t="s">
        <v>885</v>
      </c>
      <c r="H890" s="18" t="s">
        <v>759</v>
      </c>
      <c r="I890" s="18" t="s">
        <v>997</v>
      </c>
      <c r="J890" s="54"/>
      <c r="K890" s="39"/>
      <c r="L890"/>
    </row>
    <row r="891" spans="1:20" s="4" customFormat="1" ht="12.95" customHeight="1" x14ac:dyDescent="0.2">
      <c r="A891" s="2">
        <v>14</v>
      </c>
      <c r="B891" s="2">
        <v>4</v>
      </c>
      <c r="D891" s="8">
        <v>1813200511</v>
      </c>
      <c r="E891" s="8" t="s">
        <v>926</v>
      </c>
      <c r="F891" s="9">
        <v>17000</v>
      </c>
      <c r="G891" s="9">
        <v>15000</v>
      </c>
      <c r="H891" s="9"/>
      <c r="I891" s="9"/>
      <c r="K891" s="39"/>
      <c r="L891"/>
    </row>
    <row r="892" spans="1:20" s="4" customFormat="1" ht="12.95" customHeight="1" x14ac:dyDescent="0.2">
      <c r="A892" s="2">
        <v>14</v>
      </c>
      <c r="B892" s="2">
        <v>4</v>
      </c>
      <c r="D892" s="8">
        <v>1813200720</v>
      </c>
      <c r="E892" s="8" t="s">
        <v>502</v>
      </c>
      <c r="F892" s="9">
        <v>30000</v>
      </c>
      <c r="G892" s="9">
        <v>30000</v>
      </c>
      <c r="H892" s="9">
        <v>30000</v>
      </c>
      <c r="I892" s="9">
        <v>25764</v>
      </c>
      <c r="K892" s="39"/>
      <c r="L892"/>
    </row>
    <row r="893" spans="1:20" s="4" customFormat="1" ht="12.95" customHeight="1" x14ac:dyDescent="0.2">
      <c r="A893" s="2">
        <v>14</v>
      </c>
      <c r="B893" s="2">
        <v>4</v>
      </c>
      <c r="D893" s="8">
        <v>1813200721</v>
      </c>
      <c r="E893" s="8" t="s">
        <v>927</v>
      </c>
      <c r="F893" s="9"/>
      <c r="G893" s="9">
        <v>190000</v>
      </c>
      <c r="H893" s="9"/>
      <c r="I893" s="9">
        <v>83000</v>
      </c>
      <c r="K893" s="39"/>
      <c r="L893"/>
    </row>
    <row r="894" spans="1:20" s="4" customFormat="1" ht="12.95" customHeight="1" x14ac:dyDescent="0.2">
      <c r="A894" s="2">
        <v>14</v>
      </c>
      <c r="B894" s="2">
        <v>4</v>
      </c>
      <c r="D894" s="8">
        <v>1813200740</v>
      </c>
      <c r="E894" s="8" t="s">
        <v>928</v>
      </c>
      <c r="F894" s="9"/>
      <c r="G894" s="9">
        <v>13000</v>
      </c>
      <c r="H894" s="9"/>
      <c r="I894" s="9"/>
      <c r="K894" s="39"/>
      <c r="L894"/>
    </row>
    <row r="895" spans="1:20" s="4" customFormat="1" ht="12.95" customHeight="1" x14ac:dyDescent="0.2">
      <c r="A895" s="2">
        <v>14</v>
      </c>
      <c r="B895" s="2">
        <v>4</v>
      </c>
      <c r="D895" s="8">
        <v>1813200750</v>
      </c>
      <c r="E895" s="8" t="s">
        <v>504</v>
      </c>
      <c r="F895" s="9">
        <v>10000</v>
      </c>
      <c r="G895" s="9">
        <v>10000</v>
      </c>
      <c r="H895" s="9">
        <v>10000</v>
      </c>
      <c r="I895" s="9">
        <v>0</v>
      </c>
      <c r="K895" s="39"/>
      <c r="L895"/>
    </row>
    <row r="896" spans="1:20" s="4" customFormat="1" ht="12.95" customHeight="1" x14ac:dyDescent="0.2">
      <c r="A896" s="2">
        <v>14</v>
      </c>
      <c r="B896" s="2">
        <v>4</v>
      </c>
      <c r="D896" s="8">
        <v>1813200751</v>
      </c>
      <c r="E896" s="8" t="s">
        <v>505</v>
      </c>
      <c r="F896" s="9">
        <v>800000</v>
      </c>
      <c r="G896" s="9">
        <v>400000</v>
      </c>
      <c r="H896" s="9">
        <v>995000</v>
      </c>
      <c r="I896" s="9">
        <v>1345939</v>
      </c>
      <c r="K896" s="39"/>
      <c r="L896"/>
    </row>
    <row r="897" spans="1:12" s="4" customFormat="1" ht="12.95" customHeight="1" x14ac:dyDescent="0.2">
      <c r="A897" s="2">
        <v>14</v>
      </c>
      <c r="B897" s="2">
        <v>4</v>
      </c>
      <c r="D897" s="8">
        <v>1813200752</v>
      </c>
      <c r="E897" s="8" t="s">
        <v>929</v>
      </c>
      <c r="F897" s="9">
        <v>50000</v>
      </c>
      <c r="G897" s="9">
        <v>30000</v>
      </c>
      <c r="H897" s="9"/>
      <c r="I897" s="9"/>
      <c r="K897" s="39"/>
      <c r="L897"/>
    </row>
    <row r="898" spans="1:12" s="4" customFormat="1" ht="12.95" customHeight="1" x14ac:dyDescent="0.2">
      <c r="A898" s="2">
        <v>14</v>
      </c>
      <c r="B898" s="2">
        <v>4</v>
      </c>
      <c r="D898" s="8">
        <v>1813200753</v>
      </c>
      <c r="E898" s="8" t="s">
        <v>506</v>
      </c>
      <c r="F898" s="9">
        <v>27000</v>
      </c>
      <c r="G898" s="9">
        <v>27000</v>
      </c>
      <c r="H898" s="9"/>
      <c r="I898" s="9"/>
      <c r="K898" s="39"/>
      <c r="L898"/>
    </row>
    <row r="899" spans="1:12" s="4" customFormat="1" ht="12.95" customHeight="1" x14ac:dyDescent="0.2">
      <c r="A899" s="2">
        <v>14</v>
      </c>
      <c r="B899" s="2">
        <v>4</v>
      </c>
      <c r="D899" s="8">
        <v>1813200754</v>
      </c>
      <c r="E899" s="8" t="s">
        <v>507</v>
      </c>
      <c r="F899" s="9">
        <v>40000</v>
      </c>
      <c r="G899" s="9">
        <v>40000</v>
      </c>
      <c r="H899" s="9">
        <v>60000</v>
      </c>
      <c r="I899" s="9">
        <v>9226</v>
      </c>
      <c r="K899" s="39"/>
      <c r="L899"/>
    </row>
    <row r="900" spans="1:12" s="4" customFormat="1" ht="12.95" customHeight="1" x14ac:dyDescent="0.2">
      <c r="A900" s="2">
        <v>14</v>
      </c>
      <c r="B900" s="2">
        <v>4</v>
      </c>
      <c r="D900" s="8">
        <v>1813200760</v>
      </c>
      <c r="E900" s="8" t="s">
        <v>1070</v>
      </c>
      <c r="F900" s="9">
        <v>8000</v>
      </c>
      <c r="G900" s="9"/>
      <c r="H900" s="9"/>
      <c r="I900" s="9"/>
      <c r="K900" s="39"/>
      <c r="L900"/>
    </row>
    <row r="901" spans="1:12" s="4" customFormat="1" ht="12.95" customHeight="1" x14ac:dyDescent="0.2">
      <c r="A901" s="2">
        <v>14</v>
      </c>
      <c r="B901" s="2">
        <v>4</v>
      </c>
      <c r="D901" s="8">
        <v>1813200762</v>
      </c>
      <c r="E901" s="8" t="s">
        <v>508</v>
      </c>
      <c r="F901" s="9">
        <v>300000</v>
      </c>
      <c r="G901" s="9">
        <v>270000</v>
      </c>
      <c r="H901" s="9">
        <v>270000</v>
      </c>
      <c r="I901" s="9">
        <v>324030</v>
      </c>
      <c r="K901" s="39"/>
      <c r="L901"/>
    </row>
    <row r="902" spans="1:12" s="4" customFormat="1" ht="12.95" customHeight="1" x14ac:dyDescent="0.2">
      <c r="A902" s="2">
        <v>14</v>
      </c>
      <c r="B902" s="2">
        <v>4</v>
      </c>
      <c r="D902" s="8">
        <v>1813200829</v>
      </c>
      <c r="E902" s="8" t="s">
        <v>930</v>
      </c>
      <c r="F902" s="9">
        <v>25000</v>
      </c>
      <c r="G902" s="9">
        <v>25000</v>
      </c>
      <c r="H902" s="9"/>
      <c r="I902" s="9"/>
      <c r="K902" s="39"/>
      <c r="L902"/>
    </row>
    <row r="903" spans="1:12" s="4" customFormat="1" ht="12.95" customHeight="1" x14ac:dyDescent="0.2">
      <c r="A903" s="2">
        <v>13</v>
      </c>
      <c r="B903" s="2">
        <v>4</v>
      </c>
      <c r="D903" s="8">
        <v>1813201110</v>
      </c>
      <c r="E903" s="8" t="s">
        <v>509</v>
      </c>
      <c r="F903" s="9">
        <v>331000</v>
      </c>
      <c r="G903" s="9">
        <v>326000</v>
      </c>
      <c r="H903" s="9">
        <v>279000</v>
      </c>
      <c r="I903" s="9">
        <v>315586.40000000002</v>
      </c>
      <c r="K903" s="39"/>
      <c r="L903"/>
    </row>
    <row r="904" spans="1:12" s="4" customFormat="1" ht="12.95" customHeight="1" x14ac:dyDescent="0.2">
      <c r="A904" s="2">
        <v>14</v>
      </c>
      <c r="B904" s="2">
        <v>4</v>
      </c>
      <c r="D904" s="8">
        <v>1813201750</v>
      </c>
      <c r="E904" s="8" t="s">
        <v>510</v>
      </c>
      <c r="F904" s="9">
        <v>239000</v>
      </c>
      <c r="G904" s="9">
        <v>239000</v>
      </c>
      <c r="H904" s="9">
        <v>240000</v>
      </c>
      <c r="I904" s="9">
        <v>228429.28</v>
      </c>
      <c r="K904" s="39"/>
      <c r="L904"/>
    </row>
    <row r="905" spans="1:12" s="4" customFormat="1" ht="12.95" customHeight="1" x14ac:dyDescent="0.2">
      <c r="A905" s="2">
        <v>14</v>
      </c>
      <c r="B905" s="2">
        <v>4</v>
      </c>
      <c r="D905" s="8">
        <v>1813201760</v>
      </c>
      <c r="E905" s="8" t="s">
        <v>511</v>
      </c>
      <c r="F905" s="9">
        <v>138000</v>
      </c>
      <c r="G905" s="9">
        <v>82000</v>
      </c>
      <c r="H905" s="9">
        <v>94000</v>
      </c>
      <c r="I905" s="9">
        <v>55494.07</v>
      </c>
      <c r="K905" s="39"/>
      <c r="L905"/>
    </row>
    <row r="906" spans="1:12" s="4" customFormat="1" ht="12.95" customHeight="1" x14ac:dyDescent="0.2">
      <c r="A906" s="2">
        <v>14</v>
      </c>
      <c r="B906" s="2">
        <v>4</v>
      </c>
      <c r="D906" s="8">
        <v>1813201770</v>
      </c>
      <c r="E906" s="8" t="s">
        <v>512</v>
      </c>
      <c r="F906" s="9">
        <v>3000</v>
      </c>
      <c r="G906" s="9">
        <v>3000</v>
      </c>
      <c r="H906" s="9">
        <v>2000</v>
      </c>
      <c r="I906" s="9">
        <v>2496.88</v>
      </c>
      <c r="K906" s="39"/>
      <c r="L906"/>
    </row>
    <row r="907" spans="1:12" s="4" customFormat="1" ht="12.95" customHeight="1" x14ac:dyDescent="0.2">
      <c r="A907" s="2">
        <v>14</v>
      </c>
      <c r="B907" s="2">
        <v>4</v>
      </c>
      <c r="D907" s="8">
        <v>1813201813</v>
      </c>
      <c r="E907" s="8" t="s">
        <v>63</v>
      </c>
      <c r="F907" s="9">
        <v>2000</v>
      </c>
      <c r="G907" s="9">
        <v>2000</v>
      </c>
      <c r="H907" s="9">
        <v>2000</v>
      </c>
      <c r="I907" s="9">
        <v>0</v>
      </c>
      <c r="K907" s="39"/>
      <c r="L907"/>
    </row>
    <row r="908" spans="1:12" s="4" customFormat="1" ht="12.95" customHeight="1" x14ac:dyDescent="0.2">
      <c r="A908" s="2">
        <v>14</v>
      </c>
      <c r="B908" s="2">
        <v>4</v>
      </c>
      <c r="D908" s="8">
        <v>1813201819</v>
      </c>
      <c r="E908" s="8" t="s">
        <v>513</v>
      </c>
      <c r="F908" s="9">
        <v>24000</v>
      </c>
      <c r="G908" s="9">
        <v>22000</v>
      </c>
      <c r="H908" s="9">
        <v>22000</v>
      </c>
      <c r="I908" s="9">
        <v>38135.51</v>
      </c>
      <c r="K908" s="39"/>
      <c r="L908"/>
    </row>
    <row r="909" spans="1:12" s="4" customFormat="1" ht="12.95" customHeight="1" x14ac:dyDescent="0.2">
      <c r="A909" s="2">
        <v>14</v>
      </c>
      <c r="B909" s="2">
        <v>4</v>
      </c>
      <c r="D909" s="8">
        <v>1813201827</v>
      </c>
      <c r="E909" s="8" t="s">
        <v>64</v>
      </c>
      <c r="F909" s="9">
        <v>37000</v>
      </c>
      <c r="G909" s="9">
        <v>53000</v>
      </c>
      <c r="H909" s="9">
        <v>30000</v>
      </c>
      <c r="I909" s="9">
        <v>26891.26</v>
      </c>
      <c r="K909" s="39"/>
      <c r="L909"/>
    </row>
    <row r="910" spans="1:12" s="4" customFormat="1" ht="12.95" customHeight="1" x14ac:dyDescent="0.2">
      <c r="A910" s="2">
        <v>14</v>
      </c>
      <c r="B910" s="2">
        <v>4</v>
      </c>
      <c r="D910" s="8">
        <v>1813201828</v>
      </c>
      <c r="E910" s="8" t="s">
        <v>514</v>
      </c>
      <c r="F910" s="9">
        <v>61000</v>
      </c>
      <c r="G910" s="9">
        <v>31000</v>
      </c>
      <c r="H910" s="9">
        <v>48000</v>
      </c>
      <c r="I910" s="9">
        <v>46293.97</v>
      </c>
      <c r="K910" s="39"/>
      <c r="L910"/>
    </row>
    <row r="911" spans="1:12" s="4" customFormat="1" ht="12.95" customHeight="1" x14ac:dyDescent="0.2">
      <c r="A911" s="2">
        <v>14</v>
      </c>
      <c r="B911" s="2">
        <v>4</v>
      </c>
      <c r="D911" s="8">
        <v>1813201829</v>
      </c>
      <c r="E911" s="8" t="s">
        <v>515</v>
      </c>
      <c r="F911" s="9">
        <v>140000</v>
      </c>
      <c r="G911" s="9">
        <v>116000</v>
      </c>
      <c r="H911" s="9">
        <v>138000</v>
      </c>
      <c r="I911" s="9">
        <v>116884</v>
      </c>
      <c r="K911" s="39"/>
      <c r="L911"/>
    </row>
    <row r="912" spans="1:12" s="4" customFormat="1" ht="12.95" customHeight="1" x14ac:dyDescent="0.2">
      <c r="A912" s="2">
        <v>14</v>
      </c>
      <c r="B912" s="2">
        <v>4</v>
      </c>
      <c r="D912" s="8">
        <v>1813201830</v>
      </c>
      <c r="E912" s="8" t="s">
        <v>1074</v>
      </c>
      <c r="F912" s="9">
        <v>54000</v>
      </c>
      <c r="G912" s="9"/>
      <c r="H912" s="9"/>
      <c r="I912" s="9"/>
      <c r="K912" s="39"/>
      <c r="L912"/>
    </row>
    <row r="913" spans="1:12" s="4" customFormat="1" ht="12.95" customHeight="1" x14ac:dyDescent="0.2">
      <c r="A913" s="2">
        <v>13</v>
      </c>
      <c r="B913" s="2">
        <v>4</v>
      </c>
      <c r="D913" s="8">
        <v>1813202110</v>
      </c>
      <c r="E913" s="8" t="s">
        <v>516</v>
      </c>
      <c r="F913" s="9">
        <v>350000</v>
      </c>
      <c r="G913" s="9">
        <v>366000</v>
      </c>
      <c r="H913" s="9">
        <v>333000</v>
      </c>
      <c r="I913" s="9">
        <v>347345.81</v>
      </c>
      <c r="K913" s="39"/>
      <c r="L913"/>
    </row>
    <row r="914" spans="1:12" s="4" customFormat="1" ht="12.95" customHeight="1" x14ac:dyDescent="0.2">
      <c r="A914" s="2">
        <v>14</v>
      </c>
      <c r="B914" s="2">
        <v>4</v>
      </c>
      <c r="D914" s="8">
        <v>1813202750</v>
      </c>
      <c r="E914" s="8" t="s">
        <v>517</v>
      </c>
      <c r="F914" s="9">
        <v>232000</v>
      </c>
      <c r="G914" s="9">
        <v>232000</v>
      </c>
      <c r="H914" s="9">
        <v>240000</v>
      </c>
      <c r="I914" s="9">
        <v>221518.1</v>
      </c>
      <c r="K914" s="39"/>
      <c r="L914"/>
    </row>
    <row r="915" spans="1:12" s="4" customFormat="1" ht="12.95" customHeight="1" x14ac:dyDescent="0.2">
      <c r="A915" s="2">
        <v>14</v>
      </c>
      <c r="B915" s="2">
        <v>4</v>
      </c>
      <c r="D915" s="8">
        <v>1813202760</v>
      </c>
      <c r="E915" s="8" t="s">
        <v>518</v>
      </c>
      <c r="F915" s="9">
        <v>117000</v>
      </c>
      <c r="G915" s="9">
        <v>99000</v>
      </c>
      <c r="H915" s="9">
        <v>105000</v>
      </c>
      <c r="I915" s="9">
        <v>52101</v>
      </c>
      <c r="K915" s="39"/>
      <c r="L915"/>
    </row>
    <row r="916" spans="1:12" s="4" customFormat="1" ht="12.95" customHeight="1" x14ac:dyDescent="0.2">
      <c r="A916" s="2">
        <v>14</v>
      </c>
      <c r="B916" s="2">
        <v>4</v>
      </c>
      <c r="D916" s="8">
        <v>1813202770</v>
      </c>
      <c r="E916" s="8" t="s">
        <v>519</v>
      </c>
      <c r="F916" s="9">
        <v>5000</v>
      </c>
      <c r="G916" s="9">
        <v>5000</v>
      </c>
      <c r="H916" s="9">
        <v>3000</v>
      </c>
      <c r="I916" s="9">
        <v>4700.3999999999996</v>
      </c>
      <c r="K916" s="39"/>
      <c r="L916"/>
    </row>
    <row r="917" spans="1:12" s="4" customFormat="1" ht="12.95" customHeight="1" x14ac:dyDescent="0.2">
      <c r="A917" s="2">
        <v>14</v>
      </c>
      <c r="B917" s="2">
        <v>4</v>
      </c>
      <c r="D917" s="8">
        <v>1813202819</v>
      </c>
      <c r="E917" s="8" t="s">
        <v>520</v>
      </c>
      <c r="F917" s="9">
        <v>28000</v>
      </c>
      <c r="G917" s="9">
        <v>28000</v>
      </c>
      <c r="H917" s="9">
        <v>26000</v>
      </c>
      <c r="I917" s="9">
        <v>47802.19</v>
      </c>
      <c r="K917" s="39"/>
      <c r="L917"/>
    </row>
    <row r="918" spans="1:12" s="4" customFormat="1" ht="12.95" customHeight="1" x14ac:dyDescent="0.2">
      <c r="A918" s="2">
        <v>14</v>
      </c>
      <c r="B918" s="2">
        <v>4</v>
      </c>
      <c r="D918" s="8">
        <v>1813202827</v>
      </c>
      <c r="E918" s="8" t="s">
        <v>521</v>
      </c>
      <c r="F918" s="9">
        <v>41000</v>
      </c>
      <c r="G918" s="9">
        <v>41000</v>
      </c>
      <c r="H918" s="9">
        <v>37000</v>
      </c>
      <c r="I918" s="9">
        <f>33620.23+626</f>
        <v>34246.230000000003</v>
      </c>
      <c r="K918" s="39"/>
      <c r="L918"/>
    </row>
    <row r="919" spans="1:12" s="4" customFormat="1" ht="12.95" customHeight="1" x14ac:dyDescent="0.2">
      <c r="A919" s="2">
        <v>14</v>
      </c>
      <c r="B919" s="2">
        <v>4</v>
      </c>
      <c r="D919" s="8">
        <v>1813202828</v>
      </c>
      <c r="E919" s="8" t="s">
        <v>522</v>
      </c>
      <c r="F919" s="9">
        <v>68000</v>
      </c>
      <c r="G919" s="9">
        <v>69000</v>
      </c>
      <c r="H919" s="9">
        <v>57000</v>
      </c>
      <c r="I919" s="9">
        <v>57841.45</v>
      </c>
      <c r="K919" s="39"/>
      <c r="L919"/>
    </row>
    <row r="920" spans="1:12" s="4" customFormat="1" ht="12.95" customHeight="1" x14ac:dyDescent="0.2">
      <c r="A920" s="2">
        <v>14</v>
      </c>
      <c r="B920" s="2">
        <v>4</v>
      </c>
      <c r="D920" s="8">
        <v>1813202829</v>
      </c>
      <c r="E920" s="8" t="s">
        <v>523</v>
      </c>
      <c r="F920" s="9">
        <v>156000</v>
      </c>
      <c r="G920" s="9">
        <v>150000</v>
      </c>
      <c r="H920" s="9">
        <v>167000</v>
      </c>
      <c r="I920" s="9">
        <v>138180.23000000001</v>
      </c>
      <c r="K920" s="39"/>
      <c r="L920"/>
    </row>
    <row r="921" spans="1:12" s="4" customFormat="1" ht="12.95" customHeight="1" x14ac:dyDescent="0.2">
      <c r="A921" s="2">
        <v>14</v>
      </c>
      <c r="B921" s="2">
        <v>4</v>
      </c>
      <c r="D921" s="8">
        <v>1813202830</v>
      </c>
      <c r="E921" s="8" t="s">
        <v>1075</v>
      </c>
      <c r="F921" s="9">
        <v>61000</v>
      </c>
      <c r="G921" s="9"/>
      <c r="H921" s="9"/>
      <c r="I921" s="9"/>
      <c r="K921" s="39"/>
      <c r="L921"/>
    </row>
    <row r="922" spans="1:12" s="4" customFormat="1" ht="12.95" customHeight="1" x14ac:dyDescent="0.2">
      <c r="A922" s="2">
        <v>13</v>
      </c>
      <c r="B922" s="2">
        <v>4</v>
      </c>
      <c r="D922" s="8">
        <v>1813203110</v>
      </c>
      <c r="E922" s="8" t="s">
        <v>524</v>
      </c>
      <c r="F922" s="9">
        <v>300000</v>
      </c>
      <c r="G922" s="9">
        <v>300000</v>
      </c>
      <c r="H922" s="9">
        <v>247000</v>
      </c>
      <c r="I922" s="9">
        <v>315447.56</v>
      </c>
      <c r="K922" s="39"/>
      <c r="L922"/>
    </row>
    <row r="923" spans="1:12" s="4" customFormat="1" ht="12.95" customHeight="1" x14ac:dyDescent="0.2">
      <c r="A923" s="2">
        <v>14</v>
      </c>
      <c r="B923" s="2">
        <v>4</v>
      </c>
      <c r="D923" s="8">
        <v>1813203720</v>
      </c>
      <c r="E923" s="8" t="s">
        <v>755</v>
      </c>
      <c r="F923" s="9">
        <v>15000</v>
      </c>
      <c r="G923" s="9">
        <v>7000</v>
      </c>
      <c r="H923" s="9">
        <v>7000</v>
      </c>
      <c r="I923" s="9">
        <v>6139</v>
      </c>
      <c r="K923" s="39"/>
      <c r="L923"/>
    </row>
    <row r="924" spans="1:12" s="4" customFormat="1" ht="12.95" customHeight="1" x14ac:dyDescent="0.2">
      <c r="A924" s="2">
        <v>14</v>
      </c>
      <c r="B924" s="2">
        <v>4</v>
      </c>
      <c r="D924" s="8">
        <v>1813203750</v>
      </c>
      <c r="E924" s="8" t="s">
        <v>525</v>
      </c>
      <c r="F924" s="9">
        <v>274000</v>
      </c>
      <c r="G924" s="9">
        <v>192000</v>
      </c>
      <c r="H924" s="9">
        <v>185000</v>
      </c>
      <c r="I924" s="9">
        <v>187403.27</v>
      </c>
      <c r="K924" s="39"/>
      <c r="L924"/>
    </row>
    <row r="925" spans="1:12" s="4" customFormat="1" ht="12.95" customHeight="1" x14ac:dyDescent="0.2">
      <c r="A925" s="2">
        <v>14</v>
      </c>
      <c r="B925" s="2">
        <v>4</v>
      </c>
      <c r="D925" s="8">
        <v>1813203760</v>
      </c>
      <c r="E925" s="8" t="s">
        <v>526</v>
      </c>
      <c r="F925" s="9">
        <v>138000</v>
      </c>
      <c r="G925" s="9">
        <v>129000</v>
      </c>
      <c r="H925" s="9">
        <v>120000</v>
      </c>
      <c r="I925" s="9">
        <v>67129.73</v>
      </c>
      <c r="K925" s="39"/>
      <c r="L925"/>
    </row>
    <row r="926" spans="1:12" s="4" customFormat="1" ht="12.95" customHeight="1" x14ac:dyDescent="0.2">
      <c r="A926" s="2">
        <v>14</v>
      </c>
      <c r="B926" s="2">
        <v>4</v>
      </c>
      <c r="D926" s="8">
        <v>1813203770</v>
      </c>
      <c r="E926" s="8" t="s">
        <v>527</v>
      </c>
      <c r="F926" s="9">
        <v>3000</v>
      </c>
      <c r="G926" s="9">
        <v>3000</v>
      </c>
      <c r="H926" s="9">
        <v>2000</v>
      </c>
      <c r="I926" s="9">
        <v>3267.66</v>
      </c>
      <c r="K926" s="39"/>
      <c r="L926"/>
    </row>
    <row r="927" spans="1:12" s="4" customFormat="1" ht="12.95" customHeight="1" x14ac:dyDescent="0.2">
      <c r="A927" s="2">
        <v>14</v>
      </c>
      <c r="B927" s="2">
        <v>4</v>
      </c>
      <c r="D927" s="8">
        <v>1813203813</v>
      </c>
      <c r="E927" s="8" t="s">
        <v>528</v>
      </c>
      <c r="F927" s="9">
        <v>2000</v>
      </c>
      <c r="G927" s="9">
        <v>2000</v>
      </c>
      <c r="H927" s="9">
        <v>2000</v>
      </c>
      <c r="I927" s="9">
        <v>0</v>
      </c>
      <c r="K927" s="39"/>
      <c r="L927"/>
    </row>
    <row r="928" spans="1:12" s="4" customFormat="1" ht="12.95" customHeight="1" x14ac:dyDescent="0.2">
      <c r="A928" s="2">
        <v>14</v>
      </c>
      <c r="B928" s="2">
        <v>4</v>
      </c>
      <c r="D928" s="8">
        <v>1813203819</v>
      </c>
      <c r="E928" s="8" t="s">
        <v>529</v>
      </c>
      <c r="F928" s="9">
        <v>24000</v>
      </c>
      <c r="G928" s="9">
        <v>23000</v>
      </c>
      <c r="H928" s="9">
        <v>25000</v>
      </c>
      <c r="I928" s="9">
        <v>41799.980000000003</v>
      </c>
      <c r="K928" s="39"/>
      <c r="L928"/>
    </row>
    <row r="929" spans="1:12" s="4" customFormat="1" ht="12.95" customHeight="1" x14ac:dyDescent="0.2">
      <c r="A929" s="2">
        <v>14</v>
      </c>
      <c r="B929" s="2">
        <v>4</v>
      </c>
      <c r="D929" s="8">
        <v>1813203820</v>
      </c>
      <c r="E929" s="8" t="s">
        <v>76</v>
      </c>
      <c r="F929" s="9">
        <v>35000</v>
      </c>
      <c r="G929" s="9">
        <v>26000</v>
      </c>
      <c r="H929" s="9">
        <v>30000</v>
      </c>
      <c r="I929" s="9">
        <v>42490.23</v>
      </c>
      <c r="K929" s="39"/>
      <c r="L929"/>
    </row>
    <row r="930" spans="1:12" s="4" customFormat="1" ht="12.95" customHeight="1" x14ac:dyDescent="0.2">
      <c r="A930" s="2">
        <v>14</v>
      </c>
      <c r="B930" s="2">
        <v>4</v>
      </c>
      <c r="D930" s="8">
        <v>1813203827</v>
      </c>
      <c r="E930" s="8" t="s">
        <v>530</v>
      </c>
      <c r="F930" s="9">
        <v>36000</v>
      </c>
      <c r="G930" s="9">
        <v>58000</v>
      </c>
      <c r="H930" s="9">
        <v>38000</v>
      </c>
      <c r="I930" s="9">
        <v>31674.95</v>
      </c>
      <c r="K930" s="39"/>
      <c r="L930"/>
    </row>
    <row r="931" spans="1:12" s="4" customFormat="1" ht="12.95" customHeight="1" x14ac:dyDescent="0.2">
      <c r="A931" s="2">
        <v>14</v>
      </c>
      <c r="B931" s="2">
        <v>4</v>
      </c>
      <c r="D931" s="8">
        <v>1813203828</v>
      </c>
      <c r="E931" s="8" t="s">
        <v>531</v>
      </c>
      <c r="F931" s="9">
        <v>60000</v>
      </c>
      <c r="G931" s="9">
        <v>35000</v>
      </c>
      <c r="H931" s="9">
        <v>60000</v>
      </c>
      <c r="I931" s="9">
        <v>54726.87</v>
      </c>
      <c r="K931" s="39"/>
      <c r="L931"/>
    </row>
    <row r="932" spans="1:12" s="4" customFormat="1" ht="12.95" customHeight="1" x14ac:dyDescent="0.2">
      <c r="A932" s="2">
        <v>14</v>
      </c>
      <c r="B932" s="2">
        <v>4</v>
      </c>
      <c r="D932" s="8">
        <v>1813203829</v>
      </c>
      <c r="E932" s="8" t="s">
        <v>532</v>
      </c>
      <c r="F932" s="9">
        <v>138000</v>
      </c>
      <c r="G932" s="9">
        <v>128000</v>
      </c>
      <c r="H932" s="9">
        <v>135000</v>
      </c>
      <c r="I932" s="9">
        <v>118523.78</v>
      </c>
      <c r="K932" s="39"/>
      <c r="L932"/>
    </row>
    <row r="933" spans="1:12" s="4" customFormat="1" ht="12.95" customHeight="1" x14ac:dyDescent="0.2">
      <c r="A933" s="2">
        <v>14</v>
      </c>
      <c r="B933" s="2">
        <v>4</v>
      </c>
      <c r="D933" s="8">
        <v>1813203830</v>
      </c>
      <c r="E933" s="8" t="s">
        <v>1076</v>
      </c>
      <c r="F933" s="9">
        <v>55000</v>
      </c>
      <c r="G933" s="9"/>
      <c r="H933" s="9"/>
      <c r="I933" s="9"/>
      <c r="K933" s="39"/>
      <c r="L933"/>
    </row>
    <row r="934" spans="1:12" s="4" customFormat="1" ht="12.95" customHeight="1" x14ac:dyDescent="0.2">
      <c r="A934" s="2">
        <v>13</v>
      </c>
      <c r="B934" s="2">
        <v>4</v>
      </c>
      <c r="D934" s="8">
        <v>1813204110</v>
      </c>
      <c r="E934" s="8" t="s">
        <v>533</v>
      </c>
      <c r="F934" s="9">
        <v>400000</v>
      </c>
      <c r="G934" s="9">
        <v>421000</v>
      </c>
      <c r="H934" s="9">
        <v>372000</v>
      </c>
      <c r="I934" s="9">
        <v>402407.73</v>
      </c>
      <c r="K934" s="39"/>
      <c r="L934"/>
    </row>
    <row r="935" spans="1:12" s="4" customFormat="1" ht="12.95" customHeight="1" x14ac:dyDescent="0.2">
      <c r="A935" s="2">
        <v>14</v>
      </c>
      <c r="B935" s="2">
        <v>4</v>
      </c>
      <c r="D935" s="8">
        <v>1813204750</v>
      </c>
      <c r="E935" s="8" t="s">
        <v>534</v>
      </c>
      <c r="F935" s="9">
        <v>242000</v>
      </c>
      <c r="G935" s="9">
        <v>242000</v>
      </c>
      <c r="H935" s="9">
        <v>235000</v>
      </c>
      <c r="I935" s="9">
        <v>230677.47</v>
      </c>
      <c r="K935" s="39"/>
      <c r="L935"/>
    </row>
    <row r="936" spans="1:12" s="4" customFormat="1" ht="12.95" customHeight="1" x14ac:dyDescent="0.2">
      <c r="A936" s="2">
        <v>14</v>
      </c>
      <c r="B936" s="2">
        <v>4</v>
      </c>
      <c r="D936" s="8">
        <v>1813204760</v>
      </c>
      <c r="E936" s="8" t="s">
        <v>535</v>
      </c>
      <c r="F936" s="9">
        <v>139000</v>
      </c>
      <c r="G936" s="9">
        <v>149000</v>
      </c>
      <c r="H936" s="9">
        <v>175000</v>
      </c>
      <c r="I936" s="9">
        <v>72162.59</v>
      </c>
      <c r="K936" s="39"/>
      <c r="L936"/>
    </row>
    <row r="937" spans="1:12" s="4" customFormat="1" ht="12.95" customHeight="1" x14ac:dyDescent="0.2">
      <c r="A937" s="2">
        <v>14</v>
      </c>
      <c r="B937" s="2">
        <v>4</v>
      </c>
      <c r="D937" s="8">
        <v>1813204770</v>
      </c>
      <c r="E937" s="8" t="s">
        <v>536</v>
      </c>
      <c r="F937" s="9">
        <v>5000</v>
      </c>
      <c r="G937" s="9">
        <v>5000</v>
      </c>
      <c r="H937" s="9">
        <v>3000</v>
      </c>
      <c r="I937" s="9">
        <v>4535.4399999999996</v>
      </c>
      <c r="K937" s="39"/>
      <c r="L937"/>
    </row>
    <row r="938" spans="1:12" s="4" customFormat="1" ht="12.95" customHeight="1" x14ac:dyDescent="0.2">
      <c r="A938" s="2">
        <v>14</v>
      </c>
      <c r="B938" s="2">
        <v>4</v>
      </c>
      <c r="D938" s="8">
        <v>1813204813</v>
      </c>
      <c r="E938" s="8" t="s">
        <v>537</v>
      </c>
      <c r="F938" s="9">
        <v>2000</v>
      </c>
      <c r="G938" s="9">
        <v>2000</v>
      </c>
      <c r="H938" s="9">
        <v>2000</v>
      </c>
      <c r="I938" s="9">
        <v>0</v>
      </c>
      <c r="K938" s="39"/>
      <c r="L938"/>
    </row>
    <row r="939" spans="1:12" s="4" customFormat="1" ht="12.95" customHeight="1" x14ac:dyDescent="0.2">
      <c r="A939" s="2">
        <v>14</v>
      </c>
      <c r="B939" s="2">
        <v>4</v>
      </c>
      <c r="D939" s="8">
        <v>1813204819</v>
      </c>
      <c r="E939" s="8" t="s">
        <v>538</v>
      </c>
      <c r="F939" s="9">
        <v>25000</v>
      </c>
      <c r="G939" s="9">
        <v>26000</v>
      </c>
      <c r="H939" s="9">
        <v>28000</v>
      </c>
      <c r="I939" s="9">
        <v>46643.67</v>
      </c>
      <c r="K939" s="39"/>
      <c r="L939"/>
    </row>
    <row r="940" spans="1:12" s="4" customFormat="1" ht="12.95" customHeight="1" x14ac:dyDescent="0.2">
      <c r="A940" s="2">
        <v>14</v>
      </c>
      <c r="B940" s="2">
        <v>4</v>
      </c>
      <c r="D940" s="8">
        <v>1813204827</v>
      </c>
      <c r="E940" s="8" t="s">
        <v>539</v>
      </c>
      <c r="F940" s="9">
        <v>41000</v>
      </c>
      <c r="G940" s="9">
        <v>42000</v>
      </c>
      <c r="H940" s="9">
        <v>45000</v>
      </c>
      <c r="I940" s="9">
        <v>37345.43</v>
      </c>
      <c r="K940" s="39"/>
      <c r="L940"/>
    </row>
    <row r="941" spans="1:12" s="4" customFormat="1" ht="12.95" customHeight="1" x14ac:dyDescent="0.2">
      <c r="A941" s="2">
        <v>14</v>
      </c>
      <c r="B941" s="2">
        <v>4</v>
      </c>
      <c r="D941" s="8">
        <v>1813204828</v>
      </c>
      <c r="E941" s="8" t="s">
        <v>540</v>
      </c>
      <c r="F941" s="9">
        <v>69000</v>
      </c>
      <c r="G941" s="9">
        <v>70000</v>
      </c>
      <c r="H941" s="9">
        <v>70000</v>
      </c>
      <c r="I941" s="9">
        <v>64482.82</v>
      </c>
      <c r="K941" s="39"/>
      <c r="L941"/>
    </row>
    <row r="942" spans="1:12" s="4" customFormat="1" ht="12.95" customHeight="1" x14ac:dyDescent="0.2">
      <c r="A942" s="2">
        <v>14</v>
      </c>
      <c r="B942" s="2">
        <v>4</v>
      </c>
      <c r="D942" s="8">
        <v>1813204829</v>
      </c>
      <c r="E942" s="8" t="s">
        <v>541</v>
      </c>
      <c r="F942" s="9">
        <v>157000</v>
      </c>
      <c r="G942" s="9">
        <v>153000</v>
      </c>
      <c r="H942" s="9">
        <v>159000</v>
      </c>
      <c r="I942" s="9">
        <v>135190.85</v>
      </c>
      <c r="K942" s="39"/>
      <c r="L942"/>
    </row>
    <row r="943" spans="1:12" s="4" customFormat="1" ht="12.95" customHeight="1" x14ac:dyDescent="0.2">
      <c r="A943" s="2">
        <v>14</v>
      </c>
      <c r="B943" s="2">
        <v>4</v>
      </c>
      <c r="D943" s="8">
        <v>1813204830</v>
      </c>
      <c r="E943" s="8" t="s">
        <v>1077</v>
      </c>
      <c r="F943" s="9">
        <v>54000</v>
      </c>
      <c r="G943" s="9"/>
      <c r="H943" s="9"/>
      <c r="I943" s="9"/>
      <c r="K943" s="39"/>
      <c r="L943"/>
    </row>
    <row r="944" spans="1:12" s="4" customFormat="1" ht="12.95" customHeight="1" x14ac:dyDescent="0.2">
      <c r="A944" s="2">
        <v>14</v>
      </c>
      <c r="B944" s="2">
        <v>4</v>
      </c>
      <c r="D944" s="8">
        <v>1813205750</v>
      </c>
      <c r="E944" s="8" t="s">
        <v>542</v>
      </c>
      <c r="F944" s="9">
        <v>335000</v>
      </c>
      <c r="G944" s="9">
        <v>335000</v>
      </c>
      <c r="H944" s="9">
        <v>335000</v>
      </c>
      <c r="I944" s="9">
        <v>326518</v>
      </c>
      <c r="K944" s="39"/>
      <c r="L944"/>
    </row>
    <row r="945" spans="1:20" s="4" customFormat="1" ht="12.95" customHeight="1" x14ac:dyDescent="0.2">
      <c r="A945" s="2">
        <v>14</v>
      </c>
      <c r="B945" s="2">
        <v>4</v>
      </c>
      <c r="D945" s="8">
        <v>1813205751</v>
      </c>
      <c r="E945" s="8" t="s">
        <v>543</v>
      </c>
      <c r="F945" s="9">
        <v>110000</v>
      </c>
      <c r="G945" s="9">
        <v>110000</v>
      </c>
      <c r="H945" s="9">
        <v>125000</v>
      </c>
      <c r="I945" s="9">
        <v>36692.94</v>
      </c>
      <c r="K945" s="39"/>
      <c r="L945"/>
    </row>
    <row r="946" spans="1:20" s="4" customFormat="1" ht="12.95" customHeight="1" x14ac:dyDescent="0.2">
      <c r="A946" s="2">
        <v>13</v>
      </c>
      <c r="B946" s="2">
        <v>4</v>
      </c>
      <c r="D946" s="8">
        <v>1813206110</v>
      </c>
      <c r="E946" s="8" t="s">
        <v>931</v>
      </c>
      <c r="F946" s="9"/>
      <c r="G946" s="9">
        <v>522000</v>
      </c>
      <c r="H946" s="9">
        <v>466000</v>
      </c>
      <c r="I946" s="9">
        <f>143922.89+127013</f>
        <v>270935.89</v>
      </c>
      <c r="K946" s="39"/>
      <c r="L946"/>
    </row>
    <row r="947" spans="1:20" s="4" customFormat="1" ht="12.95" customHeight="1" x14ac:dyDescent="0.2">
      <c r="A947" s="2">
        <v>13</v>
      </c>
      <c r="B947" s="2">
        <v>4</v>
      </c>
      <c r="D947" s="8">
        <v>1813207110</v>
      </c>
      <c r="E947" s="8" t="s">
        <v>932</v>
      </c>
      <c r="F947" s="9"/>
      <c r="G947" s="9">
        <v>77000</v>
      </c>
      <c r="H947" s="9"/>
      <c r="I947" s="9">
        <v>21858.53</v>
      </c>
      <c r="K947" s="39"/>
      <c r="L947"/>
    </row>
    <row r="948" spans="1:20" s="4" customFormat="1" ht="12.95" customHeight="1" x14ac:dyDescent="0.2">
      <c r="A948" s="2">
        <v>14</v>
      </c>
      <c r="B948" s="2">
        <v>4</v>
      </c>
      <c r="D948" s="8">
        <v>1813210541</v>
      </c>
      <c r="E948" s="8" t="s">
        <v>544</v>
      </c>
      <c r="F948" s="9">
        <v>7000</v>
      </c>
      <c r="G948" s="9">
        <v>9000</v>
      </c>
      <c r="H948" s="9">
        <v>9000</v>
      </c>
      <c r="I948" s="9">
        <v>6694.47</v>
      </c>
      <c r="K948" s="39"/>
      <c r="L948"/>
    </row>
    <row r="949" spans="1:20" s="4" customFormat="1" ht="12.95" customHeight="1" x14ac:dyDescent="0.2">
      <c r="A949" s="2">
        <v>13</v>
      </c>
      <c r="B949" s="2">
        <v>4</v>
      </c>
      <c r="D949" s="8">
        <v>1813221110</v>
      </c>
      <c r="E949" s="8" t="s">
        <v>545</v>
      </c>
      <c r="F949" s="9">
        <v>1200000</v>
      </c>
      <c r="G949" s="9">
        <v>1388000</v>
      </c>
      <c r="H949" s="9">
        <v>1361000</v>
      </c>
      <c r="I949" s="9">
        <v>1300482.51</v>
      </c>
      <c r="K949" s="39"/>
      <c r="L949"/>
    </row>
    <row r="950" spans="1:20" s="4" customFormat="1" ht="12.95" customHeight="1" x14ac:dyDescent="0.2">
      <c r="A950" s="2">
        <v>13</v>
      </c>
      <c r="B950" s="2">
        <v>4</v>
      </c>
      <c r="D950" s="8">
        <v>1813222110</v>
      </c>
      <c r="E950" s="8" t="s">
        <v>68</v>
      </c>
      <c r="F950" s="9">
        <v>1346000</v>
      </c>
      <c r="G950" s="9">
        <v>1264000</v>
      </c>
      <c r="H950" s="9">
        <v>1155000</v>
      </c>
      <c r="I950" s="9">
        <v>1190725.49</v>
      </c>
      <c r="K950" s="39"/>
      <c r="L950"/>
    </row>
    <row r="951" spans="1:20" s="4" customFormat="1" ht="12.95" customHeight="1" x14ac:dyDescent="0.2">
      <c r="A951" s="2">
        <v>13</v>
      </c>
      <c r="B951" s="2">
        <v>4</v>
      </c>
      <c r="D951" s="8">
        <v>1813223110</v>
      </c>
      <c r="E951" s="8" t="s">
        <v>74</v>
      </c>
      <c r="F951" s="9">
        <v>1800000</v>
      </c>
      <c r="G951" s="9">
        <v>1761000</v>
      </c>
      <c r="H951" s="9">
        <v>1700000</v>
      </c>
      <c r="I951" s="9">
        <v>1688517.8</v>
      </c>
      <c r="K951" s="39"/>
      <c r="L951"/>
    </row>
    <row r="952" spans="1:20" s="4" customFormat="1" ht="12.95" customHeight="1" x14ac:dyDescent="0.2">
      <c r="A952" s="2">
        <v>13</v>
      </c>
      <c r="B952" s="2">
        <v>4</v>
      </c>
      <c r="D952" s="8">
        <v>1813224110</v>
      </c>
      <c r="E952" s="8" t="s">
        <v>82</v>
      </c>
      <c r="F952" s="9">
        <v>626000</v>
      </c>
      <c r="G952" s="9">
        <v>768000</v>
      </c>
      <c r="H952" s="9">
        <v>657000</v>
      </c>
      <c r="I952" s="9">
        <v>682810.73</v>
      </c>
      <c r="K952" s="39"/>
      <c r="L952"/>
    </row>
    <row r="953" spans="1:20" s="4" customFormat="1" ht="12.95" hidden="1" customHeight="1" x14ac:dyDescent="0.2">
      <c r="A953" s="2">
        <v>13</v>
      </c>
      <c r="B953" s="2">
        <v>4</v>
      </c>
      <c r="D953" s="8">
        <v>1813250110</v>
      </c>
      <c r="E953" s="8" t="s">
        <v>546</v>
      </c>
      <c r="F953" s="9"/>
      <c r="G953" s="9"/>
      <c r="H953" s="9">
        <v>0</v>
      </c>
      <c r="I953" s="9">
        <v>0</v>
      </c>
      <c r="K953" s="39"/>
      <c r="L953"/>
    </row>
    <row r="954" spans="1:20" s="4" customFormat="1" ht="12.95" customHeight="1" x14ac:dyDescent="0.2">
      <c r="A954" s="2">
        <v>14</v>
      </c>
      <c r="B954" s="2">
        <v>4</v>
      </c>
      <c r="D954" s="8">
        <v>1813250750</v>
      </c>
      <c r="E954" s="8" t="s">
        <v>547</v>
      </c>
      <c r="F954" s="9">
        <v>15000</v>
      </c>
      <c r="G954" s="9"/>
      <c r="H954" s="9"/>
      <c r="I954" s="9">
        <v>42507.4</v>
      </c>
      <c r="K954" s="39"/>
      <c r="L954"/>
    </row>
    <row r="955" spans="1:20" s="4" customFormat="1" ht="12.95" customHeight="1" x14ac:dyDescent="0.2">
      <c r="A955" s="2">
        <v>14</v>
      </c>
      <c r="B955" s="2">
        <v>4</v>
      </c>
      <c r="D955" s="8">
        <v>1813250751</v>
      </c>
      <c r="E955" s="8" t="s">
        <v>548</v>
      </c>
      <c r="F955" s="9">
        <v>1425000</v>
      </c>
      <c r="G955" s="9">
        <v>947000</v>
      </c>
      <c r="H955" s="9">
        <v>1100000</v>
      </c>
      <c r="I955" s="9">
        <v>547541.67000000004</v>
      </c>
      <c r="K955" s="39"/>
      <c r="L955"/>
    </row>
    <row r="956" spans="1:20" s="4" customFormat="1" ht="12.95" customHeight="1" thickBot="1" x14ac:dyDescent="0.25">
      <c r="A956" s="2">
        <v>14</v>
      </c>
      <c r="B956" s="2">
        <v>4</v>
      </c>
      <c r="D956" s="22">
        <v>1813250753</v>
      </c>
      <c r="E956" s="22" t="s">
        <v>549</v>
      </c>
      <c r="F956" s="23">
        <v>16000</v>
      </c>
      <c r="G956" s="23">
        <v>10000</v>
      </c>
      <c r="H956" s="23">
        <v>16000</v>
      </c>
      <c r="I956" s="23">
        <v>8160</v>
      </c>
      <c r="K956" s="39"/>
      <c r="L956"/>
    </row>
    <row r="957" spans="1:20" s="5" customFormat="1" ht="14.25" customHeight="1" thickBot="1" x14ac:dyDescent="0.3">
      <c r="D957" s="17"/>
      <c r="E957" s="17" t="s">
        <v>786</v>
      </c>
      <c r="F957" s="18">
        <f>SUM(F891:F956)</f>
        <v>12488000</v>
      </c>
      <c r="G957" s="18">
        <f>SUM(G891:G956)</f>
        <v>12118000</v>
      </c>
      <c r="H957" s="18">
        <f>SUM(H891:H956)</f>
        <v>12052000</v>
      </c>
      <c r="I957" s="18">
        <f>SUM(I891:I956)</f>
        <v>11507400.24</v>
      </c>
      <c r="K957" s="39"/>
      <c r="L957"/>
      <c r="N957" s="4"/>
      <c r="O957" s="4"/>
    </row>
    <row r="958" spans="1:20" s="4" customFormat="1" x14ac:dyDescent="0.2">
      <c r="D958" s="2"/>
      <c r="E958" s="2"/>
      <c r="F958" s="3"/>
      <c r="G958" s="3"/>
      <c r="H958" s="3"/>
      <c r="I958" s="3"/>
      <c r="K958" s="39"/>
      <c r="L958"/>
    </row>
    <row r="959" spans="1:20" ht="18.75" customHeight="1" thickBot="1" x14ac:dyDescent="0.3">
      <c r="E959" s="14" t="s">
        <v>787</v>
      </c>
      <c r="L959"/>
      <c r="M959"/>
      <c r="N959" s="4"/>
      <c r="O959" s="4"/>
      <c r="P959"/>
      <c r="Q959"/>
      <c r="R959"/>
      <c r="S959"/>
      <c r="T959"/>
    </row>
    <row r="960" spans="1:20" s="1" customFormat="1" ht="15.75" thickBot="1" x14ac:dyDescent="0.3">
      <c r="A960" s="54"/>
      <c r="B960" s="54"/>
      <c r="C960" s="54"/>
      <c r="D960" s="17" t="s">
        <v>0</v>
      </c>
      <c r="E960" s="17" t="s">
        <v>1</v>
      </c>
      <c r="F960" s="18" t="s">
        <v>996</v>
      </c>
      <c r="G960" s="18" t="s">
        <v>885</v>
      </c>
      <c r="H960" s="18" t="s">
        <v>885</v>
      </c>
      <c r="I960" s="18" t="s">
        <v>997</v>
      </c>
      <c r="J960" s="54"/>
      <c r="K960" s="39"/>
      <c r="L960"/>
      <c r="N960" s="4"/>
      <c r="O960" s="4"/>
    </row>
    <row r="961" spans="1:20" s="4" customFormat="1" x14ac:dyDescent="0.2">
      <c r="A961" s="2">
        <v>14</v>
      </c>
      <c r="B961" s="2">
        <v>4</v>
      </c>
      <c r="D961" s="8">
        <v>1814000751</v>
      </c>
      <c r="E961" s="8" t="s">
        <v>550</v>
      </c>
      <c r="F961" s="9">
        <v>12000</v>
      </c>
      <c r="G961" s="9">
        <v>12000</v>
      </c>
      <c r="H961" s="9">
        <v>4000</v>
      </c>
      <c r="I961" s="9">
        <v>0</v>
      </c>
      <c r="K961" s="39"/>
      <c r="L961"/>
    </row>
    <row r="962" spans="1:20" s="4" customFormat="1" x14ac:dyDescent="0.2">
      <c r="A962" s="2">
        <v>14</v>
      </c>
      <c r="B962" s="2">
        <v>4</v>
      </c>
      <c r="D962" s="8">
        <v>1814000761</v>
      </c>
      <c r="E962" s="8" t="s">
        <v>551</v>
      </c>
      <c r="F962" s="9">
        <v>347000</v>
      </c>
      <c r="G962" s="9">
        <v>347000</v>
      </c>
      <c r="H962" s="9">
        <v>347000</v>
      </c>
      <c r="I962" s="9">
        <v>360600</v>
      </c>
      <c r="K962" s="39"/>
      <c r="L962"/>
    </row>
    <row r="963" spans="1:20" s="4" customFormat="1" x14ac:dyDescent="0.2">
      <c r="A963" s="2">
        <v>14</v>
      </c>
      <c r="B963" s="2">
        <v>4</v>
      </c>
      <c r="D963" s="8">
        <v>1814000762</v>
      </c>
      <c r="E963" s="8" t="s">
        <v>552</v>
      </c>
      <c r="F963" s="9">
        <v>300000</v>
      </c>
      <c r="G963" s="9">
        <v>300000</v>
      </c>
      <c r="H963" s="9">
        <v>280000</v>
      </c>
      <c r="I963" s="9">
        <v>419046.5</v>
      </c>
      <c r="K963" s="39"/>
      <c r="L963"/>
    </row>
    <row r="964" spans="1:20" s="4" customFormat="1" x14ac:dyDescent="0.2">
      <c r="A964" s="2">
        <v>14</v>
      </c>
      <c r="B964" s="2">
        <v>4</v>
      </c>
      <c r="D964" s="8">
        <v>1814000820</v>
      </c>
      <c r="E964" s="8" t="s">
        <v>553</v>
      </c>
      <c r="F964" s="9">
        <v>18000</v>
      </c>
      <c r="G964" s="9">
        <v>21000</v>
      </c>
      <c r="H964" s="9"/>
      <c r="I964" s="9"/>
      <c r="K964" s="39"/>
      <c r="L964"/>
    </row>
    <row r="965" spans="1:20" s="4" customFormat="1" hidden="1" x14ac:dyDescent="0.2">
      <c r="A965" s="2">
        <v>14</v>
      </c>
      <c r="B965" s="2">
        <v>4</v>
      </c>
      <c r="D965" s="8">
        <v>1814000930</v>
      </c>
      <c r="E965" s="8" t="s">
        <v>554</v>
      </c>
      <c r="F965" s="9"/>
      <c r="G965" s="9"/>
      <c r="H965" s="9">
        <v>20000</v>
      </c>
      <c r="I965" s="9">
        <v>0</v>
      </c>
      <c r="K965" s="39"/>
      <c r="L965"/>
    </row>
    <row r="966" spans="1:20" s="4" customFormat="1" x14ac:dyDescent="0.2">
      <c r="A966" s="4">
        <v>13</v>
      </c>
      <c r="B966" s="2">
        <v>4</v>
      </c>
      <c r="D966" s="8">
        <v>1814020110</v>
      </c>
      <c r="E966" s="8" t="s">
        <v>555</v>
      </c>
      <c r="F966" s="9">
        <v>168000</v>
      </c>
      <c r="G966" s="9">
        <v>163000</v>
      </c>
      <c r="H966" s="9">
        <v>167000</v>
      </c>
      <c r="I966" s="9">
        <v>162609.37</v>
      </c>
      <c r="K966" s="39"/>
      <c r="L966"/>
    </row>
    <row r="967" spans="1:20" s="4" customFormat="1" hidden="1" x14ac:dyDescent="0.2">
      <c r="A967" s="4">
        <v>13</v>
      </c>
      <c r="B967" s="2">
        <v>4</v>
      </c>
      <c r="D967" s="8">
        <v>1814030110</v>
      </c>
      <c r="E967" s="8" t="s">
        <v>556</v>
      </c>
      <c r="F967" s="9"/>
      <c r="G967" s="9"/>
      <c r="H967" s="9"/>
      <c r="I967" s="9"/>
      <c r="K967" s="39"/>
      <c r="L967"/>
    </row>
    <row r="968" spans="1:20" s="4" customFormat="1" hidden="1" x14ac:dyDescent="0.2">
      <c r="A968" s="4">
        <v>13</v>
      </c>
      <c r="B968" s="2">
        <v>4</v>
      </c>
      <c r="D968" s="8">
        <v>1814040110</v>
      </c>
      <c r="E968" s="8" t="s">
        <v>557</v>
      </c>
      <c r="F968" s="9"/>
      <c r="G968" s="9"/>
      <c r="H968" s="9"/>
      <c r="I968" s="9"/>
      <c r="K968" s="39"/>
      <c r="L968"/>
    </row>
    <row r="969" spans="1:20" s="4" customFormat="1" x14ac:dyDescent="0.2">
      <c r="A969" s="4">
        <v>13</v>
      </c>
      <c r="B969" s="2">
        <v>4</v>
      </c>
      <c r="D969" s="8">
        <v>1814050110</v>
      </c>
      <c r="E969" s="8" t="s">
        <v>558</v>
      </c>
      <c r="F969" s="9">
        <v>310000</v>
      </c>
      <c r="G969" s="9">
        <v>257000</v>
      </c>
      <c r="H969" s="9">
        <v>351000</v>
      </c>
      <c r="I969" s="9">
        <v>348384.37</v>
      </c>
      <c r="K969" s="39"/>
      <c r="L969"/>
    </row>
    <row r="970" spans="1:20" s="4" customFormat="1" ht="15" thickBot="1" x14ac:dyDescent="0.25">
      <c r="A970" s="4">
        <v>13</v>
      </c>
      <c r="B970" s="2">
        <v>4</v>
      </c>
      <c r="D970" s="8">
        <v>1814060110</v>
      </c>
      <c r="E970" s="8" t="s">
        <v>559</v>
      </c>
      <c r="F970" s="9"/>
      <c r="G970" s="9"/>
      <c r="H970" s="9"/>
      <c r="I970" s="9">
        <f>9983+6781</f>
        <v>16764</v>
      </c>
      <c r="K970" s="39"/>
      <c r="L970"/>
    </row>
    <row r="971" spans="1:20" s="4" customFormat="1" ht="15" hidden="1" thickBot="1" x14ac:dyDescent="0.25">
      <c r="A971" s="2">
        <v>14</v>
      </c>
      <c r="B971" s="2">
        <v>4</v>
      </c>
      <c r="D971" s="8">
        <v>1814060750</v>
      </c>
      <c r="E971" s="8" t="s">
        <v>560</v>
      </c>
      <c r="F971" s="9"/>
      <c r="G971" s="9"/>
      <c r="H971" s="9"/>
      <c r="I971" s="9"/>
      <c r="K971" s="39"/>
      <c r="L971"/>
    </row>
    <row r="972" spans="1:20" s="5" customFormat="1" ht="15.75" thickBot="1" x14ac:dyDescent="0.3">
      <c r="D972" s="17"/>
      <c r="E972" s="17" t="s">
        <v>788</v>
      </c>
      <c r="F972" s="18">
        <f>SUM(F961:F971)</f>
        <v>1155000</v>
      </c>
      <c r="G972" s="18">
        <f>SUM(G961:G971)</f>
        <v>1100000</v>
      </c>
      <c r="H972" s="18">
        <f>SUM(H961:H971)</f>
        <v>1169000</v>
      </c>
      <c r="I972" s="18">
        <f t="shared" ref="I972" si="43">SUM(I961:I971)</f>
        <v>1307404.24</v>
      </c>
      <c r="K972" s="39"/>
      <c r="L972"/>
      <c r="N972" s="4"/>
      <c r="O972" s="4"/>
    </row>
    <row r="973" spans="1:20" s="4" customFormat="1" x14ac:dyDescent="0.2">
      <c r="D973" s="2"/>
      <c r="E973" s="2"/>
      <c r="F973" s="3"/>
      <c r="G973" s="3"/>
      <c r="H973" s="3"/>
      <c r="I973" s="3"/>
      <c r="K973" s="39"/>
      <c r="L973"/>
    </row>
    <row r="974" spans="1:20" ht="18.75" customHeight="1" thickBot="1" x14ac:dyDescent="0.3">
      <c r="E974" s="14" t="s">
        <v>840</v>
      </c>
      <c r="L974"/>
      <c r="M974"/>
      <c r="N974" s="4"/>
      <c r="O974" s="4"/>
      <c r="P974"/>
      <c r="Q974"/>
      <c r="R974"/>
      <c r="S974"/>
      <c r="T974"/>
    </row>
    <row r="975" spans="1:20" s="1" customFormat="1" ht="15.75" thickBot="1" x14ac:dyDescent="0.3">
      <c r="A975" s="54"/>
      <c r="B975" s="54"/>
      <c r="C975" s="54"/>
      <c r="D975" s="17" t="s">
        <v>0</v>
      </c>
      <c r="E975" s="17" t="s">
        <v>1</v>
      </c>
      <c r="F975" s="18" t="s">
        <v>996</v>
      </c>
      <c r="G975" s="18" t="s">
        <v>885</v>
      </c>
      <c r="H975" s="18" t="s">
        <v>759</v>
      </c>
      <c r="I975" s="18" t="s">
        <v>997</v>
      </c>
      <c r="J975" s="54"/>
      <c r="K975" s="39"/>
      <c r="L975"/>
      <c r="N975" s="4"/>
      <c r="O975" s="4"/>
    </row>
    <row r="976" spans="1:20" s="4" customFormat="1" x14ac:dyDescent="0.2">
      <c r="A976" s="4">
        <v>14</v>
      </c>
      <c r="B976" s="2">
        <v>4</v>
      </c>
      <c r="D976" s="8">
        <v>1815100751</v>
      </c>
      <c r="E976" s="8" t="s">
        <v>561</v>
      </c>
      <c r="F976" s="9">
        <v>10000</v>
      </c>
      <c r="G976" s="9">
        <v>10000</v>
      </c>
      <c r="H976" s="9">
        <v>4000</v>
      </c>
      <c r="I976" s="9">
        <v>0</v>
      </c>
      <c r="K976" s="39"/>
      <c r="L976"/>
    </row>
    <row r="977" spans="1:20" s="4" customFormat="1" x14ac:dyDescent="0.2">
      <c r="A977" s="2">
        <v>14</v>
      </c>
      <c r="B977" s="2">
        <v>4</v>
      </c>
      <c r="D977" s="8">
        <v>1815100753</v>
      </c>
      <c r="E977" s="8" t="s">
        <v>562</v>
      </c>
      <c r="F977" s="9">
        <v>15000</v>
      </c>
      <c r="G977" s="9">
        <v>12000</v>
      </c>
      <c r="H977" s="9"/>
      <c r="I977" s="9"/>
      <c r="K977" s="39"/>
      <c r="L977"/>
    </row>
    <row r="978" spans="1:20" s="4" customFormat="1" x14ac:dyDescent="0.2">
      <c r="A978" s="2">
        <v>14</v>
      </c>
      <c r="B978" s="2">
        <v>4</v>
      </c>
      <c r="D978" s="8">
        <v>1815100762</v>
      </c>
      <c r="E978" s="8" t="s">
        <v>563</v>
      </c>
      <c r="F978" s="9">
        <v>300000</v>
      </c>
      <c r="G978" s="9">
        <v>340000</v>
      </c>
      <c r="H978" s="9">
        <v>345000</v>
      </c>
      <c r="I978" s="9">
        <v>359480</v>
      </c>
      <c r="K978" s="39"/>
      <c r="L978"/>
    </row>
    <row r="979" spans="1:20" s="4" customFormat="1" x14ac:dyDescent="0.2">
      <c r="A979" s="2">
        <v>13</v>
      </c>
      <c r="B979" s="2">
        <v>4</v>
      </c>
      <c r="D979" s="8">
        <v>1815110110</v>
      </c>
      <c r="E979" s="8" t="s">
        <v>564</v>
      </c>
      <c r="F979" s="9">
        <v>155000</v>
      </c>
      <c r="G979" s="9">
        <v>150000</v>
      </c>
      <c r="H979" s="9">
        <v>143000</v>
      </c>
      <c r="I979" s="9">
        <v>146064.59</v>
      </c>
      <c r="K979" s="39"/>
      <c r="L979"/>
    </row>
    <row r="980" spans="1:20" s="4" customFormat="1" x14ac:dyDescent="0.2">
      <c r="A980" s="2">
        <v>14</v>
      </c>
      <c r="B980" s="2">
        <v>4</v>
      </c>
      <c r="D980" s="8">
        <v>1815110761</v>
      </c>
      <c r="E980" s="8" t="s">
        <v>933</v>
      </c>
      <c r="F980" s="9">
        <v>188000</v>
      </c>
      <c r="G980" s="9">
        <v>188000</v>
      </c>
      <c r="H980" s="9"/>
      <c r="I980" s="9"/>
      <c r="K980" s="39"/>
      <c r="L980"/>
    </row>
    <row r="981" spans="1:20" s="4" customFormat="1" ht="15" thickBot="1" x14ac:dyDescent="0.25">
      <c r="A981" s="2">
        <v>13</v>
      </c>
      <c r="B981" s="2">
        <v>4</v>
      </c>
      <c r="D981" s="8">
        <v>1815120110</v>
      </c>
      <c r="E981" s="8" t="s">
        <v>1060</v>
      </c>
      <c r="F981" s="9">
        <v>120000</v>
      </c>
      <c r="G981" s="9">
        <v>0</v>
      </c>
      <c r="H981" s="9">
        <v>0</v>
      </c>
      <c r="I981" s="9"/>
      <c r="K981" s="39"/>
      <c r="L981"/>
    </row>
    <row r="982" spans="1:20" s="5" customFormat="1" ht="15.75" thickBot="1" x14ac:dyDescent="0.3">
      <c r="D982" s="17"/>
      <c r="E982" s="17" t="s">
        <v>789</v>
      </c>
      <c r="F982" s="18">
        <f>SUM(F976:F981)</f>
        <v>788000</v>
      </c>
      <c r="G982" s="18">
        <f>SUM(G976:G981)</f>
        <v>700000</v>
      </c>
      <c r="H982" s="18">
        <f>SUM(H976:H981)</f>
        <v>492000</v>
      </c>
      <c r="I982" s="18">
        <f t="shared" ref="I982" si="44">SUM(I976:I981)</f>
        <v>505544.58999999997</v>
      </c>
      <c r="K982" s="39"/>
      <c r="L982"/>
      <c r="N982" s="4"/>
      <c r="O982" s="4"/>
    </row>
    <row r="983" spans="1:20" s="4" customFormat="1" x14ac:dyDescent="0.2">
      <c r="D983" s="2"/>
      <c r="E983" s="2"/>
      <c r="F983" s="3"/>
      <c r="G983" s="3"/>
      <c r="H983" s="3"/>
      <c r="I983" s="3"/>
      <c r="K983" s="39"/>
      <c r="L983"/>
    </row>
    <row r="984" spans="1:20" ht="18.75" customHeight="1" thickBot="1" x14ac:dyDescent="0.3">
      <c r="E984" s="14" t="s">
        <v>737</v>
      </c>
      <c r="L984"/>
      <c r="M984"/>
      <c r="N984" s="4"/>
      <c r="O984" s="4"/>
      <c r="P984"/>
      <c r="Q984"/>
      <c r="R984"/>
      <c r="S984"/>
      <c r="T984"/>
    </row>
    <row r="985" spans="1:20" s="1" customFormat="1" ht="15.75" thickBot="1" x14ac:dyDescent="0.3">
      <c r="A985" s="54"/>
      <c r="B985" s="54"/>
      <c r="C985" s="54"/>
      <c r="D985" s="17" t="s">
        <v>0</v>
      </c>
      <c r="E985" s="17" t="s">
        <v>1</v>
      </c>
      <c r="F985" s="18" t="s">
        <v>996</v>
      </c>
      <c r="G985" s="18" t="s">
        <v>885</v>
      </c>
      <c r="H985" s="18" t="s">
        <v>759</v>
      </c>
      <c r="I985" s="18" t="s">
        <v>997</v>
      </c>
      <c r="J985" s="54"/>
      <c r="K985" s="39"/>
      <c r="L985"/>
      <c r="N985" s="4"/>
      <c r="O985" s="4"/>
    </row>
    <row r="986" spans="1:20" s="4" customFormat="1" x14ac:dyDescent="0.2">
      <c r="A986" s="4">
        <v>13</v>
      </c>
      <c r="B986" s="2">
        <v>4</v>
      </c>
      <c r="D986" s="8">
        <v>1815800110</v>
      </c>
      <c r="E986" s="8" t="s">
        <v>565</v>
      </c>
      <c r="F986" s="9">
        <v>370000</v>
      </c>
      <c r="G986" s="9">
        <v>372000</v>
      </c>
      <c r="H986" s="9">
        <v>372000</v>
      </c>
      <c r="I986" s="9">
        <v>297991.83</v>
      </c>
      <c r="K986" s="39"/>
      <c r="L986"/>
    </row>
    <row r="987" spans="1:20" s="4" customFormat="1" x14ac:dyDescent="0.2">
      <c r="A987" s="2">
        <v>14</v>
      </c>
      <c r="B987" s="2">
        <v>4</v>
      </c>
      <c r="D987" s="8">
        <v>1815800431</v>
      </c>
      <c r="E987" s="8" t="s">
        <v>566</v>
      </c>
      <c r="F987" s="9">
        <v>60000</v>
      </c>
      <c r="G987" s="9">
        <v>100000</v>
      </c>
      <c r="H987" s="9">
        <v>100000</v>
      </c>
      <c r="I987" s="9">
        <v>51314.31</v>
      </c>
      <c r="K987" s="39"/>
      <c r="L987"/>
    </row>
    <row r="988" spans="1:20" s="4" customFormat="1" x14ac:dyDescent="0.2">
      <c r="A988" s="2">
        <v>14</v>
      </c>
      <c r="B988" s="2">
        <v>4</v>
      </c>
      <c r="D988" s="8">
        <v>1815800433</v>
      </c>
      <c r="E988" s="8" t="s">
        <v>567</v>
      </c>
      <c r="F988" s="9">
        <v>7000</v>
      </c>
      <c r="G988" s="9">
        <v>15000</v>
      </c>
      <c r="H988" s="9">
        <v>15000</v>
      </c>
      <c r="I988" s="9">
        <v>6163.58</v>
      </c>
      <c r="K988" s="39"/>
      <c r="L988"/>
    </row>
    <row r="989" spans="1:20" s="4" customFormat="1" x14ac:dyDescent="0.2">
      <c r="A989" s="2">
        <v>14</v>
      </c>
      <c r="B989" s="2">
        <v>4</v>
      </c>
      <c r="D989" s="8">
        <v>1815800434</v>
      </c>
      <c r="E989" s="8" t="s">
        <v>568</v>
      </c>
      <c r="F989" s="9">
        <v>189000</v>
      </c>
      <c r="G989" s="9">
        <v>189000</v>
      </c>
      <c r="H989" s="9">
        <v>162000</v>
      </c>
      <c r="I989" s="9">
        <v>168323.74</v>
      </c>
      <c r="K989" s="39"/>
      <c r="L989"/>
    </row>
    <row r="990" spans="1:20" s="4" customFormat="1" x14ac:dyDescent="0.2">
      <c r="A990" s="2">
        <v>14</v>
      </c>
      <c r="B990" s="2">
        <v>4</v>
      </c>
      <c r="D990" s="8">
        <v>1815800450</v>
      </c>
      <c r="E990" s="8" t="s">
        <v>569</v>
      </c>
      <c r="F990" s="9">
        <v>35000</v>
      </c>
      <c r="G990" s="9">
        <v>35000</v>
      </c>
      <c r="H990" s="9">
        <v>35000</v>
      </c>
      <c r="I990" s="9">
        <v>29128.799999999999</v>
      </c>
      <c r="K990" s="39"/>
      <c r="L990"/>
    </row>
    <row r="991" spans="1:20" s="4" customFormat="1" ht="15" thickBot="1" x14ac:dyDescent="0.25">
      <c r="A991" s="2">
        <v>14</v>
      </c>
      <c r="B991" s="2">
        <v>4</v>
      </c>
      <c r="D991" s="8">
        <v>1815800541</v>
      </c>
      <c r="E991" s="8" t="s">
        <v>570</v>
      </c>
      <c r="F991" s="9">
        <v>1000</v>
      </c>
      <c r="G991" s="9">
        <v>1000</v>
      </c>
      <c r="H991" s="9">
        <v>1000</v>
      </c>
      <c r="I991" s="9">
        <v>0</v>
      </c>
      <c r="K991" s="39"/>
      <c r="L991"/>
    </row>
    <row r="992" spans="1:20" s="5" customFormat="1" ht="15.75" thickBot="1" x14ac:dyDescent="0.3">
      <c r="D992" s="17"/>
      <c r="E992" s="17" t="s">
        <v>839</v>
      </c>
      <c r="F992" s="18">
        <f>SUM(F986:F991)</f>
        <v>662000</v>
      </c>
      <c r="G992" s="18">
        <f>SUM(G986:G991)</f>
        <v>712000</v>
      </c>
      <c r="H992" s="18">
        <f>SUM(H986:H991)</f>
        <v>685000</v>
      </c>
      <c r="I992" s="18">
        <f t="shared" ref="I992" si="45">SUM(I986:I991)</f>
        <v>552922.26</v>
      </c>
      <c r="K992" s="39"/>
      <c r="L992"/>
      <c r="N992" s="4"/>
      <c r="O992" s="4"/>
    </row>
    <row r="993" spans="1:20" s="4" customFormat="1" x14ac:dyDescent="0.2">
      <c r="D993" s="2"/>
      <c r="E993" s="2"/>
      <c r="F993" s="3"/>
      <c r="G993" s="3"/>
      <c r="H993" s="3"/>
      <c r="I993" s="3"/>
      <c r="K993" s="39"/>
      <c r="L993"/>
    </row>
    <row r="994" spans="1:20" ht="18.75" customHeight="1" thickBot="1" x14ac:dyDescent="0.3">
      <c r="E994" s="14" t="s">
        <v>571</v>
      </c>
      <c r="L994"/>
      <c r="M994"/>
      <c r="N994" s="4"/>
      <c r="O994" s="4"/>
      <c r="P994"/>
      <c r="Q994"/>
      <c r="R994"/>
      <c r="S994"/>
      <c r="T994"/>
    </row>
    <row r="995" spans="1:20" s="1" customFormat="1" ht="15.75" thickBot="1" x14ac:dyDescent="0.3">
      <c r="A995" s="54"/>
      <c r="B995" s="54"/>
      <c r="C995" s="54"/>
      <c r="D995" s="17" t="s">
        <v>0</v>
      </c>
      <c r="E995" s="17" t="s">
        <v>1</v>
      </c>
      <c r="F995" s="18" t="s">
        <v>996</v>
      </c>
      <c r="G995" s="18" t="s">
        <v>885</v>
      </c>
      <c r="H995" s="18" t="s">
        <v>759</v>
      </c>
      <c r="I995" s="18" t="s">
        <v>997</v>
      </c>
      <c r="J995" s="54"/>
      <c r="K995" s="39"/>
      <c r="L995"/>
      <c r="N995" s="4"/>
      <c r="O995" s="4"/>
    </row>
    <row r="996" spans="1:20" s="4" customFormat="1" x14ac:dyDescent="0.2">
      <c r="A996" s="4">
        <v>13</v>
      </c>
      <c r="B996" s="4">
        <v>3</v>
      </c>
      <c r="D996" s="8">
        <v>1817100110</v>
      </c>
      <c r="E996" s="8" t="s">
        <v>934</v>
      </c>
      <c r="F996" s="9">
        <v>140000</v>
      </c>
      <c r="G996" s="9">
        <v>173000</v>
      </c>
      <c r="H996" s="9">
        <v>75000</v>
      </c>
      <c r="I996" s="9">
        <v>38995.760000000002</v>
      </c>
      <c r="K996" s="39"/>
      <c r="L996"/>
    </row>
    <row r="997" spans="1:20" s="4" customFormat="1" x14ac:dyDescent="0.2">
      <c r="A997" s="2">
        <v>14</v>
      </c>
      <c r="B997" s="2">
        <v>3</v>
      </c>
      <c r="D997" s="8">
        <v>1817000531</v>
      </c>
      <c r="E997" s="8" t="s">
        <v>1011</v>
      </c>
      <c r="F997" s="9">
        <v>15000</v>
      </c>
      <c r="G997" s="9"/>
      <c r="H997" s="9"/>
      <c r="I997" s="9"/>
      <c r="K997" s="39"/>
      <c r="L997"/>
    </row>
    <row r="998" spans="1:20" s="4" customFormat="1" x14ac:dyDescent="0.2">
      <c r="A998" s="2">
        <v>14</v>
      </c>
      <c r="B998" s="2">
        <v>3</v>
      </c>
      <c r="D998" s="8">
        <v>1817000535</v>
      </c>
      <c r="E998" s="8" t="s">
        <v>1079</v>
      </c>
      <c r="F998" s="9">
        <v>28000</v>
      </c>
      <c r="G998" s="9"/>
      <c r="H998" s="9"/>
      <c r="I998" s="9"/>
      <c r="K998" s="39"/>
      <c r="L998"/>
    </row>
    <row r="999" spans="1:20" s="4" customFormat="1" ht="15" thickBot="1" x14ac:dyDescent="0.25">
      <c r="A999" s="2">
        <v>14</v>
      </c>
      <c r="B999" s="2">
        <v>3</v>
      </c>
      <c r="D999" s="8">
        <v>1817100750</v>
      </c>
      <c r="E999" s="8" t="s">
        <v>571</v>
      </c>
      <c r="F999" s="9">
        <v>1500000</v>
      </c>
      <c r="G999" s="9">
        <v>1500000</v>
      </c>
      <c r="H999" s="9">
        <v>1300000</v>
      </c>
      <c r="I999" s="9">
        <v>1554929.09</v>
      </c>
      <c r="K999" s="39"/>
      <c r="L999"/>
    </row>
    <row r="1000" spans="1:20" s="5" customFormat="1" ht="13.5" customHeight="1" thickBot="1" x14ac:dyDescent="0.3">
      <c r="D1000" s="17"/>
      <c r="E1000" s="17" t="s">
        <v>842</v>
      </c>
      <c r="F1000" s="18">
        <f>SUM(F996:F999)</f>
        <v>1683000</v>
      </c>
      <c r="G1000" s="18">
        <f>SUM(G996:G999)</f>
        <v>1673000</v>
      </c>
      <c r="H1000" s="18">
        <f>SUM(H996:H999)</f>
        <v>1375000</v>
      </c>
      <c r="I1000" s="18">
        <f>SUM(I996:I999)</f>
        <v>1593924.85</v>
      </c>
      <c r="K1000" s="39"/>
      <c r="L1000"/>
      <c r="N1000" s="4"/>
      <c r="O1000" s="4"/>
    </row>
    <row r="1001" spans="1:20" s="4" customFormat="1" x14ac:dyDescent="0.2">
      <c r="D1001" s="2"/>
      <c r="E1001" s="2"/>
      <c r="F1001" s="3"/>
      <c r="G1001" s="3"/>
      <c r="H1001" s="3"/>
      <c r="I1001" s="3"/>
      <c r="K1001" s="39"/>
      <c r="L1001"/>
    </row>
    <row r="1002" spans="1:20" ht="18.75" customHeight="1" thickBot="1" x14ac:dyDescent="0.3">
      <c r="E1002" s="14" t="s">
        <v>107</v>
      </c>
      <c r="L1002"/>
      <c r="M1002"/>
      <c r="N1002" s="4"/>
      <c r="O1002" s="4"/>
      <c r="P1002"/>
      <c r="Q1002"/>
      <c r="R1002"/>
      <c r="S1002"/>
      <c r="T1002"/>
    </row>
    <row r="1003" spans="1:20" s="1" customFormat="1" ht="15.75" thickBot="1" x14ac:dyDescent="0.3">
      <c r="A1003" s="54"/>
      <c r="B1003" s="54"/>
      <c r="C1003" s="54"/>
      <c r="D1003" s="17" t="s">
        <v>0</v>
      </c>
      <c r="E1003" s="17" t="s">
        <v>1</v>
      </c>
      <c r="F1003" s="18" t="s">
        <v>996</v>
      </c>
      <c r="G1003" s="18" t="s">
        <v>885</v>
      </c>
      <c r="H1003" s="18" t="s">
        <v>759</v>
      </c>
      <c r="I1003" s="18" t="s">
        <v>997</v>
      </c>
      <c r="J1003" s="54"/>
      <c r="K1003" s="39"/>
      <c r="L1003"/>
      <c r="N1003" s="4"/>
      <c r="O1003" s="4"/>
    </row>
    <row r="1004" spans="1:20" s="4" customFormat="1" x14ac:dyDescent="0.2">
      <c r="A1004" s="4">
        <v>13</v>
      </c>
      <c r="B1004" s="4">
        <v>4</v>
      </c>
      <c r="D1004" s="8">
        <v>1817200110</v>
      </c>
      <c r="E1004" s="8" t="s">
        <v>572</v>
      </c>
      <c r="F1004" s="9">
        <v>143000</v>
      </c>
      <c r="G1004" s="9">
        <v>142000</v>
      </c>
      <c r="H1004" s="9">
        <v>141000</v>
      </c>
      <c r="I1004" s="9">
        <v>135114.51</v>
      </c>
      <c r="K1004" s="39"/>
      <c r="L1004"/>
    </row>
    <row r="1005" spans="1:20" s="4" customFormat="1" ht="15" thickBot="1" x14ac:dyDescent="0.25">
      <c r="A1005" s="2">
        <v>14</v>
      </c>
      <c r="B1005" s="2">
        <v>4</v>
      </c>
      <c r="D1005" s="8">
        <v>1817200780</v>
      </c>
      <c r="E1005" s="8" t="s">
        <v>573</v>
      </c>
      <c r="F1005" s="9">
        <v>45000</v>
      </c>
      <c r="G1005" s="9">
        <v>31000</v>
      </c>
      <c r="H1005" s="9">
        <v>56000</v>
      </c>
      <c r="I1005" s="9">
        <v>24160.6</v>
      </c>
      <c r="K1005" s="39"/>
      <c r="L1005"/>
    </row>
    <row r="1006" spans="1:20" s="5" customFormat="1" ht="15.75" thickBot="1" x14ac:dyDescent="0.3">
      <c r="D1006" s="17"/>
      <c r="E1006" s="17" t="s">
        <v>843</v>
      </c>
      <c r="F1006" s="18">
        <f>SUM(F1004:F1005)</f>
        <v>188000</v>
      </c>
      <c r="G1006" s="18">
        <f>SUM(G1004:G1005)</f>
        <v>173000</v>
      </c>
      <c r="H1006" s="18">
        <f>SUM(H1004:H1005)</f>
        <v>197000</v>
      </c>
      <c r="I1006" s="18">
        <f t="shared" ref="I1006" si="46">SUM(I1004:I1005)</f>
        <v>159275.11000000002</v>
      </c>
      <c r="K1006" s="39"/>
      <c r="L1006"/>
      <c r="N1006" s="4"/>
      <c r="O1006" s="4"/>
    </row>
    <row r="1007" spans="1:20" s="4" customFormat="1" x14ac:dyDescent="0.2">
      <c r="D1007" s="2"/>
      <c r="E1007" s="2"/>
      <c r="F1007" s="3"/>
      <c r="G1007" s="3"/>
      <c r="H1007" s="3"/>
      <c r="I1007" s="3"/>
      <c r="K1007" s="39"/>
      <c r="L1007"/>
    </row>
    <row r="1008" spans="1:20" ht="18.75" customHeight="1" thickBot="1" x14ac:dyDescent="0.3">
      <c r="E1008" s="14" t="s">
        <v>575</v>
      </c>
      <c r="L1008"/>
      <c r="M1008"/>
      <c r="N1008" s="4"/>
      <c r="O1008" s="4"/>
      <c r="P1008"/>
      <c r="Q1008"/>
      <c r="R1008"/>
      <c r="S1008"/>
      <c r="T1008"/>
    </row>
    <row r="1009" spans="1:20" s="1" customFormat="1" ht="15.75" thickBot="1" x14ac:dyDescent="0.3">
      <c r="A1009" s="54"/>
      <c r="B1009" s="54"/>
      <c r="C1009" s="54"/>
      <c r="D1009" s="17" t="s">
        <v>0</v>
      </c>
      <c r="E1009" s="17" t="s">
        <v>1</v>
      </c>
      <c r="F1009" s="18" t="s">
        <v>996</v>
      </c>
      <c r="G1009" s="18" t="s">
        <v>885</v>
      </c>
      <c r="H1009" s="18" t="s">
        <v>759</v>
      </c>
      <c r="I1009" s="18" t="s">
        <v>997</v>
      </c>
      <c r="J1009" s="54"/>
      <c r="K1009" s="39"/>
      <c r="L1009"/>
      <c r="N1009" s="4"/>
      <c r="O1009" s="4"/>
    </row>
    <row r="1010" spans="1:20" s="4" customFormat="1" x14ac:dyDescent="0.2">
      <c r="A1010" s="4">
        <v>13</v>
      </c>
      <c r="B1010" s="4">
        <v>4</v>
      </c>
      <c r="D1010" s="26">
        <v>1817300110</v>
      </c>
      <c r="E1010" s="26" t="s">
        <v>574</v>
      </c>
      <c r="F1010" s="27">
        <v>1161000</v>
      </c>
      <c r="G1010" s="27">
        <v>1095000</v>
      </c>
      <c r="H1010" s="27">
        <v>930000</v>
      </c>
      <c r="I1010" s="27">
        <v>982199.09</v>
      </c>
      <c r="K1010" s="39"/>
      <c r="L1010"/>
    </row>
    <row r="1011" spans="1:20" s="4" customFormat="1" x14ac:dyDescent="0.2">
      <c r="A1011" s="2">
        <v>14</v>
      </c>
      <c r="B1011" s="2">
        <v>4</v>
      </c>
      <c r="D1011" s="8">
        <v>1817300521</v>
      </c>
      <c r="E1011" s="8" t="s">
        <v>935</v>
      </c>
      <c r="F1011" s="9">
        <v>53000</v>
      </c>
      <c r="G1011" s="9">
        <v>43000</v>
      </c>
      <c r="H1011" s="9">
        <v>50000</v>
      </c>
      <c r="I1011" s="9">
        <v>52854.15</v>
      </c>
      <c r="K1011" s="39"/>
      <c r="L1011"/>
    </row>
    <row r="1012" spans="1:20" s="4" customFormat="1" x14ac:dyDescent="0.2">
      <c r="A1012" s="2">
        <v>14</v>
      </c>
      <c r="B1012" s="2">
        <v>4</v>
      </c>
      <c r="D1012" s="8">
        <v>1817300522</v>
      </c>
      <c r="E1012" s="8" t="s">
        <v>1008</v>
      </c>
      <c r="F1012" s="9">
        <v>8000</v>
      </c>
      <c r="G1012" s="9"/>
      <c r="H1012" s="9"/>
      <c r="I1012" s="9">
        <v>0</v>
      </c>
      <c r="K1012" s="39"/>
      <c r="L1012"/>
    </row>
    <row r="1013" spans="1:20" s="4" customFormat="1" x14ac:dyDescent="0.2">
      <c r="A1013" s="2">
        <v>14</v>
      </c>
      <c r="B1013" s="2">
        <v>4</v>
      </c>
      <c r="D1013" s="8">
        <v>1817300580</v>
      </c>
      <c r="E1013" s="8" t="s">
        <v>1009</v>
      </c>
      <c r="F1013" s="9">
        <v>9000</v>
      </c>
      <c r="G1013" s="9"/>
      <c r="H1013" s="9"/>
      <c r="I1013" s="9">
        <v>0</v>
      </c>
      <c r="K1013" s="39"/>
      <c r="L1013"/>
    </row>
    <row r="1014" spans="1:20" s="4" customFormat="1" ht="15" thickBot="1" x14ac:dyDescent="0.25">
      <c r="A1014" s="2">
        <v>14</v>
      </c>
      <c r="B1014" s="2">
        <v>4</v>
      </c>
      <c r="D1014" s="8">
        <v>1817300750</v>
      </c>
      <c r="E1014" s="8" t="s">
        <v>576</v>
      </c>
      <c r="F1014" s="9"/>
      <c r="G1014" s="9">
        <v>14000</v>
      </c>
      <c r="H1014" s="9">
        <v>5000</v>
      </c>
      <c r="I1014" s="9">
        <v>0</v>
      </c>
      <c r="K1014" s="39"/>
      <c r="L1014"/>
    </row>
    <row r="1015" spans="1:20" s="5" customFormat="1" ht="15.75" thickBot="1" x14ac:dyDescent="0.3">
      <c r="D1015" s="17"/>
      <c r="E1015" s="17" t="s">
        <v>844</v>
      </c>
      <c r="F1015" s="18">
        <f>SUM(F1010:F1014)</f>
        <v>1231000</v>
      </c>
      <c r="G1015" s="18">
        <f>SUM(G1010:G1014)</f>
        <v>1152000</v>
      </c>
      <c r="H1015" s="18">
        <f>SUM(H1010:H1014)</f>
        <v>985000</v>
      </c>
      <c r="I1015" s="18">
        <f t="shared" ref="I1015" si="47">SUM(I1010:I1014)</f>
        <v>1035053.24</v>
      </c>
      <c r="K1015" s="39"/>
      <c r="L1015"/>
      <c r="N1015" s="4"/>
      <c r="O1015" s="4"/>
    </row>
    <row r="1016" spans="1:20" s="4" customFormat="1" x14ac:dyDescent="0.2">
      <c r="D1016" s="2"/>
      <c r="E1016" s="2"/>
      <c r="F1016" s="3"/>
      <c r="G1016" s="3"/>
      <c r="H1016" s="3"/>
      <c r="I1016" s="3"/>
      <c r="K1016" s="39"/>
      <c r="L1016"/>
    </row>
    <row r="1017" spans="1:20" ht="18.75" customHeight="1" thickBot="1" x14ac:dyDescent="0.3">
      <c r="E1017" s="14" t="s">
        <v>870</v>
      </c>
      <c r="L1017"/>
      <c r="M1017"/>
      <c r="N1017" s="4"/>
      <c r="O1017" s="4"/>
      <c r="P1017"/>
      <c r="Q1017"/>
      <c r="R1017"/>
      <c r="S1017"/>
      <c r="T1017"/>
    </row>
    <row r="1018" spans="1:20" s="1" customFormat="1" ht="15.75" thickBot="1" x14ac:dyDescent="0.3">
      <c r="A1018" s="54"/>
      <c r="B1018" s="54"/>
      <c r="C1018" s="54"/>
      <c r="D1018" s="17" t="s">
        <v>0</v>
      </c>
      <c r="E1018" s="17" t="s">
        <v>1</v>
      </c>
      <c r="F1018" s="18" t="s">
        <v>996</v>
      </c>
      <c r="G1018" s="18" t="s">
        <v>885</v>
      </c>
      <c r="H1018" s="18" t="s">
        <v>759</v>
      </c>
      <c r="I1018" s="18" t="s">
        <v>997</v>
      </c>
      <c r="J1018" s="54"/>
      <c r="K1018" s="39"/>
      <c r="L1018"/>
      <c r="N1018" s="4"/>
      <c r="O1018" s="4"/>
    </row>
    <row r="1019" spans="1:20" s="4" customFormat="1" x14ac:dyDescent="0.2">
      <c r="A1019" s="2">
        <v>14</v>
      </c>
      <c r="B1019" s="2">
        <v>4</v>
      </c>
      <c r="D1019" s="8">
        <v>1817400870</v>
      </c>
      <c r="E1019" s="8" t="s">
        <v>753</v>
      </c>
      <c r="F1019" s="9"/>
      <c r="G1019" s="9"/>
      <c r="H1019" s="9">
        <v>9000</v>
      </c>
      <c r="I1019" s="9">
        <v>8848</v>
      </c>
      <c r="K1019" s="39"/>
      <c r="L1019"/>
    </row>
    <row r="1020" spans="1:20" s="4" customFormat="1" x14ac:dyDescent="0.2">
      <c r="A1020" s="2">
        <v>14</v>
      </c>
      <c r="B1020" s="2">
        <v>4</v>
      </c>
      <c r="D1020" s="8">
        <v>1817500441</v>
      </c>
      <c r="E1020" s="8" t="s">
        <v>577</v>
      </c>
      <c r="F1020" s="9">
        <v>146000</v>
      </c>
      <c r="G1020" s="9">
        <v>145000</v>
      </c>
      <c r="H1020" s="9">
        <v>145000</v>
      </c>
      <c r="I1020" s="9">
        <v>144501</v>
      </c>
      <c r="K1020" s="39"/>
      <c r="L1020"/>
    </row>
    <row r="1021" spans="1:20" s="4" customFormat="1" x14ac:dyDescent="0.2">
      <c r="A1021" s="2">
        <v>13</v>
      </c>
      <c r="B1021" s="2">
        <v>4</v>
      </c>
      <c r="D1021" s="8">
        <v>1817600110</v>
      </c>
      <c r="E1021" s="8" t="s">
        <v>578</v>
      </c>
      <c r="F1021" s="9"/>
      <c r="G1021" s="9"/>
      <c r="H1021" s="9"/>
      <c r="I1021" s="9">
        <v>17896.75</v>
      </c>
      <c r="K1021" s="39"/>
      <c r="L1021"/>
    </row>
    <row r="1022" spans="1:20" s="4" customFormat="1" x14ac:dyDescent="0.2">
      <c r="A1022" s="2">
        <v>14</v>
      </c>
      <c r="B1022" s="2">
        <v>4</v>
      </c>
      <c r="D1022" s="8">
        <v>1817600434</v>
      </c>
      <c r="E1022" s="8" t="s">
        <v>936</v>
      </c>
      <c r="F1022" s="9"/>
      <c r="G1022" s="9"/>
      <c r="H1022" s="9"/>
      <c r="I1022" s="9">
        <v>807.28</v>
      </c>
      <c r="K1022" s="39"/>
      <c r="L1022"/>
    </row>
    <row r="1023" spans="1:20" s="4" customFormat="1" x14ac:dyDescent="0.2">
      <c r="A1023" s="2">
        <v>14</v>
      </c>
      <c r="B1023" s="2">
        <v>4</v>
      </c>
      <c r="D1023" s="8">
        <v>1817600720</v>
      </c>
      <c r="E1023" s="8" t="s">
        <v>937</v>
      </c>
      <c r="F1023" s="9"/>
      <c r="G1023" s="9"/>
      <c r="H1023" s="9"/>
      <c r="I1023" s="9">
        <v>1054.0999999999999</v>
      </c>
      <c r="K1023" s="39"/>
      <c r="L1023"/>
    </row>
    <row r="1024" spans="1:20" s="4" customFormat="1" x14ac:dyDescent="0.2">
      <c r="A1024" s="2">
        <v>13</v>
      </c>
      <c r="B1024" s="2">
        <v>4</v>
      </c>
      <c r="D1024" s="8">
        <v>1817700110</v>
      </c>
      <c r="E1024" s="8" t="s">
        <v>579</v>
      </c>
      <c r="F1024" s="9">
        <v>345000</v>
      </c>
      <c r="G1024" s="9">
        <v>330000</v>
      </c>
      <c r="H1024" s="9">
        <v>303000</v>
      </c>
      <c r="I1024" s="9">
        <v>326650.63</v>
      </c>
      <c r="K1024" s="39"/>
      <c r="L1024"/>
    </row>
    <row r="1025" spans="1:20" x14ac:dyDescent="0.2">
      <c r="A1025" s="2">
        <v>13</v>
      </c>
      <c r="B1025" s="2">
        <v>4</v>
      </c>
      <c r="D1025" s="8">
        <v>1817800110</v>
      </c>
      <c r="E1025" s="8" t="s">
        <v>580</v>
      </c>
      <c r="F1025" s="9">
        <v>1764000</v>
      </c>
      <c r="G1025" s="9">
        <v>1754000</v>
      </c>
      <c r="H1025" s="9">
        <v>1669000</v>
      </c>
      <c r="I1025" s="9">
        <v>1674562.09</v>
      </c>
      <c r="L1025"/>
      <c r="M1025"/>
      <c r="N1025" s="4"/>
      <c r="O1025" s="4"/>
      <c r="P1025"/>
      <c r="Q1025"/>
      <c r="R1025"/>
      <c r="S1025"/>
      <c r="T1025"/>
    </row>
    <row r="1026" spans="1:20" x14ac:dyDescent="0.2">
      <c r="A1026" s="2">
        <v>14</v>
      </c>
      <c r="B1026" s="2">
        <v>4</v>
      </c>
      <c r="D1026" s="8">
        <v>1817800710</v>
      </c>
      <c r="E1026" s="8" t="s">
        <v>581</v>
      </c>
      <c r="F1026" s="9">
        <v>850000</v>
      </c>
      <c r="G1026" s="9">
        <v>1240000</v>
      </c>
      <c r="H1026" s="9">
        <v>1345000</v>
      </c>
      <c r="I1026" s="9">
        <v>1018131</v>
      </c>
      <c r="L1026"/>
      <c r="M1026"/>
      <c r="N1026" s="4"/>
      <c r="O1026" s="4"/>
      <c r="P1026"/>
      <c r="Q1026"/>
      <c r="R1026"/>
      <c r="S1026"/>
      <c r="T1026"/>
    </row>
    <row r="1027" spans="1:20" x14ac:dyDescent="0.2">
      <c r="A1027" s="2">
        <v>14</v>
      </c>
      <c r="B1027" s="2">
        <v>4</v>
      </c>
      <c r="D1027" s="8">
        <v>1817800711</v>
      </c>
      <c r="E1027" s="8" t="s">
        <v>113</v>
      </c>
      <c r="F1027" s="9">
        <v>4900000</v>
      </c>
      <c r="G1027" s="9">
        <v>4256000</v>
      </c>
      <c r="H1027" s="9">
        <v>5394000</v>
      </c>
      <c r="I1027" s="9">
        <v>4867557.0599999996</v>
      </c>
      <c r="L1027"/>
      <c r="M1027"/>
      <c r="N1027" s="4"/>
      <c r="O1027" s="4"/>
      <c r="P1027"/>
      <c r="Q1027"/>
      <c r="R1027"/>
      <c r="S1027"/>
      <c r="T1027"/>
    </row>
    <row r="1028" spans="1:20" x14ac:dyDescent="0.2">
      <c r="A1028" s="2">
        <v>14</v>
      </c>
      <c r="B1028" s="2">
        <v>4</v>
      </c>
      <c r="D1028" s="8">
        <v>1817800712</v>
      </c>
      <c r="E1028" s="8" t="s">
        <v>582</v>
      </c>
      <c r="F1028" s="9">
        <v>370000</v>
      </c>
      <c r="G1028" s="9">
        <v>460000</v>
      </c>
      <c r="H1028" s="9">
        <v>430000</v>
      </c>
      <c r="I1028" s="9">
        <f>290028.72+30965</f>
        <v>320993.71999999997</v>
      </c>
      <c r="L1028"/>
      <c r="M1028"/>
      <c r="N1028" s="4"/>
      <c r="O1028" s="4"/>
      <c r="P1028"/>
      <c r="Q1028"/>
      <c r="R1028"/>
      <c r="S1028"/>
      <c r="T1028"/>
    </row>
    <row r="1029" spans="1:20" x14ac:dyDescent="0.2">
      <c r="A1029" s="2">
        <v>14</v>
      </c>
      <c r="B1029" s="2">
        <v>4</v>
      </c>
      <c r="D1029" s="8">
        <v>1817800718</v>
      </c>
      <c r="E1029" s="8" t="s">
        <v>583</v>
      </c>
      <c r="F1029" s="9">
        <v>30000</v>
      </c>
      <c r="G1029" s="9">
        <v>20000</v>
      </c>
      <c r="H1029" s="9">
        <v>20000</v>
      </c>
      <c r="I1029" s="9">
        <v>32778</v>
      </c>
      <c r="L1029"/>
      <c r="M1029"/>
      <c r="N1029" s="4"/>
      <c r="O1029" s="4"/>
      <c r="P1029"/>
      <c r="Q1029"/>
      <c r="R1029"/>
      <c r="S1029"/>
      <c r="T1029"/>
    </row>
    <row r="1030" spans="1:20" x14ac:dyDescent="0.2">
      <c r="A1030" s="2">
        <v>14</v>
      </c>
      <c r="B1030" s="2">
        <v>4</v>
      </c>
      <c r="D1030" s="8">
        <v>1817920580</v>
      </c>
      <c r="E1030" s="8" t="s">
        <v>584</v>
      </c>
      <c r="F1030" s="9">
        <v>5000</v>
      </c>
      <c r="G1030" s="9">
        <v>5000</v>
      </c>
      <c r="H1030" s="9">
        <v>5000</v>
      </c>
      <c r="I1030" s="9">
        <v>3627</v>
      </c>
      <c r="L1030"/>
      <c r="M1030"/>
      <c r="N1030" s="4"/>
      <c r="O1030" s="4"/>
      <c r="P1030"/>
      <c r="Q1030"/>
      <c r="R1030"/>
      <c r="S1030"/>
      <c r="T1030"/>
    </row>
    <row r="1031" spans="1:20" x14ac:dyDescent="0.2">
      <c r="A1031" s="2">
        <v>14</v>
      </c>
      <c r="B1031" s="2">
        <v>4</v>
      </c>
      <c r="D1031" s="8">
        <v>1817930750</v>
      </c>
      <c r="E1031" s="8" t="s">
        <v>585</v>
      </c>
      <c r="F1031" s="9">
        <v>91000</v>
      </c>
      <c r="G1031" s="9">
        <v>95000</v>
      </c>
      <c r="H1031" s="9">
        <v>98000</v>
      </c>
      <c r="I1031" s="9">
        <v>92380</v>
      </c>
      <c r="L1031"/>
      <c r="M1031"/>
      <c r="N1031" s="4"/>
      <c r="O1031" s="4"/>
      <c r="P1031"/>
      <c r="Q1031"/>
      <c r="R1031"/>
      <c r="S1031"/>
      <c r="T1031"/>
    </row>
    <row r="1032" spans="1:20" ht="15" thickBot="1" x14ac:dyDescent="0.25">
      <c r="A1032" s="2">
        <v>14</v>
      </c>
      <c r="B1032" s="2">
        <v>4</v>
      </c>
      <c r="D1032" s="8">
        <v>1817940431</v>
      </c>
      <c r="E1032" s="8" t="s">
        <v>586</v>
      </c>
      <c r="F1032" s="9"/>
      <c r="G1032" s="9"/>
      <c r="H1032" s="9"/>
      <c r="I1032" s="9">
        <v>5829.66</v>
      </c>
      <c r="L1032"/>
      <c r="M1032"/>
      <c r="N1032" s="4"/>
      <c r="O1032" s="4"/>
      <c r="P1032"/>
      <c r="Q1032"/>
      <c r="R1032"/>
      <c r="S1032"/>
      <c r="T1032"/>
    </row>
    <row r="1033" spans="1:20" s="10" customFormat="1" ht="15.75" thickBot="1" x14ac:dyDescent="0.3">
      <c r="A1033" s="5"/>
      <c r="B1033" s="5"/>
      <c r="C1033" s="5"/>
      <c r="D1033" s="17"/>
      <c r="E1033" s="17" t="s">
        <v>845</v>
      </c>
      <c r="F1033" s="18">
        <f>SUM(F1019:F1032)</f>
        <v>8501000</v>
      </c>
      <c r="G1033" s="18">
        <f>SUM(G1019:G1032)</f>
        <v>8305000</v>
      </c>
      <c r="H1033" s="18">
        <f>SUM(H1019:H1032)</f>
        <v>9418000</v>
      </c>
      <c r="I1033" s="18">
        <f>SUM(I1019:I1032)</f>
        <v>8515616.2899999991</v>
      </c>
      <c r="J1033" s="5"/>
      <c r="K1033" s="39"/>
    </row>
    <row r="1034" spans="1:20" x14ac:dyDescent="0.2">
      <c r="L1034"/>
      <c r="M1034"/>
      <c r="N1034"/>
      <c r="O1034"/>
      <c r="P1034"/>
      <c r="Q1034"/>
      <c r="R1034"/>
      <c r="S1034"/>
      <c r="T1034"/>
    </row>
    <row r="1035" spans="1:20" ht="18.75" customHeight="1" thickBot="1" x14ac:dyDescent="0.3">
      <c r="E1035" s="14" t="s">
        <v>739</v>
      </c>
      <c r="L1035"/>
      <c r="M1035"/>
      <c r="N1035"/>
      <c r="O1035"/>
      <c r="P1035"/>
      <c r="Q1035"/>
      <c r="R1035"/>
      <c r="S1035"/>
      <c r="T1035"/>
    </row>
    <row r="1036" spans="1:20" s="1" customFormat="1" ht="15.75" thickBot="1" x14ac:dyDescent="0.3">
      <c r="A1036" s="54"/>
      <c r="B1036" s="54"/>
      <c r="C1036" s="54"/>
      <c r="D1036" s="17" t="s">
        <v>0</v>
      </c>
      <c r="E1036" s="17" t="s">
        <v>1</v>
      </c>
      <c r="F1036" s="18" t="s">
        <v>996</v>
      </c>
      <c r="G1036" s="18" t="s">
        <v>885</v>
      </c>
      <c r="H1036" s="18" t="s">
        <v>759</v>
      </c>
      <c r="I1036" s="18" t="s">
        <v>997</v>
      </c>
      <c r="J1036" s="54"/>
      <c r="K1036" s="39"/>
    </row>
    <row r="1037" spans="1:20" x14ac:dyDescent="0.2">
      <c r="A1037" s="2">
        <v>12</v>
      </c>
      <c r="B1037" s="2">
        <v>12</v>
      </c>
      <c r="D1037" s="8">
        <v>1821000750</v>
      </c>
      <c r="E1037" s="8" t="s">
        <v>587</v>
      </c>
      <c r="F1037" s="9">
        <v>36000</v>
      </c>
      <c r="G1037" s="9">
        <v>36000</v>
      </c>
      <c r="H1037" s="9">
        <v>36000</v>
      </c>
      <c r="I1037" s="9">
        <v>37682.94</v>
      </c>
      <c r="L1037"/>
      <c r="M1037"/>
      <c r="N1037"/>
      <c r="O1037"/>
      <c r="P1037"/>
      <c r="Q1037"/>
      <c r="R1037"/>
      <c r="S1037"/>
      <c r="T1037"/>
    </row>
    <row r="1038" spans="1:20" x14ac:dyDescent="0.2">
      <c r="A1038" s="2">
        <v>12</v>
      </c>
      <c r="B1038" s="2">
        <v>12</v>
      </c>
      <c r="D1038" s="8">
        <v>1821000870</v>
      </c>
      <c r="E1038" s="8" t="s">
        <v>588</v>
      </c>
      <c r="F1038" s="9">
        <v>1700000</v>
      </c>
      <c r="G1038" s="9">
        <v>1540000</v>
      </c>
      <c r="H1038" s="9">
        <v>1400000</v>
      </c>
      <c r="I1038" s="9">
        <v>1399996</v>
      </c>
      <c r="K1038" s="39">
        <v>130000</v>
      </c>
      <c r="L1038"/>
      <c r="M1038"/>
      <c r="N1038"/>
      <c r="O1038"/>
      <c r="P1038"/>
      <c r="Q1038"/>
      <c r="R1038"/>
      <c r="S1038"/>
      <c r="T1038"/>
    </row>
    <row r="1039" spans="1:20" x14ac:dyDescent="0.2">
      <c r="A1039" s="2">
        <v>11</v>
      </c>
      <c r="B1039" s="2">
        <v>12</v>
      </c>
      <c r="D1039" s="8">
        <v>1822001110</v>
      </c>
      <c r="E1039" s="8" t="s">
        <v>589</v>
      </c>
      <c r="F1039" s="9">
        <v>0</v>
      </c>
      <c r="G1039" s="9">
        <v>0</v>
      </c>
      <c r="H1039" s="9">
        <v>125000</v>
      </c>
      <c r="I1039" s="9">
        <v>124716.57</v>
      </c>
      <c r="L1039"/>
      <c r="M1039"/>
      <c r="N1039"/>
      <c r="O1039"/>
      <c r="P1039"/>
      <c r="Q1039"/>
      <c r="R1039"/>
      <c r="S1039"/>
      <c r="T1039"/>
    </row>
    <row r="1040" spans="1:20" x14ac:dyDescent="0.2">
      <c r="A1040" s="2">
        <v>12</v>
      </c>
      <c r="B1040" s="2">
        <v>12</v>
      </c>
      <c r="D1040" s="8">
        <v>1822001750</v>
      </c>
      <c r="E1040" s="8" t="s">
        <v>590</v>
      </c>
      <c r="F1040" s="9">
        <v>1000000</v>
      </c>
      <c r="G1040" s="9">
        <v>1000000</v>
      </c>
      <c r="H1040" s="9">
        <v>1140000</v>
      </c>
      <c r="I1040" s="9">
        <v>1179999.8</v>
      </c>
      <c r="L1040"/>
      <c r="M1040"/>
      <c r="N1040"/>
      <c r="O1040"/>
      <c r="P1040"/>
      <c r="Q1040"/>
      <c r="R1040"/>
      <c r="S1040"/>
      <c r="T1040"/>
    </row>
    <row r="1041" spans="1:20" s="4" customFormat="1" x14ac:dyDescent="0.2">
      <c r="A1041" s="2">
        <v>12</v>
      </c>
      <c r="B1041" s="2">
        <v>12</v>
      </c>
      <c r="D1041" s="8">
        <v>1822001871</v>
      </c>
      <c r="E1041" s="8" t="s">
        <v>591</v>
      </c>
      <c r="F1041" s="9">
        <v>130000</v>
      </c>
      <c r="G1041" s="9">
        <v>118000</v>
      </c>
      <c r="H1041" s="9">
        <v>118000</v>
      </c>
      <c r="I1041" s="9">
        <v>94052.5</v>
      </c>
      <c r="K1041" s="39"/>
    </row>
    <row r="1042" spans="1:20" s="4" customFormat="1" x14ac:dyDescent="0.2">
      <c r="A1042" s="2">
        <v>11</v>
      </c>
      <c r="B1042" s="2">
        <v>4</v>
      </c>
      <c r="D1042" s="8">
        <v>1823000110</v>
      </c>
      <c r="E1042" s="8" t="s">
        <v>592</v>
      </c>
      <c r="F1042" s="9">
        <v>455000</v>
      </c>
      <c r="G1042" s="9">
        <v>413000</v>
      </c>
      <c r="H1042" s="9">
        <v>420000</v>
      </c>
      <c r="I1042" s="9">
        <v>396012.51</v>
      </c>
      <c r="K1042" s="39"/>
    </row>
    <row r="1043" spans="1:20" s="4" customFormat="1" x14ac:dyDescent="0.2">
      <c r="A1043" s="2">
        <v>12</v>
      </c>
      <c r="B1043" s="2">
        <v>4</v>
      </c>
      <c r="D1043" s="8">
        <v>1823000541</v>
      </c>
      <c r="E1043" s="8" t="s">
        <v>593</v>
      </c>
      <c r="F1043" s="9">
        <v>1000</v>
      </c>
      <c r="G1043" s="9">
        <v>1000</v>
      </c>
      <c r="H1043" s="9">
        <v>1000</v>
      </c>
      <c r="I1043" s="9">
        <v>598.80999999999995</v>
      </c>
      <c r="K1043" s="39"/>
    </row>
    <row r="1044" spans="1:20" s="4" customFormat="1" x14ac:dyDescent="0.2">
      <c r="A1044" s="2">
        <v>12</v>
      </c>
      <c r="B1044" s="2">
        <v>4</v>
      </c>
      <c r="D1044" s="8">
        <v>1823000741</v>
      </c>
      <c r="E1044" s="8" t="s">
        <v>594</v>
      </c>
      <c r="F1044" s="9">
        <v>30000</v>
      </c>
      <c r="G1044" s="9">
        <v>18000</v>
      </c>
      <c r="H1044" s="9">
        <v>18000</v>
      </c>
      <c r="I1044" s="9">
        <v>17559.7</v>
      </c>
      <c r="K1044" s="39"/>
    </row>
    <row r="1045" spans="1:20" s="4" customFormat="1" ht="15" thickBot="1" x14ac:dyDescent="0.25">
      <c r="A1045" s="2">
        <v>12</v>
      </c>
      <c r="B1045" s="2">
        <v>12</v>
      </c>
      <c r="D1045" s="8">
        <v>1827000760</v>
      </c>
      <c r="E1045" s="8" t="s">
        <v>938</v>
      </c>
      <c r="F1045" s="9">
        <v>750000</v>
      </c>
      <c r="G1045" s="9">
        <v>500000</v>
      </c>
      <c r="H1045" s="9">
        <v>250000</v>
      </c>
      <c r="I1045" s="9">
        <v>1185081</v>
      </c>
      <c r="K1045" s="39"/>
    </row>
    <row r="1046" spans="1:20" s="5" customFormat="1" ht="15.75" thickBot="1" x14ac:dyDescent="0.3">
      <c r="D1046" s="17"/>
      <c r="E1046" s="17" t="s">
        <v>846</v>
      </c>
      <c r="F1046" s="18">
        <f>SUM(F1037:F1045)</f>
        <v>4102000</v>
      </c>
      <c r="G1046" s="18">
        <f>SUM(G1037:G1045)</f>
        <v>3626000</v>
      </c>
      <c r="H1046" s="18">
        <f>SUM(H1037:H1045)</f>
        <v>3508000</v>
      </c>
      <c r="I1046" s="18">
        <f>SUM(I1037:I1045)</f>
        <v>4435699.83</v>
      </c>
      <c r="K1046" s="39"/>
    </row>
    <row r="1047" spans="1:20" s="4" customFormat="1" x14ac:dyDescent="0.2">
      <c r="D1047" s="2"/>
      <c r="E1047" s="2"/>
      <c r="F1047" s="3"/>
      <c r="G1047" s="3"/>
      <c r="H1047" s="3"/>
      <c r="I1047" s="3"/>
      <c r="K1047" s="39"/>
    </row>
    <row r="1048" spans="1:20" ht="18.75" customHeight="1" thickBot="1" x14ac:dyDescent="0.3">
      <c r="E1048" s="14" t="s">
        <v>738</v>
      </c>
      <c r="L1048"/>
      <c r="M1048"/>
      <c r="N1048"/>
      <c r="O1048"/>
      <c r="P1048"/>
      <c r="Q1048"/>
      <c r="R1048"/>
      <c r="S1048"/>
      <c r="T1048"/>
    </row>
    <row r="1049" spans="1:20" s="1" customFormat="1" ht="15.75" thickBot="1" x14ac:dyDescent="0.3">
      <c r="A1049" s="54"/>
      <c r="B1049" s="54"/>
      <c r="C1049" s="54"/>
      <c r="D1049" s="17" t="s">
        <v>0</v>
      </c>
      <c r="E1049" s="17" t="s">
        <v>1</v>
      </c>
      <c r="F1049" s="18" t="s">
        <v>996</v>
      </c>
      <c r="G1049" s="18" t="s">
        <v>885</v>
      </c>
      <c r="H1049" s="18" t="s">
        <v>759</v>
      </c>
      <c r="I1049" s="18" t="s">
        <v>997</v>
      </c>
      <c r="J1049" s="54"/>
      <c r="K1049" s="39"/>
    </row>
    <row r="1050" spans="1:20" s="4" customFormat="1" x14ac:dyDescent="0.2">
      <c r="A1050" s="4">
        <v>11</v>
      </c>
      <c r="B1050" s="4">
        <v>4</v>
      </c>
      <c r="D1050" s="8">
        <v>1828000110</v>
      </c>
      <c r="E1050" s="8" t="s">
        <v>595</v>
      </c>
      <c r="F1050" s="9">
        <v>380000</v>
      </c>
      <c r="G1050" s="9">
        <v>389000</v>
      </c>
      <c r="H1050" s="9">
        <v>405000</v>
      </c>
      <c r="I1050" s="9">
        <v>375898.75</v>
      </c>
      <c r="K1050" s="39"/>
    </row>
    <row r="1051" spans="1:20" s="4" customFormat="1" x14ac:dyDescent="0.2">
      <c r="A1051" s="2">
        <v>12</v>
      </c>
      <c r="B1051" s="2">
        <v>4</v>
      </c>
      <c r="D1051" s="8">
        <v>1828000420</v>
      </c>
      <c r="E1051" s="8" t="s">
        <v>596</v>
      </c>
      <c r="F1051" s="9">
        <v>8000</v>
      </c>
      <c r="G1051" s="9">
        <v>8000</v>
      </c>
      <c r="H1051" s="9">
        <v>6000</v>
      </c>
      <c r="I1051" s="9">
        <v>5873.8</v>
      </c>
      <c r="K1051" s="39"/>
    </row>
    <row r="1052" spans="1:20" s="4" customFormat="1" x14ac:dyDescent="0.2">
      <c r="A1052" s="2">
        <v>12</v>
      </c>
      <c r="B1052" s="2">
        <v>4</v>
      </c>
      <c r="D1052" s="8">
        <v>1828000431</v>
      </c>
      <c r="E1052" s="8" t="s">
        <v>597</v>
      </c>
      <c r="F1052" s="9">
        <v>20000</v>
      </c>
      <c r="G1052" s="9">
        <v>20000</v>
      </c>
      <c r="H1052" s="9">
        <v>20000</v>
      </c>
      <c r="I1052" s="9">
        <v>18018.47</v>
      </c>
      <c r="K1052" s="39"/>
    </row>
    <row r="1053" spans="1:20" s="4" customFormat="1" x14ac:dyDescent="0.2">
      <c r="A1053" s="2">
        <v>12</v>
      </c>
      <c r="B1053" s="2">
        <v>4</v>
      </c>
      <c r="D1053" s="8">
        <v>1828000433</v>
      </c>
      <c r="E1053" s="8" t="s">
        <v>598</v>
      </c>
      <c r="F1053" s="9">
        <v>2000</v>
      </c>
      <c r="G1053" s="9">
        <v>2000</v>
      </c>
      <c r="H1053" s="9">
        <v>2000</v>
      </c>
      <c r="I1053" s="9">
        <v>434.76</v>
      </c>
      <c r="K1053" s="39"/>
    </row>
    <row r="1054" spans="1:20" s="4" customFormat="1" x14ac:dyDescent="0.2">
      <c r="A1054" s="2">
        <v>12</v>
      </c>
      <c r="B1054" s="2">
        <v>4</v>
      </c>
      <c r="D1054" s="8">
        <v>1828000434</v>
      </c>
      <c r="E1054" s="8" t="s">
        <v>599</v>
      </c>
      <c r="F1054" s="9">
        <v>36000</v>
      </c>
      <c r="G1054" s="9">
        <v>36000</v>
      </c>
      <c r="H1054" s="9">
        <v>36000</v>
      </c>
      <c r="I1054" s="9">
        <v>31955.040000000001</v>
      </c>
      <c r="K1054" s="39"/>
    </row>
    <row r="1055" spans="1:20" s="4" customFormat="1" x14ac:dyDescent="0.2">
      <c r="A1055" s="2">
        <v>12</v>
      </c>
      <c r="B1055" s="2">
        <v>4</v>
      </c>
      <c r="D1055" s="8">
        <v>1828000450</v>
      </c>
      <c r="E1055" s="8" t="s">
        <v>600</v>
      </c>
      <c r="F1055" s="9">
        <v>15000</v>
      </c>
      <c r="G1055" s="9">
        <v>15000</v>
      </c>
      <c r="H1055" s="9">
        <v>40000</v>
      </c>
      <c r="I1055" s="9">
        <v>39424.32</v>
      </c>
      <c r="K1055" s="39"/>
    </row>
    <row r="1056" spans="1:20" s="4" customFormat="1" x14ac:dyDescent="0.2">
      <c r="A1056" s="2">
        <v>12</v>
      </c>
      <c r="B1056" s="2">
        <v>4</v>
      </c>
      <c r="D1056" s="8">
        <v>1828000470</v>
      </c>
      <c r="E1056" s="8" t="s">
        <v>601</v>
      </c>
      <c r="F1056" s="9">
        <v>8000</v>
      </c>
      <c r="G1056" s="9">
        <v>8000</v>
      </c>
      <c r="H1056" s="9">
        <v>8000</v>
      </c>
      <c r="I1056" s="9">
        <v>10854.56</v>
      </c>
      <c r="K1056" s="39"/>
    </row>
    <row r="1057" spans="1:11" s="4" customFormat="1" x14ac:dyDescent="0.2">
      <c r="A1057" s="2">
        <v>12</v>
      </c>
      <c r="B1057" s="2">
        <v>4</v>
      </c>
      <c r="D1057" s="8">
        <v>1828000511</v>
      </c>
      <c r="E1057" s="8" t="s">
        <v>602</v>
      </c>
      <c r="F1057" s="9">
        <v>8000</v>
      </c>
      <c r="G1057" s="9">
        <v>8000</v>
      </c>
      <c r="H1057" s="9">
        <v>6000</v>
      </c>
      <c r="I1057" s="9">
        <v>6137.26</v>
      </c>
      <c r="K1057" s="39"/>
    </row>
    <row r="1058" spans="1:11" s="4" customFormat="1" x14ac:dyDescent="0.2">
      <c r="A1058" s="2">
        <v>12</v>
      </c>
      <c r="B1058" s="2">
        <v>4</v>
      </c>
      <c r="D1058" s="8">
        <v>1828000541</v>
      </c>
      <c r="E1058" s="8" t="s">
        <v>603</v>
      </c>
      <c r="F1058" s="9">
        <v>2000</v>
      </c>
      <c r="G1058" s="9">
        <v>2000</v>
      </c>
      <c r="H1058" s="9">
        <v>2000</v>
      </c>
      <c r="I1058" s="9">
        <v>1053</v>
      </c>
      <c r="K1058" s="39"/>
    </row>
    <row r="1059" spans="1:11" s="4" customFormat="1" x14ac:dyDescent="0.2">
      <c r="A1059" s="2">
        <v>12</v>
      </c>
      <c r="B1059" s="2">
        <v>4</v>
      </c>
      <c r="D1059" s="8">
        <v>1828000560</v>
      </c>
      <c r="E1059" s="8" t="s">
        <v>604</v>
      </c>
      <c r="F1059" s="9"/>
      <c r="G1059" s="9"/>
      <c r="H1059" s="9">
        <v>15000</v>
      </c>
      <c r="I1059" s="9">
        <v>7052.49</v>
      </c>
      <c r="K1059" s="39"/>
    </row>
    <row r="1060" spans="1:11" s="4" customFormat="1" x14ac:dyDescent="0.2">
      <c r="A1060" s="2">
        <v>12</v>
      </c>
      <c r="B1060" s="2">
        <v>4</v>
      </c>
      <c r="D1060" s="8">
        <v>1828000580</v>
      </c>
      <c r="E1060" s="8" t="s">
        <v>605</v>
      </c>
      <c r="F1060" s="9">
        <v>6000</v>
      </c>
      <c r="G1060" s="9">
        <v>6000</v>
      </c>
      <c r="H1060" s="9">
        <v>11000</v>
      </c>
      <c r="I1060" s="9">
        <v>8222.65</v>
      </c>
      <c r="K1060" s="39"/>
    </row>
    <row r="1061" spans="1:11" s="4" customFormat="1" x14ac:dyDescent="0.2">
      <c r="A1061" s="2">
        <v>12</v>
      </c>
      <c r="B1061" s="2">
        <v>4</v>
      </c>
      <c r="D1061" s="8">
        <v>1828000581</v>
      </c>
      <c r="E1061" s="8" t="s">
        <v>939</v>
      </c>
      <c r="F1061" s="9">
        <v>8000</v>
      </c>
      <c r="G1061" s="9">
        <v>8000</v>
      </c>
      <c r="H1061" s="9">
        <v>6000</v>
      </c>
      <c r="I1061" s="9">
        <v>3524</v>
      </c>
      <c r="K1061" s="39"/>
    </row>
    <row r="1062" spans="1:11" s="4" customFormat="1" x14ac:dyDescent="0.2">
      <c r="A1062" s="2">
        <v>12</v>
      </c>
      <c r="B1062" s="2">
        <v>4</v>
      </c>
      <c r="D1062" s="8">
        <v>1828000710</v>
      </c>
      <c r="E1062" s="8" t="s">
        <v>606</v>
      </c>
      <c r="F1062" s="9">
        <v>12000</v>
      </c>
      <c r="G1062" s="9">
        <v>12000</v>
      </c>
      <c r="H1062" s="9">
        <v>12000</v>
      </c>
      <c r="I1062" s="9">
        <v>3332</v>
      </c>
      <c r="K1062" s="39"/>
    </row>
    <row r="1063" spans="1:11" s="4" customFormat="1" x14ac:dyDescent="0.2">
      <c r="A1063" s="2">
        <v>12</v>
      </c>
      <c r="B1063" s="2">
        <v>4</v>
      </c>
      <c r="D1063" s="8">
        <v>1828000750</v>
      </c>
      <c r="E1063" s="8" t="s">
        <v>964</v>
      </c>
      <c r="F1063" s="9">
        <v>7000</v>
      </c>
      <c r="G1063" s="9">
        <v>7000</v>
      </c>
      <c r="H1063" s="9">
        <v>7000</v>
      </c>
      <c r="I1063" s="9">
        <v>1462.98</v>
      </c>
      <c r="K1063" s="39"/>
    </row>
    <row r="1064" spans="1:11" s="4" customFormat="1" x14ac:dyDescent="0.2">
      <c r="A1064" s="2">
        <v>12</v>
      </c>
      <c r="B1064" s="2">
        <v>4</v>
      </c>
      <c r="D1064" s="8">
        <v>1828000751</v>
      </c>
      <c r="E1064" s="8" t="s">
        <v>607</v>
      </c>
      <c r="F1064" s="9">
        <v>27000</v>
      </c>
      <c r="G1064" s="9">
        <v>27000</v>
      </c>
      <c r="H1064" s="9">
        <v>140000</v>
      </c>
      <c r="I1064" s="9">
        <v>61760.7</v>
      </c>
      <c r="K1064" s="39"/>
    </row>
    <row r="1065" spans="1:11" s="4" customFormat="1" x14ac:dyDescent="0.2">
      <c r="A1065" s="2">
        <v>12</v>
      </c>
      <c r="B1065" s="2">
        <v>4</v>
      </c>
      <c r="D1065" s="8">
        <v>1828000752</v>
      </c>
      <c r="E1065" s="8" t="s">
        <v>608</v>
      </c>
      <c r="F1065" s="9">
        <v>40000</v>
      </c>
      <c r="G1065" s="9">
        <v>40000</v>
      </c>
      <c r="H1065" s="9">
        <v>27000</v>
      </c>
      <c r="I1065" s="9">
        <v>15150.49</v>
      </c>
      <c r="K1065" s="39"/>
    </row>
    <row r="1066" spans="1:11" s="4" customFormat="1" x14ac:dyDescent="0.2">
      <c r="A1066" s="2">
        <v>12</v>
      </c>
      <c r="B1066" s="2">
        <v>4</v>
      </c>
      <c r="D1066" s="8">
        <v>1828000753</v>
      </c>
      <c r="E1066" s="8" t="s">
        <v>609</v>
      </c>
      <c r="F1066" s="9">
        <v>120000</v>
      </c>
      <c r="G1066" s="9">
        <v>120000</v>
      </c>
      <c r="H1066" s="9">
        <v>12000</v>
      </c>
      <c r="I1066" s="9">
        <v>0</v>
      </c>
      <c r="K1066" s="39"/>
    </row>
    <row r="1067" spans="1:11" s="4" customFormat="1" x14ac:dyDescent="0.2">
      <c r="A1067" s="2">
        <v>12</v>
      </c>
      <c r="B1067" s="2">
        <v>4</v>
      </c>
      <c r="D1067" s="8">
        <v>1828000870</v>
      </c>
      <c r="E1067" s="8" t="s">
        <v>940</v>
      </c>
      <c r="F1067" s="9">
        <v>0</v>
      </c>
      <c r="G1067" s="9">
        <v>0</v>
      </c>
      <c r="H1067" s="9">
        <v>96000</v>
      </c>
      <c r="I1067" s="9">
        <v>137661.89000000001</v>
      </c>
      <c r="K1067" s="39"/>
    </row>
    <row r="1068" spans="1:11" s="4" customFormat="1" x14ac:dyDescent="0.2">
      <c r="A1068" s="2">
        <v>12</v>
      </c>
      <c r="B1068" s="2">
        <v>4</v>
      </c>
      <c r="D1068" s="8">
        <v>1828000871</v>
      </c>
      <c r="E1068" s="8" t="s">
        <v>610</v>
      </c>
      <c r="F1068" s="9">
        <v>35000</v>
      </c>
      <c r="G1068" s="9">
        <v>35000</v>
      </c>
      <c r="H1068" s="9">
        <v>35000</v>
      </c>
      <c r="I1068" s="9">
        <v>30000</v>
      </c>
      <c r="K1068" s="39"/>
    </row>
    <row r="1069" spans="1:11" s="4" customFormat="1" x14ac:dyDescent="0.2">
      <c r="A1069" s="2">
        <v>11</v>
      </c>
      <c r="B1069" s="2">
        <v>4</v>
      </c>
      <c r="D1069" s="8">
        <v>1828001110</v>
      </c>
      <c r="E1069" s="8" t="s">
        <v>611</v>
      </c>
      <c r="F1069" s="9">
        <v>175000</v>
      </c>
      <c r="G1069" s="9">
        <v>168000</v>
      </c>
      <c r="H1069" s="9">
        <v>153000</v>
      </c>
      <c r="I1069" s="9">
        <v>165660.67000000001</v>
      </c>
      <c r="K1069" s="39"/>
    </row>
    <row r="1070" spans="1:11" s="4" customFormat="1" x14ac:dyDescent="0.2">
      <c r="A1070" s="2">
        <v>12</v>
      </c>
      <c r="B1070" s="2">
        <v>4</v>
      </c>
      <c r="D1070" s="8">
        <v>1828001750</v>
      </c>
      <c r="E1070" s="8" t="s">
        <v>612</v>
      </c>
      <c r="F1070" s="9">
        <v>25000</v>
      </c>
      <c r="G1070" s="9">
        <v>25000</v>
      </c>
      <c r="H1070" s="9">
        <v>25000</v>
      </c>
      <c r="I1070" s="9">
        <v>26354.14</v>
      </c>
      <c r="K1070" s="39"/>
    </row>
    <row r="1071" spans="1:11" s="4" customFormat="1" x14ac:dyDescent="0.2">
      <c r="A1071" s="4">
        <v>11</v>
      </c>
      <c r="B1071" s="2">
        <v>4</v>
      </c>
      <c r="D1071" s="8">
        <v>1828002110</v>
      </c>
      <c r="E1071" s="8" t="s">
        <v>613</v>
      </c>
      <c r="F1071" s="9">
        <v>234000</v>
      </c>
      <c r="G1071" s="9">
        <v>234000</v>
      </c>
      <c r="H1071" s="9">
        <v>245000</v>
      </c>
      <c r="I1071" s="9">
        <v>224143.42</v>
      </c>
      <c r="K1071" s="39"/>
    </row>
    <row r="1072" spans="1:11" s="4" customFormat="1" x14ac:dyDescent="0.2">
      <c r="A1072" s="4">
        <v>11</v>
      </c>
      <c r="B1072" s="2">
        <v>4</v>
      </c>
      <c r="D1072" s="8">
        <v>1828003110</v>
      </c>
      <c r="E1072" s="8" t="s">
        <v>614</v>
      </c>
      <c r="F1072" s="9">
        <v>178000</v>
      </c>
      <c r="G1072" s="9">
        <v>173000</v>
      </c>
      <c r="H1072" s="9">
        <v>172000</v>
      </c>
      <c r="I1072" s="9">
        <v>169497.31</v>
      </c>
      <c r="K1072" s="39"/>
    </row>
    <row r="1073" spans="1:20" s="4" customFormat="1" x14ac:dyDescent="0.2">
      <c r="A1073" s="2">
        <v>12</v>
      </c>
      <c r="B1073" s="2">
        <v>4</v>
      </c>
      <c r="D1073" s="8">
        <v>1828004431</v>
      </c>
      <c r="E1073" s="8" t="s">
        <v>615</v>
      </c>
      <c r="F1073" s="9">
        <v>7000</v>
      </c>
      <c r="G1073" s="9">
        <v>9000</v>
      </c>
      <c r="H1073" s="9">
        <v>10000</v>
      </c>
      <c r="I1073" s="9">
        <v>6770.19</v>
      </c>
      <c r="K1073" s="39"/>
    </row>
    <row r="1074" spans="1:20" s="4" customFormat="1" x14ac:dyDescent="0.2">
      <c r="A1074" s="2">
        <v>12</v>
      </c>
      <c r="B1074" s="2">
        <v>4</v>
      </c>
      <c r="D1074" s="8">
        <v>1828004433</v>
      </c>
      <c r="E1074" s="8" t="s">
        <v>616</v>
      </c>
      <c r="F1074" s="9">
        <v>1000</v>
      </c>
      <c r="G1074" s="9">
        <v>1000</v>
      </c>
      <c r="H1074" s="9">
        <v>1000</v>
      </c>
      <c r="I1074" s="9">
        <v>318.81</v>
      </c>
      <c r="K1074" s="39"/>
    </row>
    <row r="1075" spans="1:20" s="4" customFormat="1" x14ac:dyDescent="0.2">
      <c r="A1075" s="2">
        <v>12</v>
      </c>
      <c r="B1075" s="2">
        <v>4</v>
      </c>
      <c r="D1075" s="8">
        <v>1828004434</v>
      </c>
      <c r="E1075" s="8" t="s">
        <v>941</v>
      </c>
      <c r="F1075" s="9">
        <v>5000</v>
      </c>
      <c r="G1075" s="9">
        <v>4000</v>
      </c>
      <c r="H1075" s="9">
        <v>0</v>
      </c>
      <c r="I1075" s="9">
        <v>4147.51</v>
      </c>
      <c r="K1075" s="39"/>
    </row>
    <row r="1076" spans="1:20" s="4" customFormat="1" x14ac:dyDescent="0.2">
      <c r="A1076" s="2">
        <v>12</v>
      </c>
      <c r="B1076" s="2">
        <v>4</v>
      </c>
      <c r="D1076" s="8">
        <v>1828004541</v>
      </c>
      <c r="E1076" s="8" t="s">
        <v>617</v>
      </c>
      <c r="F1076" s="9">
        <v>5000</v>
      </c>
      <c r="G1076" s="9">
        <v>3000</v>
      </c>
      <c r="H1076" s="9">
        <v>3000</v>
      </c>
      <c r="I1076" s="9">
        <v>5191.12</v>
      </c>
      <c r="K1076" s="39"/>
    </row>
    <row r="1077" spans="1:20" s="4" customFormat="1" x14ac:dyDescent="0.2">
      <c r="A1077" s="2">
        <v>11</v>
      </c>
      <c r="B1077" s="2">
        <v>10</v>
      </c>
      <c r="D1077" s="8">
        <v>1828101110</v>
      </c>
      <c r="E1077" s="8" t="s">
        <v>618</v>
      </c>
      <c r="F1077" s="9">
        <v>140000</v>
      </c>
      <c r="G1077" s="9">
        <v>169000</v>
      </c>
      <c r="H1077" s="9">
        <v>150000</v>
      </c>
      <c r="I1077" s="9">
        <v>162990.37</v>
      </c>
      <c r="K1077" s="39"/>
    </row>
    <row r="1078" spans="1:20" s="4" customFormat="1" hidden="1" x14ac:dyDescent="0.2">
      <c r="A1078" s="2">
        <v>12</v>
      </c>
      <c r="B1078" s="2">
        <v>10</v>
      </c>
      <c r="D1078" s="8">
        <v>1828101750</v>
      </c>
      <c r="E1078" s="8" t="s">
        <v>619</v>
      </c>
      <c r="F1078" s="9"/>
      <c r="G1078" s="9"/>
      <c r="H1078" s="9">
        <v>15000</v>
      </c>
      <c r="I1078" s="9">
        <v>0</v>
      </c>
      <c r="K1078" s="39"/>
    </row>
    <row r="1079" spans="1:20" s="4" customFormat="1" x14ac:dyDescent="0.2">
      <c r="A1079" s="2">
        <v>11</v>
      </c>
      <c r="B1079" s="2">
        <v>10</v>
      </c>
      <c r="D1079" s="8">
        <v>1828102110</v>
      </c>
      <c r="E1079" s="8" t="s">
        <v>620</v>
      </c>
      <c r="F1079" s="9">
        <v>75000</v>
      </c>
      <c r="G1079" s="9">
        <v>0</v>
      </c>
      <c r="H1079" s="9">
        <v>110000</v>
      </c>
      <c r="I1079" s="9">
        <v>96495.35</v>
      </c>
      <c r="K1079" s="39"/>
    </row>
    <row r="1080" spans="1:20" s="4" customFormat="1" x14ac:dyDescent="0.2">
      <c r="A1080" s="2">
        <v>12</v>
      </c>
      <c r="B1080" s="2">
        <v>10</v>
      </c>
      <c r="D1080" s="8">
        <v>1828103750</v>
      </c>
      <c r="E1080" s="8" t="s">
        <v>621</v>
      </c>
      <c r="F1080" s="9">
        <v>67000</v>
      </c>
      <c r="G1080" s="9">
        <v>67000</v>
      </c>
      <c r="H1080" s="9">
        <v>24000</v>
      </c>
      <c r="I1080" s="9">
        <v>0</v>
      </c>
      <c r="K1080" s="39"/>
    </row>
    <row r="1081" spans="1:20" s="4" customFormat="1" x14ac:dyDescent="0.2">
      <c r="A1081" s="2">
        <v>12</v>
      </c>
      <c r="B1081" s="2">
        <v>10</v>
      </c>
      <c r="D1081" s="8">
        <v>1828104750</v>
      </c>
      <c r="E1081" s="8" t="s">
        <v>622</v>
      </c>
      <c r="F1081" s="9"/>
      <c r="G1081" s="9"/>
      <c r="H1081" s="9">
        <v>50000</v>
      </c>
      <c r="I1081" s="9">
        <v>3510</v>
      </c>
      <c r="K1081" s="39"/>
    </row>
    <row r="1082" spans="1:20" s="4" customFormat="1" x14ac:dyDescent="0.2">
      <c r="A1082" s="2">
        <v>11</v>
      </c>
      <c r="B1082" s="2">
        <v>10</v>
      </c>
      <c r="D1082" s="8">
        <v>1828105110</v>
      </c>
      <c r="E1082" s="8" t="s">
        <v>623</v>
      </c>
      <c r="F1082" s="9">
        <v>107000</v>
      </c>
      <c r="G1082" s="9">
        <v>91000</v>
      </c>
      <c r="H1082" s="9">
        <v>75000</v>
      </c>
      <c r="I1082" s="9">
        <v>88823.039999999994</v>
      </c>
      <c r="K1082" s="39"/>
    </row>
    <row r="1083" spans="1:20" s="4" customFormat="1" x14ac:dyDescent="0.2">
      <c r="A1083" s="2">
        <v>12</v>
      </c>
      <c r="B1083" s="2">
        <v>10</v>
      </c>
      <c r="D1083" s="8">
        <v>1828106750</v>
      </c>
      <c r="E1083" s="8" t="s">
        <v>624</v>
      </c>
      <c r="F1083" s="9"/>
      <c r="G1083" s="9"/>
      <c r="H1083" s="9">
        <v>52000</v>
      </c>
      <c r="I1083" s="9">
        <v>24155.84</v>
      </c>
      <c r="K1083" s="39"/>
    </row>
    <row r="1084" spans="1:20" s="4" customFormat="1" ht="15" thickBot="1" x14ac:dyDescent="0.25">
      <c r="A1084" s="4">
        <v>11</v>
      </c>
      <c r="B1084" s="2">
        <v>10</v>
      </c>
      <c r="D1084" s="8">
        <v>1828107110</v>
      </c>
      <c r="E1084" s="8" t="s">
        <v>748</v>
      </c>
      <c r="F1084" s="9">
        <v>0</v>
      </c>
      <c r="G1084" s="9">
        <v>137000</v>
      </c>
      <c r="H1084" s="9">
        <v>64000</v>
      </c>
      <c r="I1084" s="9">
        <v>0</v>
      </c>
      <c r="K1084" s="39"/>
    </row>
    <row r="1085" spans="1:20" s="5" customFormat="1" ht="15.75" thickBot="1" x14ac:dyDescent="0.3">
      <c r="D1085" s="17"/>
      <c r="E1085" s="17" t="s">
        <v>847</v>
      </c>
      <c r="F1085" s="18">
        <f>SUM(F1050:F1084)</f>
        <v>1753000</v>
      </c>
      <c r="G1085" s="18">
        <f>SUM(G1050:G1084)</f>
        <v>1824000</v>
      </c>
      <c r="H1085" s="18">
        <f>SUM(H1050:H1084)</f>
        <v>2035000</v>
      </c>
      <c r="I1085" s="18">
        <f>SUM(I1050:I1084)</f>
        <v>1735874.9300000004</v>
      </c>
      <c r="K1085" s="39"/>
    </row>
    <row r="1086" spans="1:20" s="4" customFormat="1" x14ac:dyDescent="0.2">
      <c r="D1086" s="2"/>
      <c r="E1086" s="2"/>
      <c r="F1086" s="3"/>
      <c r="G1086" s="3"/>
      <c r="H1086" s="3"/>
      <c r="I1086" s="3"/>
      <c r="K1086" s="39"/>
    </row>
    <row r="1087" spans="1:20" ht="18.75" customHeight="1" thickBot="1" x14ac:dyDescent="0.3">
      <c r="E1087" s="14" t="s">
        <v>740</v>
      </c>
      <c r="L1087"/>
      <c r="M1087"/>
      <c r="N1087"/>
      <c r="O1087"/>
      <c r="P1087"/>
      <c r="Q1087"/>
      <c r="R1087"/>
      <c r="S1087"/>
      <c r="T1087"/>
    </row>
    <row r="1088" spans="1:20" s="1" customFormat="1" ht="15.75" thickBot="1" x14ac:dyDescent="0.3">
      <c r="A1088" s="54"/>
      <c r="B1088" s="54"/>
      <c r="C1088" s="54"/>
      <c r="D1088" s="17" t="s">
        <v>0</v>
      </c>
      <c r="E1088" s="17" t="s">
        <v>1</v>
      </c>
      <c r="F1088" s="18" t="s">
        <v>996</v>
      </c>
      <c r="G1088" s="18" t="s">
        <v>885</v>
      </c>
      <c r="H1088" s="18" t="s">
        <v>759</v>
      </c>
      <c r="I1088" s="18" t="s">
        <v>997</v>
      </c>
      <c r="J1088" s="54"/>
      <c r="K1088" s="39"/>
    </row>
    <row r="1089" spans="1:20" s="4" customFormat="1" x14ac:dyDescent="0.2">
      <c r="A1089" s="2">
        <v>12</v>
      </c>
      <c r="B1089" s="2">
        <v>7</v>
      </c>
      <c r="D1089" s="8">
        <v>1829000420</v>
      </c>
      <c r="E1089" s="8" t="s">
        <v>625</v>
      </c>
      <c r="F1089" s="9">
        <v>70000</v>
      </c>
      <c r="G1089" s="9">
        <v>70000</v>
      </c>
      <c r="H1089" s="9">
        <v>70000</v>
      </c>
      <c r="I1089" s="9">
        <v>19864</v>
      </c>
      <c r="K1089" s="39"/>
    </row>
    <row r="1090" spans="1:20" s="4" customFormat="1" x14ac:dyDescent="0.2">
      <c r="A1090" s="2">
        <v>11</v>
      </c>
      <c r="B1090" s="2">
        <v>7</v>
      </c>
      <c r="D1090" s="8">
        <v>1829001110</v>
      </c>
      <c r="E1090" s="8" t="s">
        <v>626</v>
      </c>
      <c r="F1090" s="9">
        <v>120000</v>
      </c>
      <c r="G1090" s="9">
        <v>202000</v>
      </c>
      <c r="H1090" s="9">
        <v>202000</v>
      </c>
      <c r="I1090" s="9">
        <v>230018.71</v>
      </c>
      <c r="K1090" s="39"/>
    </row>
    <row r="1091" spans="1:20" s="4" customFormat="1" x14ac:dyDescent="0.2">
      <c r="A1091" s="2">
        <v>12</v>
      </c>
      <c r="B1091" s="2">
        <v>7</v>
      </c>
      <c r="D1091" s="8">
        <v>1829100750</v>
      </c>
      <c r="E1091" s="8" t="s">
        <v>627</v>
      </c>
      <c r="F1091" s="9">
        <v>120000</v>
      </c>
      <c r="G1091" s="9">
        <v>120000</v>
      </c>
      <c r="H1091" s="9">
        <v>54000</v>
      </c>
      <c r="I1091" s="9">
        <v>120594</v>
      </c>
      <c r="K1091" s="39"/>
    </row>
    <row r="1092" spans="1:20" s="4" customFormat="1" x14ac:dyDescent="0.2">
      <c r="A1092" s="2">
        <v>11</v>
      </c>
      <c r="B1092" s="2">
        <v>7</v>
      </c>
      <c r="D1092" s="8">
        <v>1829200110</v>
      </c>
      <c r="E1092" s="8" t="s">
        <v>628</v>
      </c>
      <c r="F1092" s="9">
        <v>126000</v>
      </c>
      <c r="G1092" s="9">
        <v>124000</v>
      </c>
      <c r="H1092" s="9">
        <v>115000</v>
      </c>
      <c r="I1092" s="9">
        <v>120648.64</v>
      </c>
      <c r="K1092" s="39"/>
    </row>
    <row r="1093" spans="1:20" s="4" customFormat="1" x14ac:dyDescent="0.2">
      <c r="A1093" s="2">
        <v>12</v>
      </c>
      <c r="B1093" s="2">
        <v>7</v>
      </c>
      <c r="D1093" s="8">
        <v>1829200431</v>
      </c>
      <c r="E1093" s="8" t="s">
        <v>629</v>
      </c>
      <c r="F1093" s="9">
        <v>22000</v>
      </c>
      <c r="G1093" s="9">
        <v>24000</v>
      </c>
      <c r="H1093" s="9">
        <v>20000</v>
      </c>
      <c r="I1093" s="9">
        <v>19003.86</v>
      </c>
      <c r="K1093" s="39"/>
    </row>
    <row r="1094" spans="1:20" s="4" customFormat="1" x14ac:dyDescent="0.2">
      <c r="A1094" s="2">
        <v>12</v>
      </c>
      <c r="B1094" s="2">
        <v>7</v>
      </c>
      <c r="D1094" s="8">
        <v>1829200433</v>
      </c>
      <c r="E1094" s="8" t="s">
        <v>630</v>
      </c>
      <c r="F1094" s="9">
        <v>105000</v>
      </c>
      <c r="G1094" s="9">
        <v>90000</v>
      </c>
      <c r="H1094" s="9">
        <v>95000</v>
      </c>
      <c r="I1094" s="9">
        <v>104849.67</v>
      </c>
      <c r="K1094" s="39"/>
    </row>
    <row r="1095" spans="1:20" x14ac:dyDescent="0.2">
      <c r="A1095" s="2">
        <v>12</v>
      </c>
      <c r="B1095" s="2">
        <v>7</v>
      </c>
      <c r="D1095" s="8">
        <v>1829200751</v>
      </c>
      <c r="E1095" s="8" t="s">
        <v>969</v>
      </c>
      <c r="F1095" s="9">
        <v>80000</v>
      </c>
      <c r="G1095" s="9">
        <v>100000</v>
      </c>
      <c r="H1095" s="9">
        <v>75000</v>
      </c>
      <c r="I1095" s="9">
        <v>65640</v>
      </c>
      <c r="L1095"/>
      <c r="M1095"/>
      <c r="N1095"/>
      <c r="O1095"/>
      <c r="P1095"/>
      <c r="Q1095"/>
      <c r="R1095"/>
      <c r="S1095"/>
      <c r="T1095"/>
    </row>
    <row r="1096" spans="1:20" x14ac:dyDescent="0.2">
      <c r="A1096" s="2">
        <v>12</v>
      </c>
      <c r="B1096" s="2">
        <v>7</v>
      </c>
      <c r="D1096" s="8">
        <v>1829210431</v>
      </c>
      <c r="E1096" s="8" t="s">
        <v>631</v>
      </c>
      <c r="F1096" s="9">
        <v>60000</v>
      </c>
      <c r="G1096" s="9">
        <v>65000</v>
      </c>
      <c r="H1096" s="9">
        <v>65000</v>
      </c>
      <c r="I1096" s="9">
        <v>57494.400000000001</v>
      </c>
      <c r="L1096"/>
      <c r="M1096"/>
      <c r="N1096"/>
      <c r="O1096"/>
      <c r="P1096"/>
      <c r="Q1096"/>
      <c r="R1096"/>
      <c r="S1096"/>
      <c r="T1096"/>
    </row>
    <row r="1097" spans="1:20" x14ac:dyDescent="0.2">
      <c r="A1097" s="2">
        <v>12</v>
      </c>
      <c r="B1097" s="2">
        <v>7</v>
      </c>
      <c r="D1097" s="8">
        <v>1829210433</v>
      </c>
      <c r="E1097" s="8" t="s">
        <v>632</v>
      </c>
      <c r="F1097" s="9">
        <v>5000</v>
      </c>
      <c r="G1097" s="9">
        <v>4000</v>
      </c>
      <c r="H1097" s="9">
        <v>4000</v>
      </c>
      <c r="I1097" s="9">
        <v>6844.53</v>
      </c>
      <c r="L1097"/>
      <c r="M1097"/>
      <c r="N1097"/>
      <c r="O1097"/>
      <c r="P1097"/>
      <c r="Q1097"/>
      <c r="R1097"/>
      <c r="S1097"/>
      <c r="T1097"/>
    </row>
    <row r="1098" spans="1:20" x14ac:dyDescent="0.2">
      <c r="A1098" s="2">
        <v>12</v>
      </c>
      <c r="B1098" s="2">
        <v>7</v>
      </c>
      <c r="D1098" s="8">
        <v>1829210434</v>
      </c>
      <c r="E1098" s="8" t="s">
        <v>633</v>
      </c>
      <c r="F1098" s="9">
        <v>200000</v>
      </c>
      <c r="G1098" s="9">
        <v>80000</v>
      </c>
      <c r="H1098" s="9">
        <v>158000</v>
      </c>
      <c r="I1098" s="9">
        <v>63904.25</v>
      </c>
      <c r="L1098"/>
      <c r="M1098"/>
      <c r="N1098"/>
      <c r="O1098"/>
      <c r="P1098"/>
      <c r="Q1098"/>
      <c r="R1098"/>
      <c r="S1098"/>
      <c r="T1098"/>
    </row>
    <row r="1099" spans="1:20" x14ac:dyDescent="0.2">
      <c r="A1099" s="2">
        <v>12</v>
      </c>
      <c r="B1099" s="2">
        <v>7</v>
      </c>
      <c r="D1099" s="8">
        <v>1829210911</v>
      </c>
      <c r="E1099" s="8" t="s">
        <v>634</v>
      </c>
      <c r="F1099" s="9">
        <v>85000</v>
      </c>
      <c r="G1099" s="9">
        <v>85000</v>
      </c>
      <c r="H1099" s="9">
        <v>25000</v>
      </c>
      <c r="I1099" s="9">
        <v>23479.1</v>
      </c>
      <c r="L1099"/>
      <c r="M1099"/>
      <c r="N1099"/>
      <c r="O1099"/>
      <c r="P1099"/>
      <c r="Q1099"/>
      <c r="R1099"/>
      <c r="S1099"/>
      <c r="T1099"/>
    </row>
    <row r="1100" spans="1:20" x14ac:dyDescent="0.2">
      <c r="A1100" s="2">
        <v>12</v>
      </c>
      <c r="B1100" s="2">
        <v>7</v>
      </c>
      <c r="D1100" s="8">
        <v>1829220431</v>
      </c>
      <c r="E1100" s="8" t="s">
        <v>635</v>
      </c>
      <c r="F1100" s="9">
        <v>12000</v>
      </c>
      <c r="G1100" s="9">
        <v>12000</v>
      </c>
      <c r="H1100" s="9">
        <v>12000</v>
      </c>
      <c r="I1100" s="9">
        <v>10430.14</v>
      </c>
      <c r="L1100"/>
      <c r="M1100"/>
      <c r="N1100"/>
      <c r="O1100"/>
      <c r="P1100"/>
      <c r="Q1100"/>
      <c r="R1100"/>
      <c r="S1100"/>
      <c r="T1100"/>
    </row>
    <row r="1101" spans="1:20" x14ac:dyDescent="0.2">
      <c r="A1101" s="2">
        <v>12</v>
      </c>
      <c r="B1101" s="2">
        <v>7</v>
      </c>
      <c r="D1101" s="8">
        <v>1829220433</v>
      </c>
      <c r="E1101" s="8" t="s">
        <v>636</v>
      </c>
      <c r="F1101" s="9">
        <v>1000</v>
      </c>
      <c r="G1101" s="9">
        <v>1000</v>
      </c>
      <c r="H1101" s="9">
        <v>1000</v>
      </c>
      <c r="I1101" s="9">
        <v>242.04</v>
      </c>
      <c r="L1101"/>
      <c r="M1101"/>
      <c r="N1101"/>
      <c r="O1101"/>
      <c r="P1101"/>
      <c r="Q1101"/>
      <c r="R1101"/>
      <c r="S1101"/>
      <c r="T1101"/>
    </row>
    <row r="1102" spans="1:20" x14ac:dyDescent="0.2">
      <c r="A1102" s="2">
        <v>12</v>
      </c>
      <c r="B1102" s="2">
        <v>7</v>
      </c>
      <c r="D1102" s="8">
        <v>1829230431</v>
      </c>
      <c r="E1102" s="8" t="s">
        <v>637</v>
      </c>
      <c r="F1102" s="9">
        <v>90000</v>
      </c>
      <c r="G1102" s="9">
        <v>100000</v>
      </c>
      <c r="H1102" s="9">
        <v>90000</v>
      </c>
      <c r="I1102" s="9">
        <v>93780.79</v>
      </c>
      <c r="L1102"/>
      <c r="M1102"/>
      <c r="N1102"/>
      <c r="O1102"/>
      <c r="P1102"/>
      <c r="Q1102"/>
      <c r="R1102"/>
      <c r="S1102"/>
      <c r="T1102"/>
    </row>
    <row r="1103" spans="1:20" x14ac:dyDescent="0.2">
      <c r="A1103" s="2">
        <v>12</v>
      </c>
      <c r="B1103" s="2">
        <v>7</v>
      </c>
      <c r="D1103" s="8">
        <v>1829230433</v>
      </c>
      <c r="E1103" s="8" t="s">
        <v>638</v>
      </c>
      <c r="F1103" s="9">
        <v>6000</v>
      </c>
      <c r="G1103" s="9">
        <v>3000</v>
      </c>
      <c r="H1103" s="9">
        <v>3000</v>
      </c>
      <c r="I1103" s="9">
        <v>5950.18</v>
      </c>
      <c r="L1103"/>
      <c r="M1103"/>
      <c r="N1103"/>
      <c r="O1103"/>
      <c r="P1103"/>
      <c r="Q1103"/>
      <c r="R1103"/>
      <c r="S1103"/>
      <c r="T1103"/>
    </row>
    <row r="1104" spans="1:20" x14ac:dyDescent="0.2">
      <c r="A1104" s="2">
        <v>12</v>
      </c>
      <c r="B1104" s="2">
        <v>7</v>
      </c>
      <c r="D1104" s="8">
        <v>1829230541</v>
      </c>
      <c r="E1104" s="8" t="s">
        <v>639</v>
      </c>
      <c r="F1104" s="9">
        <v>1000</v>
      </c>
      <c r="G1104" s="9">
        <v>1000</v>
      </c>
      <c r="H1104" s="9">
        <v>1000</v>
      </c>
      <c r="I1104" s="9">
        <v>625.84</v>
      </c>
      <c r="L1104"/>
      <c r="M1104"/>
      <c r="N1104"/>
      <c r="O1104"/>
      <c r="P1104"/>
      <c r="Q1104"/>
      <c r="R1104"/>
      <c r="S1104"/>
      <c r="T1104"/>
    </row>
    <row r="1105" spans="1:20" ht="15" customHeight="1" x14ac:dyDescent="0.2">
      <c r="A1105" s="2">
        <v>12</v>
      </c>
      <c r="B1105" s="2">
        <v>7</v>
      </c>
      <c r="D1105" s="8">
        <v>1829230750</v>
      </c>
      <c r="E1105" s="8" t="s">
        <v>640</v>
      </c>
      <c r="F1105" s="9">
        <v>50000</v>
      </c>
      <c r="G1105" s="9">
        <v>15000</v>
      </c>
      <c r="H1105" s="9">
        <v>125000</v>
      </c>
      <c r="I1105" s="9">
        <v>24965</v>
      </c>
      <c r="L1105"/>
      <c r="M1105"/>
      <c r="N1105"/>
      <c r="O1105"/>
      <c r="P1105"/>
      <c r="Q1105"/>
      <c r="R1105"/>
      <c r="S1105"/>
      <c r="T1105"/>
    </row>
    <row r="1106" spans="1:20" x14ac:dyDescent="0.2">
      <c r="A1106" s="2">
        <v>12</v>
      </c>
      <c r="B1106" s="2">
        <v>7</v>
      </c>
      <c r="D1106" s="8">
        <v>1829230820</v>
      </c>
      <c r="E1106" s="8" t="s">
        <v>641</v>
      </c>
      <c r="F1106" s="9">
        <v>500000</v>
      </c>
      <c r="G1106" s="9">
        <v>460000</v>
      </c>
      <c r="H1106" s="9">
        <v>460000</v>
      </c>
      <c r="I1106" s="9">
        <v>423816</v>
      </c>
      <c r="L1106"/>
      <c r="M1106"/>
      <c r="N1106"/>
      <c r="O1106"/>
      <c r="P1106"/>
      <c r="Q1106"/>
      <c r="R1106"/>
      <c r="S1106"/>
      <c r="T1106"/>
    </row>
    <row r="1107" spans="1:20" ht="15" thickBot="1" x14ac:dyDescent="0.25">
      <c r="A1107" s="2">
        <v>12</v>
      </c>
      <c r="B1107" s="2">
        <v>7</v>
      </c>
      <c r="D1107" s="8">
        <v>1832000757</v>
      </c>
      <c r="E1107" s="8" t="s">
        <v>1002</v>
      </c>
      <c r="F1107" s="9"/>
      <c r="G1107" s="9"/>
      <c r="H1107" s="9"/>
      <c r="I1107" s="9">
        <v>89657</v>
      </c>
      <c r="L1107"/>
      <c r="M1107"/>
      <c r="N1107"/>
      <c r="O1107"/>
      <c r="P1107"/>
      <c r="Q1107"/>
      <c r="R1107"/>
      <c r="S1107"/>
      <c r="T1107"/>
    </row>
    <row r="1108" spans="1:20" s="10" customFormat="1" ht="15.75" thickBot="1" x14ac:dyDescent="0.3">
      <c r="A1108" s="2"/>
      <c r="B1108" s="2"/>
      <c r="C1108" s="5"/>
      <c r="D1108" s="17"/>
      <c r="E1108" s="17" t="s">
        <v>848</v>
      </c>
      <c r="F1108" s="18">
        <f>SUM(F1089:F1107)</f>
        <v>1653000</v>
      </c>
      <c r="G1108" s="18">
        <f>SUM(G1089:G1107)</f>
        <v>1556000</v>
      </c>
      <c r="H1108" s="18">
        <f>SUM(H1089:H1107)</f>
        <v>1575000</v>
      </c>
      <c r="I1108" s="18">
        <f>SUM(I1089:I1107)</f>
        <v>1481808.1500000001</v>
      </c>
      <c r="J1108" s="5"/>
      <c r="K1108" s="39"/>
    </row>
    <row r="1109" spans="1:20" x14ac:dyDescent="0.2">
      <c r="L1109"/>
      <c r="M1109"/>
      <c r="N1109"/>
      <c r="O1109"/>
      <c r="P1109"/>
      <c r="Q1109"/>
      <c r="R1109"/>
      <c r="S1109"/>
      <c r="T1109"/>
    </row>
    <row r="1110" spans="1:20" ht="18.75" customHeight="1" thickBot="1" x14ac:dyDescent="0.3">
      <c r="E1110" s="14" t="s">
        <v>871</v>
      </c>
      <c r="L1110"/>
      <c r="M1110"/>
      <c r="N1110"/>
      <c r="O1110"/>
      <c r="P1110"/>
      <c r="Q1110"/>
      <c r="R1110"/>
      <c r="S1110"/>
      <c r="T1110"/>
    </row>
    <row r="1111" spans="1:20" s="1" customFormat="1" ht="15.75" thickBot="1" x14ac:dyDescent="0.3">
      <c r="A1111" s="54"/>
      <c r="B1111" s="54"/>
      <c r="C1111" s="54"/>
      <c r="D1111" s="17" t="s">
        <v>0</v>
      </c>
      <c r="E1111" s="17" t="s">
        <v>1</v>
      </c>
      <c r="F1111" s="18" t="s">
        <v>996</v>
      </c>
      <c r="G1111" s="18" t="s">
        <v>885</v>
      </c>
      <c r="H1111" s="18" t="s">
        <v>759</v>
      </c>
      <c r="I1111" s="18" t="s">
        <v>997</v>
      </c>
      <c r="J1111" s="54"/>
      <c r="K1111" s="39"/>
    </row>
    <row r="1112" spans="1:20" x14ac:dyDescent="0.2">
      <c r="A1112" s="2">
        <v>12</v>
      </c>
      <c r="B1112" s="2">
        <v>2</v>
      </c>
      <c r="D1112" s="8">
        <v>1836000520</v>
      </c>
      <c r="E1112" s="8" t="s">
        <v>642</v>
      </c>
      <c r="F1112" s="9">
        <v>10000</v>
      </c>
      <c r="G1112" s="9">
        <v>10000</v>
      </c>
      <c r="H1112" s="9">
        <v>10000</v>
      </c>
      <c r="I1112" s="9">
        <v>3010</v>
      </c>
      <c r="L1112"/>
      <c r="M1112"/>
      <c r="N1112"/>
      <c r="O1112"/>
      <c r="P1112"/>
      <c r="Q1112"/>
      <c r="R1112"/>
      <c r="S1112"/>
      <c r="T1112"/>
    </row>
    <row r="1113" spans="1:20" s="4" customFormat="1" ht="15" thickBot="1" x14ac:dyDescent="0.25">
      <c r="A1113" s="2">
        <v>12</v>
      </c>
      <c r="B1113" s="2">
        <v>3</v>
      </c>
      <c r="D1113" s="8">
        <v>1836100721</v>
      </c>
      <c r="E1113" s="8" t="s">
        <v>643</v>
      </c>
      <c r="F1113" s="9">
        <v>2000</v>
      </c>
      <c r="G1113" s="9">
        <v>2000</v>
      </c>
      <c r="H1113" s="9">
        <v>3000</v>
      </c>
      <c r="I1113" s="9">
        <f>758.6+87</f>
        <v>845.6</v>
      </c>
      <c r="K1113" s="39"/>
    </row>
    <row r="1114" spans="1:20" s="5" customFormat="1" ht="15.75" thickBot="1" x14ac:dyDescent="0.3">
      <c r="D1114" s="17"/>
      <c r="E1114" s="17" t="s">
        <v>849</v>
      </c>
      <c r="F1114" s="18">
        <f>SUM(F1112:F1113)</f>
        <v>12000</v>
      </c>
      <c r="G1114" s="18">
        <f>SUM(G1112:G1113)</f>
        <v>12000</v>
      </c>
      <c r="H1114" s="18">
        <f>SUM(H1112:H1113)</f>
        <v>13000</v>
      </c>
      <c r="I1114" s="18">
        <f>SUM(I1112:I1113)</f>
        <v>3855.6</v>
      </c>
      <c r="K1114" s="39"/>
    </row>
    <row r="1115" spans="1:20" s="4" customFormat="1" x14ac:dyDescent="0.2">
      <c r="D1115" s="2"/>
      <c r="E1115" s="2"/>
      <c r="F1115" s="3"/>
      <c r="G1115" s="3"/>
      <c r="H1115" s="3"/>
      <c r="I1115" s="3"/>
      <c r="K1115" s="39"/>
    </row>
    <row r="1116" spans="1:20" ht="18.75" customHeight="1" thickBot="1" x14ac:dyDescent="0.3">
      <c r="E1116" s="14" t="s">
        <v>875</v>
      </c>
      <c r="L1116"/>
      <c r="M1116"/>
      <c r="N1116"/>
      <c r="O1116"/>
      <c r="P1116"/>
      <c r="Q1116"/>
      <c r="R1116"/>
      <c r="S1116"/>
      <c r="T1116"/>
    </row>
    <row r="1117" spans="1:20" s="1" customFormat="1" ht="15.75" thickBot="1" x14ac:dyDescent="0.3">
      <c r="A1117" s="54"/>
      <c r="B1117" s="54"/>
      <c r="C1117" s="54"/>
      <c r="D1117" s="17" t="s">
        <v>0</v>
      </c>
      <c r="E1117" s="17" t="s">
        <v>1</v>
      </c>
      <c r="F1117" s="18" t="s">
        <v>996</v>
      </c>
      <c r="G1117" s="18" t="s">
        <v>885</v>
      </c>
      <c r="H1117" s="18" t="s">
        <v>759</v>
      </c>
      <c r="I1117" s="18" t="s">
        <v>997</v>
      </c>
      <c r="J1117" s="54"/>
      <c r="K1117" s="39"/>
    </row>
    <row r="1118" spans="1:20" s="4" customFormat="1" x14ac:dyDescent="0.2">
      <c r="A1118" s="4">
        <v>15</v>
      </c>
      <c r="B1118" s="4">
        <v>6</v>
      </c>
      <c r="D1118" s="8">
        <v>1841000110</v>
      </c>
      <c r="E1118" s="8" t="s">
        <v>644</v>
      </c>
      <c r="F1118" s="9">
        <v>3339000</v>
      </c>
      <c r="G1118" s="9">
        <v>3111000</v>
      </c>
      <c r="H1118" s="9">
        <v>3050000</v>
      </c>
      <c r="I1118" s="9">
        <v>3118642.59</v>
      </c>
      <c r="K1118" s="39"/>
    </row>
    <row r="1119" spans="1:20" s="4" customFormat="1" x14ac:dyDescent="0.2">
      <c r="A1119" s="4">
        <v>16</v>
      </c>
      <c r="B1119" s="4">
        <v>6</v>
      </c>
      <c r="D1119" s="8">
        <v>1841000430</v>
      </c>
      <c r="E1119" s="8" t="s">
        <v>645</v>
      </c>
      <c r="F1119" s="9">
        <v>120000</v>
      </c>
      <c r="G1119" s="9">
        <v>120000</v>
      </c>
      <c r="H1119" s="9">
        <v>116000</v>
      </c>
      <c r="I1119" s="9">
        <v>63117.5</v>
      </c>
      <c r="K1119" s="39">
        <v>50000</v>
      </c>
    </row>
    <row r="1120" spans="1:20" s="4" customFormat="1" x14ac:dyDescent="0.2">
      <c r="A1120" s="4">
        <v>16</v>
      </c>
      <c r="B1120" s="4">
        <v>6</v>
      </c>
      <c r="D1120" s="8">
        <v>1841000431</v>
      </c>
      <c r="E1120" s="8" t="s">
        <v>646</v>
      </c>
      <c r="F1120" s="9">
        <v>10000</v>
      </c>
      <c r="G1120" s="9">
        <v>10000</v>
      </c>
      <c r="H1120" s="9">
        <v>10000</v>
      </c>
      <c r="I1120" s="9">
        <v>7232.25</v>
      </c>
      <c r="K1120" s="39"/>
    </row>
    <row r="1121" spans="1:11" s="4" customFormat="1" x14ac:dyDescent="0.2">
      <c r="A1121" s="4">
        <v>16</v>
      </c>
      <c r="B1121" s="4">
        <v>6</v>
      </c>
      <c r="D1121" s="8">
        <v>1841000433</v>
      </c>
      <c r="E1121" s="8" t="s">
        <v>942</v>
      </c>
      <c r="F1121" s="9">
        <v>0</v>
      </c>
      <c r="G1121" s="9">
        <v>50000</v>
      </c>
      <c r="H1121" s="9">
        <v>105000</v>
      </c>
      <c r="I1121" s="9">
        <v>121053</v>
      </c>
      <c r="K1121" s="39"/>
    </row>
    <row r="1122" spans="1:11" s="4" customFormat="1" x14ac:dyDescent="0.2">
      <c r="A1122" s="4">
        <v>16</v>
      </c>
      <c r="B1122" s="4">
        <v>6</v>
      </c>
      <c r="D1122" s="8">
        <v>1841000450</v>
      </c>
      <c r="E1122" s="8" t="s">
        <v>647</v>
      </c>
      <c r="F1122" s="9">
        <v>10000</v>
      </c>
      <c r="G1122" s="9">
        <v>10000</v>
      </c>
      <c r="H1122" s="9">
        <v>10000</v>
      </c>
      <c r="I1122" s="9">
        <v>0</v>
      </c>
      <c r="K1122" s="39"/>
    </row>
    <row r="1123" spans="1:11" s="4" customFormat="1" x14ac:dyDescent="0.2">
      <c r="A1123" s="4">
        <v>16</v>
      </c>
      <c r="B1123" s="4">
        <v>6</v>
      </c>
      <c r="D1123" s="8">
        <v>1841000451</v>
      </c>
      <c r="E1123" s="8" t="s">
        <v>648</v>
      </c>
      <c r="F1123" s="9">
        <v>20000</v>
      </c>
      <c r="G1123" s="9">
        <v>15000</v>
      </c>
      <c r="H1123" s="9"/>
      <c r="I1123" s="9"/>
      <c r="K1123" s="39"/>
    </row>
    <row r="1124" spans="1:11" s="4" customFormat="1" x14ac:dyDescent="0.2">
      <c r="A1124" s="4">
        <v>16</v>
      </c>
      <c r="B1124" s="4">
        <v>6</v>
      </c>
      <c r="D1124" s="8">
        <v>1841000512</v>
      </c>
      <c r="E1124" s="8" t="s">
        <v>649</v>
      </c>
      <c r="F1124" s="9">
        <v>1000</v>
      </c>
      <c r="G1124" s="9">
        <v>1000</v>
      </c>
      <c r="H1124" s="9">
        <v>1000</v>
      </c>
      <c r="I1124" s="9">
        <v>272.5</v>
      </c>
      <c r="K1124" s="39"/>
    </row>
    <row r="1125" spans="1:11" s="4" customFormat="1" x14ac:dyDescent="0.2">
      <c r="A1125" s="4">
        <v>16</v>
      </c>
      <c r="B1125" s="4">
        <v>6</v>
      </c>
      <c r="D1125" s="8">
        <v>1841000531</v>
      </c>
      <c r="E1125" s="8" t="s">
        <v>650</v>
      </c>
      <c r="F1125" s="9">
        <v>28000</v>
      </c>
      <c r="G1125" s="9">
        <v>28000</v>
      </c>
      <c r="H1125" s="9">
        <v>28000</v>
      </c>
      <c r="I1125" s="9">
        <v>25741.45</v>
      </c>
      <c r="K1125" s="39"/>
    </row>
    <row r="1126" spans="1:11" s="4" customFormat="1" x14ac:dyDescent="0.2">
      <c r="A1126" s="4">
        <v>16</v>
      </c>
      <c r="B1126" s="4">
        <v>6</v>
      </c>
      <c r="D1126" s="8">
        <v>1841000535</v>
      </c>
      <c r="E1126" s="8" t="s">
        <v>651</v>
      </c>
      <c r="F1126" s="9">
        <v>39000</v>
      </c>
      <c r="G1126" s="9">
        <v>39000</v>
      </c>
      <c r="H1126" s="9">
        <v>39000</v>
      </c>
      <c r="I1126" s="9">
        <v>45020.49</v>
      </c>
      <c r="K1126" s="39"/>
    </row>
    <row r="1127" spans="1:11" s="4" customFormat="1" x14ac:dyDescent="0.2">
      <c r="A1127" s="4">
        <v>16</v>
      </c>
      <c r="B1127" s="4">
        <v>6</v>
      </c>
      <c r="D1127" s="8">
        <v>1841000541</v>
      </c>
      <c r="E1127" s="8" t="s">
        <v>652</v>
      </c>
      <c r="F1127" s="9">
        <v>3000</v>
      </c>
      <c r="G1127" s="9">
        <v>3000</v>
      </c>
      <c r="H1127" s="9">
        <v>3000</v>
      </c>
      <c r="I1127" s="9">
        <v>4118.8900000000003</v>
      </c>
      <c r="K1127" s="39"/>
    </row>
    <row r="1128" spans="1:11" s="4" customFormat="1" x14ac:dyDescent="0.2">
      <c r="A1128" s="4">
        <v>16</v>
      </c>
      <c r="B1128" s="4">
        <v>6</v>
      </c>
      <c r="D1128" s="8">
        <v>1841000720</v>
      </c>
      <c r="E1128" s="8" t="s">
        <v>653</v>
      </c>
      <c r="F1128" s="9">
        <v>35000</v>
      </c>
      <c r="G1128" s="9">
        <v>35000</v>
      </c>
      <c r="H1128" s="9">
        <v>35000</v>
      </c>
      <c r="I1128" s="9">
        <v>16883.7</v>
      </c>
      <c r="K1128" s="39"/>
    </row>
    <row r="1129" spans="1:11" s="4" customFormat="1" x14ac:dyDescent="0.2">
      <c r="A1129" s="4">
        <v>16</v>
      </c>
      <c r="B1129" s="4">
        <v>6</v>
      </c>
      <c r="D1129" s="8">
        <v>1841000755</v>
      </c>
      <c r="E1129" s="8" t="s">
        <v>471</v>
      </c>
      <c r="F1129" s="9">
        <v>85000</v>
      </c>
      <c r="G1129" s="9">
        <v>85000</v>
      </c>
      <c r="H1129" s="9">
        <v>150000</v>
      </c>
      <c r="I1129" s="9">
        <v>77222</v>
      </c>
      <c r="K1129" s="39"/>
    </row>
    <row r="1130" spans="1:11" s="4" customFormat="1" x14ac:dyDescent="0.2">
      <c r="A1130" s="4">
        <v>16</v>
      </c>
      <c r="B1130" s="4">
        <v>6</v>
      </c>
      <c r="D1130" s="8">
        <v>1841000840</v>
      </c>
      <c r="E1130" s="8" t="s">
        <v>971</v>
      </c>
      <c r="F1130" s="9">
        <v>55000</v>
      </c>
      <c r="G1130" s="9">
        <v>55000</v>
      </c>
      <c r="H1130" s="9">
        <v>36000</v>
      </c>
      <c r="I1130" s="9">
        <v>48430</v>
      </c>
      <c r="K1130" s="39"/>
    </row>
    <row r="1131" spans="1:11" s="4" customFormat="1" hidden="1" x14ac:dyDescent="0.2">
      <c r="A1131" s="4">
        <v>16</v>
      </c>
      <c r="B1131" s="4">
        <v>6</v>
      </c>
      <c r="D1131" s="8">
        <v>1841000841</v>
      </c>
      <c r="E1131" s="8" t="s">
        <v>654</v>
      </c>
      <c r="F1131" s="9"/>
      <c r="G1131" s="9"/>
      <c r="H1131" s="9"/>
      <c r="I1131" s="9"/>
      <c r="K1131" s="39"/>
    </row>
    <row r="1132" spans="1:11" s="4" customFormat="1" x14ac:dyDescent="0.2">
      <c r="A1132" s="4">
        <v>15</v>
      </c>
      <c r="B1132" s="4">
        <v>6</v>
      </c>
      <c r="D1132" s="8">
        <v>1841001110</v>
      </c>
      <c r="E1132" s="8" t="s">
        <v>655</v>
      </c>
      <c r="F1132" s="9">
        <v>405000</v>
      </c>
      <c r="G1132" s="9">
        <v>541000</v>
      </c>
      <c r="H1132" s="9">
        <v>485000</v>
      </c>
      <c r="I1132" s="9">
        <v>484364.42</v>
      </c>
      <c r="K1132" s="39"/>
    </row>
    <row r="1133" spans="1:11" s="4" customFormat="1" x14ac:dyDescent="0.2">
      <c r="A1133" s="4">
        <v>16</v>
      </c>
      <c r="B1133" s="4">
        <v>6</v>
      </c>
      <c r="D1133" s="8">
        <v>1841002841</v>
      </c>
      <c r="E1133" s="8" t="s">
        <v>656</v>
      </c>
      <c r="F1133" s="9">
        <v>15000</v>
      </c>
      <c r="G1133" s="9">
        <v>12000</v>
      </c>
      <c r="H1133" s="9">
        <v>10000</v>
      </c>
      <c r="I1133" s="9">
        <v>11557.4</v>
      </c>
      <c r="K1133" s="39"/>
    </row>
    <row r="1134" spans="1:11" s="4" customFormat="1" x14ac:dyDescent="0.2">
      <c r="A1134" s="4">
        <v>16</v>
      </c>
      <c r="B1134" s="4">
        <v>6</v>
      </c>
      <c r="D1134" s="8">
        <v>1841003720</v>
      </c>
      <c r="E1134" s="8" t="s">
        <v>1036</v>
      </c>
      <c r="F1134" s="9">
        <v>60000</v>
      </c>
      <c r="G1134" s="9"/>
      <c r="H1134" s="9"/>
      <c r="I1134" s="9"/>
      <c r="K1134" s="39"/>
    </row>
    <row r="1135" spans="1:11" s="4" customFormat="1" ht="15" thickBot="1" x14ac:dyDescent="0.25">
      <c r="A1135" s="4">
        <v>16</v>
      </c>
      <c r="B1135" s="4">
        <v>6</v>
      </c>
      <c r="D1135" s="8">
        <v>1841004841</v>
      </c>
      <c r="E1135" s="8" t="s">
        <v>1012</v>
      </c>
      <c r="F1135" s="9">
        <v>170000</v>
      </c>
      <c r="G1135" s="9">
        <v>10000</v>
      </c>
      <c r="H1135" s="9"/>
      <c r="I1135" s="9">
        <v>8640.07</v>
      </c>
      <c r="K1135" s="39"/>
    </row>
    <row r="1136" spans="1:11" s="5" customFormat="1" ht="15.75" thickBot="1" x14ac:dyDescent="0.3">
      <c r="D1136" s="17"/>
      <c r="E1136" s="17" t="s">
        <v>872</v>
      </c>
      <c r="F1136" s="18">
        <f>SUM(F1118:F1135)</f>
        <v>4395000</v>
      </c>
      <c r="G1136" s="18">
        <f>SUM(G1118:G1135)</f>
        <v>4125000</v>
      </c>
      <c r="H1136" s="18">
        <f>SUM(H1118:H1135)</f>
        <v>4078000</v>
      </c>
      <c r="I1136" s="18">
        <f t="shared" ref="I1136" si="48">SUM(I1118:I1135)</f>
        <v>4032296.2600000002</v>
      </c>
      <c r="K1136" s="39"/>
    </row>
    <row r="1137" spans="1:20" s="4" customFormat="1" x14ac:dyDescent="0.2">
      <c r="D1137" s="2"/>
      <c r="E1137" s="2"/>
      <c r="F1137" s="3"/>
      <c r="G1137" s="3"/>
      <c r="H1137" s="3"/>
      <c r="I1137" s="3"/>
      <c r="K1137" s="39"/>
    </row>
    <row r="1138" spans="1:20" ht="18.75" customHeight="1" thickBot="1" x14ac:dyDescent="0.3">
      <c r="E1138" s="14" t="s">
        <v>876</v>
      </c>
      <c r="L1138"/>
      <c r="M1138"/>
      <c r="N1138"/>
      <c r="O1138"/>
      <c r="P1138"/>
      <c r="Q1138"/>
      <c r="R1138"/>
      <c r="S1138"/>
      <c r="T1138"/>
    </row>
    <row r="1139" spans="1:20" s="1" customFormat="1" ht="15.75" thickBot="1" x14ac:dyDescent="0.3">
      <c r="A1139" s="54"/>
      <c r="B1139" s="54"/>
      <c r="C1139" s="54"/>
      <c r="D1139" s="17" t="s">
        <v>0</v>
      </c>
      <c r="E1139" s="17" t="s">
        <v>1</v>
      </c>
      <c r="F1139" s="18" t="s">
        <v>996</v>
      </c>
      <c r="G1139" s="18" t="s">
        <v>885</v>
      </c>
      <c r="H1139" s="18" t="s">
        <v>759</v>
      </c>
      <c r="I1139" s="18" t="s">
        <v>997</v>
      </c>
      <c r="J1139" s="54"/>
      <c r="K1139" s="39"/>
    </row>
    <row r="1140" spans="1:20" s="4" customFormat="1" x14ac:dyDescent="0.2">
      <c r="A1140" s="4">
        <v>16</v>
      </c>
      <c r="B1140" s="4">
        <v>6</v>
      </c>
      <c r="D1140" s="8">
        <v>1842200840</v>
      </c>
      <c r="E1140" s="8" t="s">
        <v>136</v>
      </c>
      <c r="F1140" s="9">
        <v>140000</v>
      </c>
      <c r="G1140" s="9">
        <v>135000</v>
      </c>
      <c r="H1140" s="9">
        <v>65000</v>
      </c>
      <c r="I1140" s="9">
        <v>113334</v>
      </c>
      <c r="K1140" s="39"/>
    </row>
    <row r="1141" spans="1:20" s="4" customFormat="1" x14ac:dyDescent="0.2">
      <c r="A1141" s="4">
        <v>16</v>
      </c>
      <c r="B1141" s="4">
        <v>6</v>
      </c>
      <c r="D1141" s="8">
        <v>1842201840</v>
      </c>
      <c r="E1141" s="8" t="s">
        <v>137</v>
      </c>
      <c r="F1141" s="9"/>
      <c r="G1141" s="9"/>
      <c r="H1141" s="9">
        <v>90000</v>
      </c>
      <c r="I1141" s="9">
        <v>2000</v>
      </c>
      <c r="K1141" s="39"/>
    </row>
    <row r="1142" spans="1:20" s="4" customFormat="1" x14ac:dyDescent="0.2">
      <c r="A1142" s="4">
        <v>16</v>
      </c>
      <c r="B1142" s="4">
        <v>6</v>
      </c>
      <c r="D1142" s="8">
        <v>1842202840</v>
      </c>
      <c r="E1142" s="8" t="s">
        <v>943</v>
      </c>
      <c r="F1142" s="9">
        <v>100000</v>
      </c>
      <c r="G1142" s="9">
        <v>100000</v>
      </c>
      <c r="H1142" s="9">
        <v>100000</v>
      </c>
      <c r="I1142" s="9">
        <v>196350</v>
      </c>
      <c r="K1142" s="39"/>
    </row>
    <row r="1143" spans="1:20" s="4" customFormat="1" x14ac:dyDescent="0.2">
      <c r="A1143" s="4">
        <v>16</v>
      </c>
      <c r="B1143" s="4">
        <v>6</v>
      </c>
      <c r="D1143" s="8">
        <v>1842203840</v>
      </c>
      <c r="E1143" s="8" t="s">
        <v>138</v>
      </c>
      <c r="F1143" s="9">
        <v>80000</v>
      </c>
      <c r="G1143" s="9">
        <v>20000</v>
      </c>
      <c r="H1143" s="9">
        <v>20000</v>
      </c>
      <c r="I1143" s="9">
        <v>0</v>
      </c>
      <c r="K1143" s="39"/>
    </row>
    <row r="1144" spans="1:20" s="4" customFormat="1" hidden="1" x14ac:dyDescent="0.2">
      <c r="A1144" s="4">
        <v>16</v>
      </c>
      <c r="B1144" s="4">
        <v>6</v>
      </c>
      <c r="D1144" s="8">
        <v>1842204840</v>
      </c>
      <c r="E1144" s="8" t="s">
        <v>657</v>
      </c>
      <c r="F1144" s="9"/>
      <c r="G1144" s="9"/>
      <c r="H1144" s="9"/>
      <c r="I1144" s="9"/>
      <c r="K1144" s="39"/>
    </row>
    <row r="1145" spans="1:20" s="4" customFormat="1" x14ac:dyDescent="0.2">
      <c r="A1145" s="4">
        <v>15</v>
      </c>
      <c r="B1145" s="4">
        <v>6</v>
      </c>
      <c r="D1145" s="8">
        <v>1842400110</v>
      </c>
      <c r="E1145" s="8" t="s">
        <v>658</v>
      </c>
      <c r="F1145" s="9">
        <v>267000</v>
      </c>
      <c r="G1145" s="9">
        <v>205000</v>
      </c>
      <c r="H1145" s="9">
        <v>286000</v>
      </c>
      <c r="I1145" s="9">
        <v>259469.38</v>
      </c>
      <c r="K1145" s="39"/>
    </row>
    <row r="1146" spans="1:20" s="4" customFormat="1" x14ac:dyDescent="0.2">
      <c r="A1146" s="4">
        <v>16</v>
      </c>
      <c r="B1146" s="4">
        <v>6</v>
      </c>
      <c r="D1146" s="8">
        <v>1842400840</v>
      </c>
      <c r="E1146" s="8" t="s">
        <v>659</v>
      </c>
      <c r="F1146" s="9">
        <v>25000</v>
      </c>
      <c r="G1146" s="9">
        <v>25000</v>
      </c>
      <c r="H1146" s="9">
        <v>30000</v>
      </c>
      <c r="I1146" s="9">
        <v>29812</v>
      </c>
      <c r="K1146" s="39"/>
    </row>
    <row r="1147" spans="1:20" s="4" customFormat="1" x14ac:dyDescent="0.2">
      <c r="A1147" s="4">
        <v>16</v>
      </c>
      <c r="B1147" s="4">
        <v>6</v>
      </c>
      <c r="D1147" s="8">
        <v>1842400841</v>
      </c>
      <c r="E1147" s="8" t="s">
        <v>1037</v>
      </c>
      <c r="F1147" s="9">
        <v>20000</v>
      </c>
      <c r="G1147" s="9"/>
      <c r="H1147" s="9"/>
      <c r="I1147" s="9"/>
      <c r="K1147" s="39"/>
    </row>
    <row r="1148" spans="1:20" s="4" customFormat="1" x14ac:dyDescent="0.2">
      <c r="A1148" s="4">
        <v>16</v>
      </c>
      <c r="B1148" s="4">
        <v>6</v>
      </c>
      <c r="D1148" s="8">
        <v>1842400842</v>
      </c>
      <c r="E1148" s="8" t="s">
        <v>1015</v>
      </c>
      <c r="F1148" s="9">
        <v>20000</v>
      </c>
      <c r="G1148" s="9"/>
      <c r="H1148" s="9"/>
      <c r="I1148" s="9"/>
      <c r="K1148" s="39"/>
    </row>
    <row r="1149" spans="1:20" s="4" customFormat="1" x14ac:dyDescent="0.2">
      <c r="A1149" s="4">
        <v>15</v>
      </c>
      <c r="B1149" s="4">
        <v>6</v>
      </c>
      <c r="D1149" s="8">
        <v>1842401110</v>
      </c>
      <c r="E1149" s="8" t="s">
        <v>660</v>
      </c>
      <c r="F1149" s="9">
        <v>135000</v>
      </c>
      <c r="G1149" s="9">
        <v>67000</v>
      </c>
      <c r="H1149" s="9">
        <v>67000</v>
      </c>
      <c r="I1149" s="9">
        <v>65503.97</v>
      </c>
      <c r="K1149" s="39"/>
    </row>
    <row r="1150" spans="1:20" s="4" customFormat="1" x14ac:dyDescent="0.2">
      <c r="A1150" s="4">
        <v>16</v>
      </c>
      <c r="B1150" s="4">
        <v>6</v>
      </c>
      <c r="D1150" s="8">
        <v>1842402840</v>
      </c>
      <c r="E1150" s="8" t="s">
        <v>141</v>
      </c>
      <c r="F1150" s="9">
        <v>30000</v>
      </c>
      <c r="G1150" s="9">
        <v>30000</v>
      </c>
      <c r="H1150" s="9">
        <v>30000</v>
      </c>
      <c r="I1150" s="9">
        <v>41729</v>
      </c>
      <c r="K1150" s="39"/>
    </row>
    <row r="1151" spans="1:20" s="4" customFormat="1" x14ac:dyDescent="0.2">
      <c r="A1151" s="4">
        <v>16</v>
      </c>
      <c r="B1151" s="4">
        <v>6</v>
      </c>
      <c r="D1151" s="8">
        <v>1842403840</v>
      </c>
      <c r="E1151" s="8" t="s">
        <v>661</v>
      </c>
      <c r="F1151" s="9">
        <v>12000</v>
      </c>
      <c r="G1151" s="9">
        <v>12000</v>
      </c>
      <c r="H1151" s="9">
        <v>12000</v>
      </c>
      <c r="I1151" s="9">
        <v>0</v>
      </c>
      <c r="K1151" s="39"/>
    </row>
    <row r="1152" spans="1:20" s="4" customFormat="1" x14ac:dyDescent="0.2">
      <c r="A1152" s="4">
        <v>16</v>
      </c>
      <c r="B1152" s="4">
        <v>6</v>
      </c>
      <c r="D1152" s="8">
        <v>1842404840</v>
      </c>
      <c r="E1152" s="8" t="s">
        <v>1038</v>
      </c>
      <c r="F1152" s="9">
        <v>6000</v>
      </c>
      <c r="G1152" s="9">
        <v>5000</v>
      </c>
      <c r="H1152" s="9">
        <v>6000</v>
      </c>
      <c r="I1152" s="9">
        <v>4068</v>
      </c>
      <c r="K1152" s="39"/>
    </row>
    <row r="1153" spans="1:20" s="4" customFormat="1" ht="15" thickBot="1" x14ac:dyDescent="0.25">
      <c r="A1153" s="4">
        <v>16</v>
      </c>
      <c r="B1153" s="4">
        <v>6</v>
      </c>
      <c r="D1153" s="8">
        <v>1842405840</v>
      </c>
      <c r="E1153" s="8" t="s">
        <v>1016</v>
      </c>
      <c r="F1153" s="9">
        <v>10000</v>
      </c>
      <c r="G1153" s="9">
        <v>15000</v>
      </c>
      <c r="H1153" s="9">
        <v>25000</v>
      </c>
      <c r="I1153" s="9">
        <v>0</v>
      </c>
      <c r="K1153" s="39"/>
    </row>
    <row r="1154" spans="1:20" s="5" customFormat="1" ht="15.75" thickBot="1" x14ac:dyDescent="0.3">
      <c r="D1154" s="17"/>
      <c r="E1154" s="17" t="s">
        <v>873</v>
      </c>
      <c r="F1154" s="18">
        <f>SUM(F1140:F1153)</f>
        <v>845000</v>
      </c>
      <c r="G1154" s="18">
        <f>SUM(G1140:G1153)</f>
        <v>614000</v>
      </c>
      <c r="H1154" s="18">
        <f>SUM(H1140:H1153)</f>
        <v>731000</v>
      </c>
      <c r="I1154" s="18">
        <f t="shared" ref="I1154" si="49">SUM(I1140:I1153)</f>
        <v>712266.35</v>
      </c>
      <c r="K1154" s="39"/>
    </row>
    <row r="1155" spans="1:20" s="4" customFormat="1" x14ac:dyDescent="0.2">
      <c r="D1155" s="2"/>
      <c r="E1155" s="2"/>
      <c r="F1155" s="3"/>
      <c r="G1155" s="3"/>
      <c r="H1155" s="3"/>
      <c r="I1155" s="3"/>
      <c r="K1155" s="39"/>
    </row>
    <row r="1156" spans="1:20" ht="18.75" customHeight="1" thickBot="1" x14ac:dyDescent="0.3">
      <c r="E1156" s="14" t="s">
        <v>862</v>
      </c>
      <c r="L1156"/>
      <c r="M1156"/>
      <c r="N1156"/>
      <c r="O1156"/>
      <c r="P1156"/>
      <c r="Q1156"/>
      <c r="R1156"/>
      <c r="S1156"/>
      <c r="T1156"/>
    </row>
    <row r="1157" spans="1:20" s="1" customFormat="1" ht="15.75" thickBot="1" x14ac:dyDescent="0.3">
      <c r="A1157" s="54"/>
      <c r="B1157" s="54"/>
      <c r="C1157" s="54"/>
      <c r="D1157" s="17" t="s">
        <v>0</v>
      </c>
      <c r="E1157" s="17" t="s">
        <v>1</v>
      </c>
      <c r="F1157" s="18" t="s">
        <v>996</v>
      </c>
      <c r="G1157" s="18" t="s">
        <v>885</v>
      </c>
      <c r="H1157" s="18" t="s">
        <v>759</v>
      </c>
      <c r="I1157" s="18" t="s">
        <v>997</v>
      </c>
      <c r="J1157" s="54"/>
      <c r="K1157" s="39"/>
    </row>
    <row r="1158" spans="1:20" s="4" customFormat="1" x14ac:dyDescent="0.2">
      <c r="A1158" s="4">
        <v>15</v>
      </c>
      <c r="B1158" s="4">
        <v>6</v>
      </c>
      <c r="D1158" s="8">
        <v>1843500110</v>
      </c>
      <c r="E1158" s="8" t="s">
        <v>944</v>
      </c>
      <c r="F1158" s="9">
        <v>321000</v>
      </c>
      <c r="G1158" s="9">
        <v>263000</v>
      </c>
      <c r="H1158" s="9">
        <v>253000</v>
      </c>
      <c r="I1158" s="9">
        <v>282753.69</v>
      </c>
      <c r="K1158" s="39"/>
    </row>
    <row r="1159" spans="1:20" s="4" customFormat="1" x14ac:dyDescent="0.2">
      <c r="A1159" s="4">
        <v>15</v>
      </c>
      <c r="B1159" s="4">
        <v>6</v>
      </c>
      <c r="D1159" s="8">
        <v>1843501110</v>
      </c>
      <c r="E1159" s="8" t="s">
        <v>662</v>
      </c>
      <c r="F1159" s="9">
        <v>92000</v>
      </c>
      <c r="G1159" s="9">
        <v>120000</v>
      </c>
      <c r="H1159" s="9">
        <v>35000</v>
      </c>
      <c r="I1159" s="9">
        <f>146361.61+17292</f>
        <v>163653.60999999999</v>
      </c>
      <c r="K1159" s="39"/>
    </row>
    <row r="1160" spans="1:20" s="4" customFormat="1" x14ac:dyDescent="0.2">
      <c r="A1160" s="4">
        <v>16</v>
      </c>
      <c r="B1160" s="4">
        <v>6</v>
      </c>
      <c r="D1160" s="8">
        <v>1843502840</v>
      </c>
      <c r="E1160" s="8" t="s">
        <v>663</v>
      </c>
      <c r="F1160" s="9">
        <v>220000</v>
      </c>
      <c r="G1160" s="9">
        <v>120000</v>
      </c>
      <c r="H1160" s="9">
        <v>100000</v>
      </c>
      <c r="I1160" s="9">
        <v>116303.8</v>
      </c>
      <c r="K1160" s="39"/>
    </row>
    <row r="1161" spans="1:20" s="4" customFormat="1" x14ac:dyDescent="0.2">
      <c r="A1161" s="4">
        <v>15</v>
      </c>
      <c r="B1161" s="4">
        <v>6</v>
      </c>
      <c r="D1161" s="8">
        <v>1843503110</v>
      </c>
      <c r="E1161" s="8" t="s">
        <v>664</v>
      </c>
      <c r="F1161" s="9">
        <v>287000</v>
      </c>
      <c r="G1161" s="9">
        <v>217000</v>
      </c>
      <c r="H1161" s="9">
        <v>277000</v>
      </c>
      <c r="I1161" s="9">
        <v>195244.88</v>
      </c>
      <c r="K1161" s="39"/>
    </row>
    <row r="1162" spans="1:20" s="4" customFormat="1" x14ac:dyDescent="0.2">
      <c r="A1162" s="4">
        <v>16</v>
      </c>
      <c r="B1162" s="4">
        <v>6</v>
      </c>
      <c r="D1162" s="8">
        <v>1843503840</v>
      </c>
      <c r="E1162" s="8" t="s">
        <v>146</v>
      </c>
      <c r="F1162" s="9">
        <v>95000</v>
      </c>
      <c r="G1162" s="9">
        <v>95000</v>
      </c>
      <c r="H1162" s="9">
        <v>90000</v>
      </c>
      <c r="I1162" s="9">
        <v>84514.91</v>
      </c>
      <c r="K1162" s="39"/>
    </row>
    <row r="1163" spans="1:20" s="4" customFormat="1" x14ac:dyDescent="0.2">
      <c r="A1163" s="4">
        <v>16</v>
      </c>
      <c r="B1163" s="4">
        <v>6</v>
      </c>
      <c r="D1163" s="8">
        <v>1843505840</v>
      </c>
      <c r="E1163" s="8" t="s">
        <v>147</v>
      </c>
      <c r="F1163" s="9">
        <v>230000</v>
      </c>
      <c r="G1163" s="9">
        <v>230000</v>
      </c>
      <c r="H1163" s="9">
        <v>145000</v>
      </c>
      <c r="I1163" s="9">
        <v>218968</v>
      </c>
      <c r="K1163" s="39"/>
    </row>
    <row r="1164" spans="1:20" s="4" customFormat="1" x14ac:dyDescent="0.2">
      <c r="A1164" s="4">
        <v>16</v>
      </c>
      <c r="B1164" s="4">
        <v>6</v>
      </c>
      <c r="D1164" s="8">
        <v>1843508840</v>
      </c>
      <c r="E1164" s="8" t="s">
        <v>148</v>
      </c>
      <c r="F1164" s="9">
        <v>160000</v>
      </c>
      <c r="G1164" s="9">
        <v>133000</v>
      </c>
      <c r="H1164" s="9">
        <v>70000</v>
      </c>
      <c r="I1164" s="9">
        <v>155353</v>
      </c>
      <c r="K1164" s="39"/>
    </row>
    <row r="1165" spans="1:20" s="4" customFormat="1" x14ac:dyDescent="0.2">
      <c r="A1165" s="4">
        <v>16</v>
      </c>
      <c r="B1165" s="4">
        <v>6</v>
      </c>
      <c r="D1165" s="8">
        <v>1843511840</v>
      </c>
      <c r="E1165" s="8" t="s">
        <v>744</v>
      </c>
      <c r="F1165" s="9">
        <v>50000</v>
      </c>
      <c r="G1165" s="9">
        <v>30000</v>
      </c>
      <c r="H1165" s="9">
        <v>30000</v>
      </c>
      <c r="I1165" s="9">
        <v>14300</v>
      </c>
      <c r="K1165" s="39"/>
    </row>
    <row r="1166" spans="1:20" s="4" customFormat="1" x14ac:dyDescent="0.2">
      <c r="A1166" s="4">
        <v>16</v>
      </c>
      <c r="B1166" s="4">
        <v>6</v>
      </c>
      <c r="D1166" s="8">
        <v>1843801840</v>
      </c>
      <c r="E1166" s="8" t="s">
        <v>1039</v>
      </c>
      <c r="F1166" s="9">
        <v>2000000</v>
      </c>
      <c r="G1166" s="9">
        <v>2100000</v>
      </c>
      <c r="H1166" s="9">
        <v>2200000</v>
      </c>
      <c r="I1166" s="9">
        <v>2048087</v>
      </c>
      <c r="K1166" s="39"/>
    </row>
    <row r="1167" spans="1:20" s="4" customFormat="1" x14ac:dyDescent="0.2">
      <c r="A1167" s="4">
        <v>16</v>
      </c>
      <c r="B1167" s="4">
        <v>6</v>
      </c>
      <c r="D1167" s="8">
        <v>1843802840</v>
      </c>
      <c r="E1167" s="8" t="s">
        <v>945</v>
      </c>
      <c r="F1167" s="9">
        <v>100000</v>
      </c>
      <c r="G1167" s="9">
        <v>100000</v>
      </c>
      <c r="H1167" s="9">
        <v>100000</v>
      </c>
      <c r="I1167" s="9">
        <v>52027.32</v>
      </c>
      <c r="K1167" s="39"/>
    </row>
    <row r="1168" spans="1:20" s="4" customFormat="1" x14ac:dyDescent="0.2">
      <c r="A1168" s="4">
        <v>16</v>
      </c>
      <c r="B1168" s="4">
        <v>6</v>
      </c>
      <c r="D1168" s="8">
        <v>1843803840</v>
      </c>
      <c r="E1168" s="8" t="s">
        <v>665</v>
      </c>
      <c r="F1168" s="9">
        <v>15000</v>
      </c>
      <c r="G1168" s="9">
        <v>15000</v>
      </c>
      <c r="H1168" s="9">
        <v>15000</v>
      </c>
      <c r="I1168" s="9">
        <v>6330</v>
      </c>
      <c r="K1168" s="39"/>
    </row>
    <row r="1169" spans="1:20" s="4" customFormat="1" hidden="1" x14ac:dyDescent="0.2">
      <c r="A1169" s="4">
        <v>15</v>
      </c>
      <c r="B1169" s="4">
        <v>6</v>
      </c>
      <c r="D1169" s="8">
        <v>1843900110</v>
      </c>
      <c r="E1169" s="8" t="s">
        <v>666</v>
      </c>
      <c r="F1169" s="9"/>
      <c r="G1169" s="9"/>
      <c r="H1169" s="9">
        <v>0</v>
      </c>
      <c r="I1169" s="9"/>
      <c r="K1169" s="39"/>
    </row>
    <row r="1170" spans="1:20" s="4" customFormat="1" hidden="1" x14ac:dyDescent="0.2">
      <c r="A1170" s="4">
        <v>16</v>
      </c>
      <c r="B1170" s="4">
        <v>6</v>
      </c>
      <c r="D1170" s="8">
        <v>1843900840</v>
      </c>
      <c r="E1170" s="8" t="s">
        <v>667</v>
      </c>
      <c r="F1170" s="9"/>
      <c r="G1170" s="9"/>
      <c r="H1170" s="9"/>
      <c r="I1170" s="9"/>
      <c r="K1170" s="39"/>
    </row>
    <row r="1171" spans="1:20" s="4" customFormat="1" ht="15" thickBot="1" x14ac:dyDescent="0.25">
      <c r="A1171" s="4">
        <v>16</v>
      </c>
      <c r="B1171" s="4">
        <v>6</v>
      </c>
      <c r="D1171" s="8">
        <v>1843903840</v>
      </c>
      <c r="E1171" s="8" t="s">
        <v>668</v>
      </c>
      <c r="F1171" s="9">
        <v>220000</v>
      </c>
      <c r="G1171" s="9">
        <v>250000</v>
      </c>
      <c r="H1171" s="9">
        <v>314000</v>
      </c>
      <c r="I1171" s="9">
        <v>219548</v>
      </c>
      <c r="K1171" s="39"/>
    </row>
    <row r="1172" spans="1:20" s="5" customFormat="1" ht="15.75" thickBot="1" x14ac:dyDescent="0.3">
      <c r="D1172" s="17"/>
      <c r="E1172" s="17" t="s">
        <v>856</v>
      </c>
      <c r="F1172" s="18">
        <f>SUM(F1158:F1171)</f>
        <v>3790000</v>
      </c>
      <c r="G1172" s="18">
        <f>SUM(G1158:G1171)</f>
        <v>3673000</v>
      </c>
      <c r="H1172" s="18">
        <f>SUM(H1158:H1171)</f>
        <v>3629000</v>
      </c>
      <c r="I1172" s="18">
        <f>SUM(I1158:I1171)</f>
        <v>3557084.21</v>
      </c>
      <c r="K1172" s="39"/>
    </row>
    <row r="1173" spans="1:20" s="4" customFormat="1" x14ac:dyDescent="0.2">
      <c r="D1173" s="2"/>
      <c r="E1173" s="2"/>
      <c r="F1173" s="3"/>
      <c r="G1173" s="3"/>
      <c r="H1173" s="3"/>
      <c r="I1173" s="3"/>
      <c r="K1173" s="39"/>
    </row>
    <row r="1174" spans="1:20" ht="18.75" customHeight="1" thickBot="1" x14ac:dyDescent="0.3">
      <c r="E1174" s="14" t="s">
        <v>863</v>
      </c>
      <c r="L1174"/>
      <c r="M1174"/>
      <c r="N1174"/>
      <c r="O1174"/>
      <c r="P1174"/>
      <c r="Q1174"/>
      <c r="R1174"/>
      <c r="S1174"/>
      <c r="T1174"/>
    </row>
    <row r="1175" spans="1:20" s="1" customFormat="1" ht="15.75" thickBot="1" x14ac:dyDescent="0.3">
      <c r="A1175" s="54"/>
      <c r="B1175" s="54"/>
      <c r="C1175" s="54"/>
      <c r="D1175" s="17" t="s">
        <v>0</v>
      </c>
      <c r="E1175" s="17" t="s">
        <v>1</v>
      </c>
      <c r="F1175" s="18" t="s">
        <v>996</v>
      </c>
      <c r="G1175" s="18" t="s">
        <v>885</v>
      </c>
      <c r="H1175" s="18" t="s">
        <v>759</v>
      </c>
      <c r="I1175" s="18" t="s">
        <v>997</v>
      </c>
      <c r="J1175" s="54"/>
      <c r="K1175" s="39"/>
    </row>
    <row r="1176" spans="1:20" s="4" customFormat="1" x14ac:dyDescent="0.2">
      <c r="A1176" s="4">
        <v>15</v>
      </c>
      <c r="B1176" s="4">
        <v>6</v>
      </c>
      <c r="D1176" s="8">
        <v>1844000110</v>
      </c>
      <c r="E1176" s="8" t="s">
        <v>1040</v>
      </c>
      <c r="F1176" s="9">
        <v>90000</v>
      </c>
      <c r="G1176" s="9">
        <v>81000</v>
      </c>
      <c r="H1176" s="9">
        <v>120000</v>
      </c>
      <c r="I1176" s="9">
        <v>46060.69</v>
      </c>
      <c r="K1176" s="39"/>
    </row>
    <row r="1177" spans="1:20" s="4" customFormat="1" x14ac:dyDescent="0.2">
      <c r="A1177" s="4">
        <v>16</v>
      </c>
      <c r="B1177" s="4">
        <v>6</v>
      </c>
      <c r="D1177" s="8">
        <v>1844000840</v>
      </c>
      <c r="E1177" s="8" t="s">
        <v>1041</v>
      </c>
      <c r="F1177" s="9">
        <v>69000</v>
      </c>
      <c r="G1177" s="9">
        <v>24000</v>
      </c>
      <c r="H1177" s="9">
        <v>24000</v>
      </c>
      <c r="I1177" s="9">
        <v>19650</v>
      </c>
      <c r="K1177" s="39"/>
    </row>
    <row r="1178" spans="1:20" s="4" customFormat="1" x14ac:dyDescent="0.2">
      <c r="A1178" s="4">
        <v>16</v>
      </c>
      <c r="B1178" s="4">
        <v>6</v>
      </c>
      <c r="D1178" s="8">
        <v>1844301840</v>
      </c>
      <c r="E1178" s="8" t="s">
        <v>1042</v>
      </c>
      <c r="F1178" s="9">
        <v>1000000</v>
      </c>
      <c r="G1178" s="9">
        <v>750000</v>
      </c>
      <c r="H1178" s="9">
        <v>750000</v>
      </c>
      <c r="I1178" s="9">
        <v>850876</v>
      </c>
      <c r="K1178" s="39"/>
    </row>
    <row r="1179" spans="1:20" s="4" customFormat="1" x14ac:dyDescent="0.2">
      <c r="A1179" s="4">
        <v>16</v>
      </c>
      <c r="B1179" s="4">
        <v>6</v>
      </c>
      <c r="D1179" s="8">
        <v>1844302840</v>
      </c>
      <c r="E1179" s="8" t="s">
        <v>156</v>
      </c>
      <c r="F1179" s="9">
        <v>18000</v>
      </c>
      <c r="G1179" s="9">
        <v>18000</v>
      </c>
      <c r="H1179" s="9">
        <v>25000</v>
      </c>
      <c r="I1179" s="9">
        <v>3672</v>
      </c>
      <c r="K1179" s="39"/>
    </row>
    <row r="1180" spans="1:20" s="4" customFormat="1" x14ac:dyDescent="0.2">
      <c r="A1180" s="4">
        <v>16</v>
      </c>
      <c r="B1180" s="4">
        <v>6</v>
      </c>
      <c r="D1180" s="8">
        <v>1844400431</v>
      </c>
      <c r="E1180" s="8" t="s">
        <v>669</v>
      </c>
      <c r="F1180" s="9">
        <v>4000</v>
      </c>
      <c r="G1180" s="9">
        <v>4000</v>
      </c>
      <c r="H1180" s="9">
        <v>4000</v>
      </c>
      <c r="I1180" s="9">
        <v>2667.09</v>
      </c>
      <c r="K1180" s="39"/>
    </row>
    <row r="1181" spans="1:20" s="4" customFormat="1" x14ac:dyDescent="0.2">
      <c r="A1181" s="4">
        <v>16</v>
      </c>
      <c r="B1181" s="4">
        <v>6</v>
      </c>
      <c r="D1181" s="8">
        <v>1844400580</v>
      </c>
      <c r="E1181" s="8" t="s">
        <v>670</v>
      </c>
      <c r="F1181" s="9">
        <v>20000</v>
      </c>
      <c r="G1181" s="9">
        <v>22000</v>
      </c>
      <c r="H1181" s="9">
        <v>22000</v>
      </c>
      <c r="I1181" s="9">
        <v>9992.4</v>
      </c>
      <c r="K1181" s="39"/>
    </row>
    <row r="1182" spans="1:20" s="4" customFormat="1" x14ac:dyDescent="0.2">
      <c r="A1182" s="4">
        <v>16</v>
      </c>
      <c r="B1182" s="4">
        <v>6</v>
      </c>
      <c r="D1182" s="8">
        <v>1844400750</v>
      </c>
      <c r="E1182" s="8" t="s">
        <v>993</v>
      </c>
      <c r="F1182" s="9">
        <v>10000</v>
      </c>
      <c r="G1182" s="9">
        <v>10000</v>
      </c>
      <c r="H1182" s="9"/>
      <c r="I1182" s="9"/>
      <c r="K1182" s="39"/>
    </row>
    <row r="1183" spans="1:20" s="4" customFormat="1" x14ac:dyDescent="0.2">
      <c r="A1183" s="4">
        <v>16</v>
      </c>
      <c r="B1183" s="4">
        <v>6</v>
      </c>
      <c r="D1183" s="8">
        <v>1844400841</v>
      </c>
      <c r="E1183" s="8" t="s">
        <v>671</v>
      </c>
      <c r="F1183" s="9">
        <v>86000</v>
      </c>
      <c r="G1183" s="9">
        <v>86000</v>
      </c>
      <c r="H1183" s="9">
        <v>54000</v>
      </c>
      <c r="I1183" s="9">
        <v>43207.16</v>
      </c>
      <c r="K1183" s="39"/>
    </row>
    <row r="1184" spans="1:20" s="4" customFormat="1" x14ac:dyDescent="0.2">
      <c r="A1184" s="4">
        <v>16</v>
      </c>
      <c r="B1184" s="4">
        <v>6</v>
      </c>
      <c r="D1184" s="8">
        <v>1844401840</v>
      </c>
      <c r="E1184" s="8" t="s">
        <v>672</v>
      </c>
      <c r="F1184" s="9">
        <v>60000</v>
      </c>
      <c r="G1184" s="9">
        <v>35000</v>
      </c>
      <c r="H1184" s="9">
        <v>50000</v>
      </c>
      <c r="I1184" s="9">
        <v>13909</v>
      </c>
      <c r="K1184" s="39"/>
    </row>
    <row r="1185" spans="1:20" s="4" customFormat="1" x14ac:dyDescent="0.2">
      <c r="A1185" s="4">
        <v>16</v>
      </c>
      <c r="B1185" s="4">
        <v>6</v>
      </c>
      <c r="D1185" s="8">
        <v>1844403840</v>
      </c>
      <c r="E1185" s="8" t="s">
        <v>673</v>
      </c>
      <c r="F1185" s="9">
        <v>10000</v>
      </c>
      <c r="G1185" s="9">
        <v>10000</v>
      </c>
      <c r="H1185" s="9">
        <v>10000</v>
      </c>
      <c r="I1185" s="9">
        <v>9000</v>
      </c>
      <c r="K1185" s="39"/>
    </row>
    <row r="1186" spans="1:20" s="4" customFormat="1" x14ac:dyDescent="0.2">
      <c r="A1186" s="4">
        <v>15</v>
      </c>
      <c r="B1186" s="4">
        <v>6</v>
      </c>
      <c r="D1186" s="8">
        <v>1844404110</v>
      </c>
      <c r="E1186" s="8" t="s">
        <v>1003</v>
      </c>
      <c r="F1186" s="9">
        <v>65000</v>
      </c>
      <c r="G1186" s="9"/>
      <c r="H1186" s="9"/>
      <c r="I1186" s="9">
        <v>15401</v>
      </c>
      <c r="K1186" s="39"/>
    </row>
    <row r="1187" spans="1:20" s="4" customFormat="1" x14ac:dyDescent="0.2">
      <c r="A1187" s="4">
        <v>16</v>
      </c>
      <c r="B1187" s="4">
        <v>6</v>
      </c>
      <c r="D1187" s="8">
        <v>1844404840</v>
      </c>
      <c r="E1187" s="8" t="s">
        <v>674</v>
      </c>
      <c r="F1187" s="9">
        <v>30000</v>
      </c>
      <c r="G1187" s="9">
        <v>60000</v>
      </c>
      <c r="H1187" s="9">
        <v>60000</v>
      </c>
      <c r="I1187" s="9">
        <v>35191</v>
      </c>
      <c r="K1187" s="39"/>
    </row>
    <row r="1188" spans="1:20" s="4" customFormat="1" x14ac:dyDescent="0.2">
      <c r="A1188" s="4">
        <v>16</v>
      </c>
      <c r="B1188" s="4">
        <v>6</v>
      </c>
      <c r="D1188" s="8">
        <v>1844405840</v>
      </c>
      <c r="E1188" s="8" t="s">
        <v>163</v>
      </c>
      <c r="F1188" s="9">
        <v>350000</v>
      </c>
      <c r="G1188" s="9">
        <v>300000</v>
      </c>
      <c r="H1188" s="9">
        <v>260000</v>
      </c>
      <c r="I1188" s="9">
        <v>321962</v>
      </c>
      <c r="K1188" s="39"/>
    </row>
    <row r="1189" spans="1:20" s="4" customFormat="1" x14ac:dyDescent="0.2">
      <c r="A1189" s="4">
        <v>16</v>
      </c>
      <c r="B1189" s="4">
        <v>6</v>
      </c>
      <c r="D1189" s="8">
        <v>1844406720</v>
      </c>
      <c r="E1189" s="8" t="s">
        <v>1021</v>
      </c>
      <c r="F1189" s="9">
        <v>350000</v>
      </c>
      <c r="G1189" s="9"/>
      <c r="H1189" s="9"/>
      <c r="I1189" s="9"/>
      <c r="K1189" s="39"/>
    </row>
    <row r="1190" spans="1:20" s="4" customFormat="1" x14ac:dyDescent="0.2">
      <c r="A1190" s="4">
        <v>16</v>
      </c>
      <c r="B1190" s="4">
        <v>6</v>
      </c>
      <c r="D1190" s="8">
        <v>1844406840</v>
      </c>
      <c r="E1190" s="8" t="s">
        <v>165</v>
      </c>
      <c r="F1190" s="9">
        <v>60000</v>
      </c>
      <c r="G1190" s="9">
        <v>60000</v>
      </c>
      <c r="H1190" s="9">
        <v>85000</v>
      </c>
      <c r="I1190" s="9">
        <v>34003</v>
      </c>
      <c r="K1190" s="39"/>
    </row>
    <row r="1191" spans="1:20" s="4" customFormat="1" x14ac:dyDescent="0.2">
      <c r="A1191" s="4">
        <v>16</v>
      </c>
      <c r="B1191" s="4">
        <v>6</v>
      </c>
      <c r="D1191" s="8">
        <v>1844409840</v>
      </c>
      <c r="E1191" s="8" t="s">
        <v>675</v>
      </c>
      <c r="F1191" s="9">
        <v>30000</v>
      </c>
      <c r="G1191" s="9">
        <v>30000</v>
      </c>
      <c r="H1191" s="9">
        <v>30000</v>
      </c>
      <c r="I1191" s="9">
        <v>8900</v>
      </c>
      <c r="K1191" s="39"/>
    </row>
    <row r="1192" spans="1:20" s="4" customFormat="1" x14ac:dyDescent="0.2">
      <c r="A1192" s="4">
        <v>16</v>
      </c>
      <c r="B1192" s="4">
        <v>6</v>
      </c>
      <c r="D1192" s="8">
        <v>1844500840</v>
      </c>
      <c r="E1192" s="8" t="s">
        <v>676</v>
      </c>
      <c r="F1192" s="9">
        <v>250000</v>
      </c>
      <c r="G1192" s="9">
        <v>280000</v>
      </c>
      <c r="H1192" s="9">
        <v>270000</v>
      </c>
      <c r="I1192" s="9">
        <v>248511</v>
      </c>
      <c r="K1192" s="39"/>
    </row>
    <row r="1193" spans="1:20" s="4" customFormat="1" x14ac:dyDescent="0.2">
      <c r="A1193" s="4">
        <v>16</v>
      </c>
      <c r="B1193" s="4">
        <v>6</v>
      </c>
      <c r="D1193" s="8">
        <v>1844600750</v>
      </c>
      <c r="E1193" s="8" t="s">
        <v>677</v>
      </c>
      <c r="F1193" s="9">
        <v>50000</v>
      </c>
      <c r="G1193" s="9">
        <v>0</v>
      </c>
      <c r="H1193" s="9">
        <v>0</v>
      </c>
      <c r="I1193" s="9"/>
      <c r="K1193" s="39"/>
    </row>
    <row r="1194" spans="1:20" s="4" customFormat="1" ht="15" thickBot="1" x14ac:dyDescent="0.25">
      <c r="A1194" s="4">
        <v>16</v>
      </c>
      <c r="B1194" s="4">
        <v>6</v>
      </c>
      <c r="D1194" s="8">
        <v>1844600840</v>
      </c>
      <c r="E1194" s="8" t="s">
        <v>967</v>
      </c>
      <c r="F1194" s="9">
        <v>38000</v>
      </c>
      <c r="G1194" s="9">
        <v>38000</v>
      </c>
      <c r="H1194" s="9"/>
      <c r="I1194" s="9">
        <v>0</v>
      </c>
      <c r="K1194" s="39"/>
    </row>
    <row r="1195" spans="1:20" s="5" customFormat="1" ht="15.75" thickBot="1" x14ac:dyDescent="0.3">
      <c r="D1195" s="17"/>
      <c r="E1195" s="17" t="s">
        <v>857</v>
      </c>
      <c r="F1195" s="18">
        <f>SUM(F1176:F1194)</f>
        <v>2590000</v>
      </c>
      <c r="G1195" s="18">
        <f>SUM(G1176:G1194)</f>
        <v>1808000</v>
      </c>
      <c r="H1195" s="18">
        <f>SUM(H1176:H1194)</f>
        <v>1764000</v>
      </c>
      <c r="I1195" s="18">
        <f t="shared" ref="I1195" si="50">SUM(I1176:I1194)</f>
        <v>1663002.3399999999</v>
      </c>
      <c r="K1195" s="39"/>
    </row>
    <row r="1196" spans="1:20" s="4" customFormat="1" x14ac:dyDescent="0.2">
      <c r="D1196" s="2"/>
      <c r="E1196" s="2"/>
      <c r="F1196" s="3"/>
      <c r="G1196" s="3"/>
      <c r="H1196" s="3"/>
      <c r="I1196" s="3"/>
      <c r="K1196" s="39"/>
    </row>
    <row r="1197" spans="1:20" ht="18.75" customHeight="1" thickBot="1" x14ac:dyDescent="0.3">
      <c r="E1197" s="14" t="s">
        <v>883</v>
      </c>
      <c r="L1197"/>
      <c r="M1197"/>
      <c r="N1197"/>
      <c r="O1197"/>
      <c r="P1197"/>
      <c r="Q1197"/>
      <c r="R1197"/>
      <c r="S1197"/>
      <c r="T1197"/>
    </row>
    <row r="1198" spans="1:20" s="1" customFormat="1" ht="15.75" thickBot="1" x14ac:dyDescent="0.3">
      <c r="A1198" s="54"/>
      <c r="B1198" s="54"/>
      <c r="C1198" s="54"/>
      <c r="D1198" s="17" t="s">
        <v>0</v>
      </c>
      <c r="E1198" s="17" t="s">
        <v>1</v>
      </c>
      <c r="F1198" s="18" t="s">
        <v>996</v>
      </c>
      <c r="G1198" s="18" t="s">
        <v>885</v>
      </c>
      <c r="H1198" s="18" t="s">
        <v>759</v>
      </c>
      <c r="I1198" s="18" t="s">
        <v>997</v>
      </c>
      <c r="J1198" s="54"/>
      <c r="K1198" s="39"/>
    </row>
    <row r="1199" spans="1:20" s="4" customFormat="1" x14ac:dyDescent="0.2">
      <c r="A1199" s="4">
        <v>16</v>
      </c>
      <c r="B1199" s="4">
        <v>6</v>
      </c>
      <c r="D1199" s="8">
        <v>1845100840</v>
      </c>
      <c r="E1199" s="8" t="s">
        <v>678</v>
      </c>
      <c r="F1199" s="9"/>
      <c r="G1199" s="9">
        <v>228000</v>
      </c>
      <c r="H1199" s="9">
        <v>60000</v>
      </c>
      <c r="I1199" s="9">
        <v>0</v>
      </c>
      <c r="K1199" s="39"/>
    </row>
    <row r="1200" spans="1:20" s="4" customFormat="1" x14ac:dyDescent="0.2">
      <c r="A1200" s="4">
        <v>16</v>
      </c>
      <c r="B1200" s="4">
        <v>6</v>
      </c>
      <c r="D1200" s="8">
        <v>1845101840</v>
      </c>
      <c r="E1200" s="8" t="s">
        <v>1043</v>
      </c>
      <c r="F1200" s="9">
        <v>3000000</v>
      </c>
      <c r="G1200" s="9">
        <v>3000000</v>
      </c>
      <c r="H1200" s="9">
        <v>2800000</v>
      </c>
      <c r="I1200" s="9">
        <v>3034141</v>
      </c>
      <c r="K1200" s="39"/>
    </row>
    <row r="1201" spans="1:20" s="4" customFormat="1" x14ac:dyDescent="0.2">
      <c r="A1201" s="4">
        <v>16</v>
      </c>
      <c r="B1201" s="4">
        <v>6</v>
      </c>
      <c r="D1201" s="8">
        <v>1845102840</v>
      </c>
      <c r="E1201" s="8" t="s">
        <v>168</v>
      </c>
      <c r="F1201" s="9">
        <v>90000</v>
      </c>
      <c r="G1201" s="9">
        <v>90000</v>
      </c>
      <c r="H1201" s="9">
        <v>70000</v>
      </c>
      <c r="I1201" s="9">
        <v>73265</v>
      </c>
      <c r="K1201" s="39"/>
    </row>
    <row r="1202" spans="1:20" s="4" customFormat="1" x14ac:dyDescent="0.2">
      <c r="A1202" s="4">
        <v>16</v>
      </c>
      <c r="B1202" s="4">
        <v>6</v>
      </c>
      <c r="D1202" s="8">
        <v>1845103840</v>
      </c>
      <c r="E1202" s="8" t="s">
        <v>679</v>
      </c>
      <c r="F1202" s="9">
        <v>6000</v>
      </c>
      <c r="G1202" s="9">
        <v>6000</v>
      </c>
      <c r="H1202" s="9">
        <v>6000</v>
      </c>
      <c r="I1202" s="9">
        <v>3231</v>
      </c>
      <c r="K1202" s="39"/>
    </row>
    <row r="1203" spans="1:20" s="4" customFormat="1" x14ac:dyDescent="0.2">
      <c r="A1203" s="4">
        <v>16</v>
      </c>
      <c r="B1203" s="4">
        <v>6</v>
      </c>
      <c r="D1203" s="8">
        <v>1845104840</v>
      </c>
      <c r="E1203" s="8" t="s">
        <v>680</v>
      </c>
      <c r="F1203" s="9">
        <v>1500000</v>
      </c>
      <c r="G1203" s="9">
        <v>1500000</v>
      </c>
      <c r="H1203" s="9">
        <v>1400000</v>
      </c>
      <c r="I1203" s="9">
        <v>1461726</v>
      </c>
      <c r="K1203" s="39"/>
    </row>
    <row r="1204" spans="1:20" s="4" customFormat="1" x14ac:dyDescent="0.2">
      <c r="A1204" s="4">
        <v>16</v>
      </c>
      <c r="B1204" s="4">
        <v>6</v>
      </c>
      <c r="D1204" s="8">
        <v>1845106840</v>
      </c>
      <c r="E1204" s="8" t="s">
        <v>169</v>
      </c>
      <c r="F1204" s="9">
        <v>80000</v>
      </c>
      <c r="G1204" s="9">
        <v>60000</v>
      </c>
      <c r="H1204" s="9">
        <v>35000</v>
      </c>
      <c r="I1204" s="9">
        <v>67236</v>
      </c>
      <c r="K1204" s="39"/>
    </row>
    <row r="1205" spans="1:20" s="4" customFormat="1" x14ac:dyDescent="0.2">
      <c r="A1205" s="4">
        <v>16</v>
      </c>
      <c r="B1205" s="4">
        <v>6</v>
      </c>
      <c r="D1205" s="8">
        <v>1845108840</v>
      </c>
      <c r="E1205" s="8" t="s">
        <v>681</v>
      </c>
      <c r="F1205" s="9">
        <v>25000</v>
      </c>
      <c r="G1205" s="9">
        <v>11000</v>
      </c>
      <c r="H1205" s="9">
        <v>11000</v>
      </c>
      <c r="I1205" s="9">
        <v>6332</v>
      </c>
      <c r="K1205" s="39"/>
    </row>
    <row r="1206" spans="1:20" s="4" customFormat="1" x14ac:dyDescent="0.2">
      <c r="A1206" s="4">
        <v>16</v>
      </c>
      <c r="B1206" s="4">
        <v>6</v>
      </c>
      <c r="D1206" s="8">
        <v>1845202841</v>
      </c>
      <c r="E1206" s="8" t="s">
        <v>682</v>
      </c>
      <c r="F1206" s="9">
        <v>275000</v>
      </c>
      <c r="G1206" s="9">
        <v>250000</v>
      </c>
      <c r="H1206" s="9">
        <v>250000</v>
      </c>
      <c r="I1206" s="9">
        <v>229088</v>
      </c>
      <c r="K1206" s="39"/>
    </row>
    <row r="1207" spans="1:20" s="4" customFormat="1" x14ac:dyDescent="0.2">
      <c r="A1207" s="4">
        <v>16</v>
      </c>
      <c r="B1207" s="4">
        <v>6</v>
      </c>
      <c r="D1207" s="8">
        <v>1845203840</v>
      </c>
      <c r="E1207" s="8" t="s">
        <v>172</v>
      </c>
      <c r="F1207" s="9">
        <v>120000</v>
      </c>
      <c r="G1207" s="9">
        <v>200000</v>
      </c>
      <c r="H1207" s="9">
        <v>220000</v>
      </c>
      <c r="I1207" s="9">
        <v>138980</v>
      </c>
      <c r="K1207" s="39"/>
    </row>
    <row r="1208" spans="1:20" s="4" customFormat="1" x14ac:dyDescent="0.2">
      <c r="A1208" s="4">
        <v>16</v>
      </c>
      <c r="B1208" s="4">
        <v>6</v>
      </c>
      <c r="D1208" s="8">
        <v>1845302840</v>
      </c>
      <c r="E1208" s="8" t="s">
        <v>1044</v>
      </c>
      <c r="F1208" s="9">
        <v>25000</v>
      </c>
      <c r="G1208" s="9">
        <v>25000</v>
      </c>
      <c r="H1208" s="9">
        <v>15000</v>
      </c>
      <c r="I1208" s="9">
        <v>21586</v>
      </c>
      <c r="K1208" s="39"/>
    </row>
    <row r="1209" spans="1:20" s="4" customFormat="1" x14ac:dyDescent="0.2">
      <c r="A1209" s="4">
        <v>16</v>
      </c>
      <c r="B1209" s="4">
        <v>6</v>
      </c>
      <c r="D1209" s="8">
        <v>1845303840</v>
      </c>
      <c r="E1209" s="8" t="s">
        <v>1045</v>
      </c>
      <c r="F1209" s="9">
        <v>200000</v>
      </c>
      <c r="G1209" s="9">
        <v>220000</v>
      </c>
      <c r="H1209" s="9">
        <v>200000</v>
      </c>
      <c r="I1209" s="9">
        <v>249502</v>
      </c>
      <c r="K1209" s="39"/>
    </row>
    <row r="1210" spans="1:20" s="4" customFormat="1" ht="15" thickBot="1" x14ac:dyDescent="0.25">
      <c r="A1210" s="4">
        <v>16</v>
      </c>
      <c r="B1210" s="4">
        <v>6</v>
      </c>
      <c r="D1210" s="8">
        <v>1845304840</v>
      </c>
      <c r="E1210" s="8" t="s">
        <v>1025</v>
      </c>
      <c r="F1210" s="9">
        <v>5000</v>
      </c>
      <c r="G1210" s="9">
        <v>20000</v>
      </c>
      <c r="H1210" s="9">
        <v>20000</v>
      </c>
      <c r="I1210" s="9">
        <v>10242</v>
      </c>
      <c r="K1210" s="39"/>
    </row>
    <row r="1211" spans="1:20" s="5" customFormat="1" ht="15.75" thickBot="1" x14ac:dyDescent="0.3">
      <c r="D1211" s="17"/>
      <c r="E1211" s="17" t="s">
        <v>884</v>
      </c>
      <c r="F1211" s="18">
        <f>SUM(F1199:F1210)</f>
        <v>5326000</v>
      </c>
      <c r="G1211" s="18">
        <f>SUM(G1199:G1210)</f>
        <v>5610000</v>
      </c>
      <c r="H1211" s="18">
        <f>SUM(H1199:H1210)</f>
        <v>5087000</v>
      </c>
      <c r="I1211" s="18">
        <f>SUM(I1199:I1210)</f>
        <v>5295329</v>
      </c>
      <c r="K1211" s="39"/>
    </row>
    <row r="1212" spans="1:20" s="4" customFormat="1" x14ac:dyDescent="0.2">
      <c r="D1212" s="2"/>
      <c r="E1212" s="2"/>
      <c r="F1212" s="3"/>
      <c r="G1212" s="3"/>
      <c r="H1212" s="3"/>
      <c r="I1212" s="3"/>
      <c r="K1212" s="39"/>
    </row>
    <row r="1213" spans="1:20" ht="18.75" customHeight="1" thickBot="1" x14ac:dyDescent="0.3">
      <c r="E1213" s="14" t="s">
        <v>864</v>
      </c>
      <c r="L1213"/>
      <c r="M1213"/>
      <c r="N1213"/>
      <c r="O1213"/>
      <c r="P1213"/>
      <c r="Q1213"/>
      <c r="R1213"/>
      <c r="S1213"/>
      <c r="T1213"/>
    </row>
    <row r="1214" spans="1:20" s="1" customFormat="1" ht="15.75" thickBot="1" x14ac:dyDescent="0.3">
      <c r="A1214" s="54"/>
      <c r="B1214" s="54"/>
      <c r="C1214" s="54"/>
      <c r="D1214" s="17" t="s">
        <v>0</v>
      </c>
      <c r="E1214" s="17" t="s">
        <v>1</v>
      </c>
      <c r="F1214" s="18" t="s">
        <v>996</v>
      </c>
      <c r="G1214" s="18" t="s">
        <v>885</v>
      </c>
      <c r="H1214" s="18" t="s">
        <v>759</v>
      </c>
      <c r="I1214" s="18" t="s">
        <v>997</v>
      </c>
      <c r="J1214" s="54"/>
      <c r="K1214" s="39"/>
    </row>
    <row r="1215" spans="1:20" s="4" customFormat="1" x14ac:dyDescent="0.2">
      <c r="A1215" s="4">
        <v>16</v>
      </c>
      <c r="B1215" s="4">
        <v>6</v>
      </c>
      <c r="D1215" s="8">
        <v>1846300840</v>
      </c>
      <c r="E1215" s="8" t="s">
        <v>175</v>
      </c>
      <c r="F1215" s="9">
        <v>15000</v>
      </c>
      <c r="G1215" s="9">
        <v>10000</v>
      </c>
      <c r="H1215" s="9">
        <v>20000</v>
      </c>
      <c r="I1215" s="9">
        <v>5735</v>
      </c>
      <c r="K1215" s="39"/>
    </row>
    <row r="1216" spans="1:20" s="4" customFormat="1" x14ac:dyDescent="0.2">
      <c r="A1216" s="4">
        <v>16</v>
      </c>
      <c r="B1216" s="4">
        <v>6</v>
      </c>
      <c r="D1216" s="8">
        <v>1846303840</v>
      </c>
      <c r="E1216" s="8" t="s">
        <v>683</v>
      </c>
      <c r="F1216" s="9">
        <v>7000</v>
      </c>
      <c r="G1216" s="9">
        <v>6000</v>
      </c>
      <c r="H1216" s="9">
        <v>8000</v>
      </c>
      <c r="I1216" s="9">
        <v>5316</v>
      </c>
      <c r="K1216" s="39"/>
    </row>
    <row r="1217" spans="1:20" s="4" customFormat="1" x14ac:dyDescent="0.2">
      <c r="A1217" s="4">
        <v>16</v>
      </c>
      <c r="B1217" s="4">
        <v>6</v>
      </c>
      <c r="D1217" s="8">
        <v>1846500840</v>
      </c>
      <c r="E1217" s="8" t="s">
        <v>176</v>
      </c>
      <c r="F1217" s="9">
        <v>2250000</v>
      </c>
      <c r="G1217" s="9">
        <v>3050000</v>
      </c>
      <c r="H1217" s="9">
        <v>2800000</v>
      </c>
      <c r="I1217" s="9">
        <v>2951009</v>
      </c>
      <c r="K1217" s="39"/>
    </row>
    <row r="1218" spans="1:20" s="4" customFormat="1" x14ac:dyDescent="0.2">
      <c r="A1218" s="4">
        <v>16</v>
      </c>
      <c r="B1218" s="4">
        <v>6</v>
      </c>
      <c r="D1218" s="8">
        <v>1846510840</v>
      </c>
      <c r="E1218" s="8" t="s">
        <v>684</v>
      </c>
      <c r="F1218" s="9">
        <v>86000</v>
      </c>
      <c r="G1218" s="9">
        <v>60000</v>
      </c>
      <c r="H1218" s="9">
        <v>60000</v>
      </c>
      <c r="I1218" s="9">
        <v>33386</v>
      </c>
      <c r="K1218" s="39"/>
    </row>
    <row r="1219" spans="1:20" s="4" customFormat="1" x14ac:dyDescent="0.2">
      <c r="A1219" s="4">
        <v>16</v>
      </c>
      <c r="B1219" s="4">
        <v>6</v>
      </c>
      <c r="D1219" s="8">
        <v>1846600840</v>
      </c>
      <c r="E1219" s="8" t="s">
        <v>685</v>
      </c>
      <c r="F1219" s="9">
        <v>460000</v>
      </c>
      <c r="G1219" s="9">
        <v>500000</v>
      </c>
      <c r="H1219" s="9">
        <v>400000</v>
      </c>
      <c r="I1219" s="9">
        <v>503316</v>
      </c>
      <c r="K1219" s="39"/>
    </row>
    <row r="1220" spans="1:20" s="4" customFormat="1" x14ac:dyDescent="0.2">
      <c r="A1220" s="4">
        <v>16</v>
      </c>
      <c r="B1220" s="4">
        <v>6</v>
      </c>
      <c r="D1220" s="8">
        <v>1846603840</v>
      </c>
      <c r="E1220" s="8" t="s">
        <v>946</v>
      </c>
      <c r="F1220" s="9">
        <v>15000</v>
      </c>
      <c r="G1220" s="9">
        <v>12000</v>
      </c>
      <c r="H1220" s="9"/>
      <c r="I1220" s="9">
        <v>11608</v>
      </c>
      <c r="K1220" s="39"/>
    </row>
    <row r="1221" spans="1:20" s="4" customFormat="1" x14ac:dyDescent="0.2">
      <c r="A1221" s="4">
        <v>15</v>
      </c>
      <c r="B1221" s="4">
        <v>6</v>
      </c>
      <c r="D1221" s="8">
        <v>1846701110</v>
      </c>
      <c r="E1221" s="8" t="s">
        <v>686</v>
      </c>
      <c r="F1221" s="9">
        <v>40000</v>
      </c>
      <c r="G1221" s="9">
        <v>61000</v>
      </c>
      <c r="H1221" s="9">
        <v>80000</v>
      </c>
      <c r="I1221" s="9">
        <v>37157.9</v>
      </c>
      <c r="K1221" s="39"/>
    </row>
    <row r="1222" spans="1:20" s="4" customFormat="1" x14ac:dyDescent="0.2">
      <c r="A1222" s="4">
        <v>16</v>
      </c>
      <c r="B1222" s="4">
        <v>6</v>
      </c>
      <c r="D1222" s="8">
        <v>1846701840</v>
      </c>
      <c r="E1222" s="8" t="s">
        <v>180</v>
      </c>
      <c r="F1222" s="9">
        <v>130000</v>
      </c>
      <c r="G1222" s="9">
        <v>130000</v>
      </c>
      <c r="H1222" s="9">
        <v>250000</v>
      </c>
      <c r="I1222" s="9">
        <v>145362</v>
      </c>
      <c r="K1222" s="39"/>
    </row>
    <row r="1223" spans="1:20" s="4" customFormat="1" x14ac:dyDescent="0.2">
      <c r="A1223" s="4">
        <v>16</v>
      </c>
      <c r="B1223" s="4">
        <v>6</v>
      </c>
      <c r="D1223" s="8">
        <v>1846703840</v>
      </c>
      <c r="E1223" s="8" t="s">
        <v>181</v>
      </c>
      <c r="F1223" s="9"/>
      <c r="G1223" s="9">
        <v>5000</v>
      </c>
      <c r="H1223" s="9">
        <v>10000</v>
      </c>
      <c r="I1223" s="9">
        <v>0</v>
      </c>
      <c r="K1223" s="39"/>
    </row>
    <row r="1224" spans="1:20" s="4" customFormat="1" x14ac:dyDescent="0.2">
      <c r="A1224" s="4">
        <v>16</v>
      </c>
      <c r="B1224" s="4">
        <v>6</v>
      </c>
      <c r="D1224" s="8">
        <v>1846704840</v>
      </c>
      <c r="E1224" s="8" t="s">
        <v>1027</v>
      </c>
      <c r="F1224" s="9">
        <v>70000</v>
      </c>
      <c r="G1224" s="9">
        <v>50000</v>
      </c>
      <c r="H1224" s="9">
        <v>100000</v>
      </c>
      <c r="I1224" s="9">
        <v>0</v>
      </c>
      <c r="K1224" s="39"/>
    </row>
    <row r="1225" spans="1:20" s="4" customFormat="1" x14ac:dyDescent="0.2">
      <c r="A1225" s="4">
        <v>16</v>
      </c>
      <c r="B1225" s="4">
        <v>6</v>
      </c>
      <c r="D1225" s="8">
        <v>1846706840</v>
      </c>
      <c r="E1225" s="8" t="s">
        <v>1046</v>
      </c>
      <c r="F1225" s="9">
        <v>300000</v>
      </c>
      <c r="G1225" s="9">
        <v>180000</v>
      </c>
      <c r="H1225" s="9">
        <v>150000</v>
      </c>
      <c r="I1225" s="9">
        <v>264975</v>
      </c>
      <c r="K1225" s="39"/>
    </row>
    <row r="1226" spans="1:20" s="4" customFormat="1" x14ac:dyDescent="0.2">
      <c r="A1226" s="4">
        <v>16</v>
      </c>
      <c r="B1226" s="4">
        <v>6</v>
      </c>
      <c r="D1226" s="8">
        <v>1846708840</v>
      </c>
      <c r="E1226" s="8" t="s">
        <v>1047</v>
      </c>
      <c r="F1226" s="9">
        <v>30000</v>
      </c>
      <c r="G1226" s="9">
        <v>24000</v>
      </c>
      <c r="H1226" s="9">
        <v>15000</v>
      </c>
      <c r="I1226" s="9">
        <v>0</v>
      </c>
      <c r="K1226" s="39"/>
    </row>
    <row r="1227" spans="1:20" s="4" customFormat="1" x14ac:dyDescent="0.2">
      <c r="A1227" s="4">
        <v>16</v>
      </c>
      <c r="B1227" s="4">
        <v>6</v>
      </c>
      <c r="D1227" s="8">
        <v>1846800840</v>
      </c>
      <c r="E1227" s="8" t="s">
        <v>687</v>
      </c>
      <c r="F1227" s="9">
        <v>0</v>
      </c>
      <c r="G1227" s="9">
        <v>5000</v>
      </c>
      <c r="H1227" s="9">
        <v>20000</v>
      </c>
      <c r="I1227" s="9">
        <v>0</v>
      </c>
      <c r="K1227" s="39"/>
    </row>
    <row r="1228" spans="1:20" s="4" customFormat="1" x14ac:dyDescent="0.2">
      <c r="A1228" s="4">
        <v>16</v>
      </c>
      <c r="B1228" s="4">
        <v>6</v>
      </c>
      <c r="D1228" s="8">
        <v>1846802840</v>
      </c>
      <c r="E1228" s="8" t="s">
        <v>1048</v>
      </c>
      <c r="F1228" s="9">
        <v>20000</v>
      </c>
      <c r="G1228" s="9">
        <v>27000</v>
      </c>
      <c r="H1228" s="9">
        <v>27000</v>
      </c>
      <c r="I1228" s="9">
        <v>27162</v>
      </c>
      <c r="K1228" s="39"/>
    </row>
    <row r="1229" spans="1:20" s="4" customFormat="1" ht="15" thickBot="1" x14ac:dyDescent="0.25">
      <c r="A1229" s="4">
        <v>16</v>
      </c>
      <c r="B1229" s="4">
        <v>6</v>
      </c>
      <c r="D1229" s="8">
        <v>1846803840</v>
      </c>
      <c r="E1229" s="8" t="s">
        <v>947</v>
      </c>
      <c r="F1229" s="9">
        <v>0</v>
      </c>
      <c r="G1229" s="9">
        <v>5000</v>
      </c>
      <c r="H1229" s="9">
        <v>15000</v>
      </c>
      <c r="I1229" s="9">
        <v>0</v>
      </c>
      <c r="K1229" s="39"/>
    </row>
    <row r="1230" spans="1:20" s="5" customFormat="1" ht="15.75" thickBot="1" x14ac:dyDescent="0.3">
      <c r="D1230" s="17"/>
      <c r="E1230" s="17" t="s">
        <v>858</v>
      </c>
      <c r="F1230" s="18">
        <f>SUM(F1215:F1229)</f>
        <v>3423000</v>
      </c>
      <c r="G1230" s="18">
        <f>SUM(G1215:G1229)</f>
        <v>4125000</v>
      </c>
      <c r="H1230" s="18">
        <f>SUM(H1215:H1229)</f>
        <v>3955000</v>
      </c>
      <c r="I1230" s="18">
        <f t="shared" ref="I1230" si="51">SUM(I1215:I1229)</f>
        <v>3985026.9</v>
      </c>
      <c r="K1230" s="39"/>
    </row>
    <row r="1231" spans="1:20" s="4" customFormat="1" x14ac:dyDescent="0.2">
      <c r="D1231" s="2"/>
      <c r="E1231" s="2"/>
      <c r="F1231" s="3"/>
      <c r="G1231" s="3"/>
      <c r="H1231" s="3"/>
      <c r="I1231" s="3"/>
      <c r="K1231" s="39"/>
    </row>
    <row r="1232" spans="1:20" ht="18.75" customHeight="1" thickBot="1" x14ac:dyDescent="0.3">
      <c r="E1232" s="14" t="s">
        <v>877</v>
      </c>
      <c r="L1232"/>
      <c r="M1232"/>
      <c r="N1232"/>
      <c r="O1232"/>
      <c r="P1232"/>
      <c r="Q1232"/>
      <c r="R1232"/>
      <c r="S1232"/>
      <c r="T1232"/>
    </row>
    <row r="1233" spans="1:11" s="1" customFormat="1" ht="15.75" thickBot="1" x14ac:dyDescent="0.3">
      <c r="A1233" s="54"/>
      <c r="B1233" s="54"/>
      <c r="C1233" s="54"/>
      <c r="D1233" s="17" t="s">
        <v>0</v>
      </c>
      <c r="E1233" s="17" t="s">
        <v>1</v>
      </c>
      <c r="F1233" s="18" t="s">
        <v>996</v>
      </c>
      <c r="G1233" s="18" t="s">
        <v>885</v>
      </c>
      <c r="H1233" s="18" t="s">
        <v>759</v>
      </c>
      <c r="I1233" s="18" t="s">
        <v>997</v>
      </c>
      <c r="J1233" s="54"/>
      <c r="K1233" s="39"/>
    </row>
    <row r="1234" spans="1:11" s="4" customFormat="1" x14ac:dyDescent="0.2">
      <c r="A1234" s="4">
        <v>16</v>
      </c>
      <c r="B1234" s="4">
        <v>6</v>
      </c>
      <c r="D1234" s="8">
        <v>1847100840</v>
      </c>
      <c r="E1234" s="8" t="s">
        <v>901</v>
      </c>
      <c r="F1234" s="9">
        <v>0</v>
      </c>
      <c r="G1234" s="9">
        <v>50000</v>
      </c>
      <c r="H1234" s="9">
        <v>15000</v>
      </c>
      <c r="I1234" s="9">
        <v>41192</v>
      </c>
      <c r="K1234" s="39"/>
    </row>
    <row r="1235" spans="1:11" s="4" customFormat="1" x14ac:dyDescent="0.2">
      <c r="A1235" s="4">
        <v>16</v>
      </c>
      <c r="B1235" s="4">
        <v>6</v>
      </c>
      <c r="D1235" s="8">
        <v>1847101840</v>
      </c>
      <c r="E1235" s="8" t="s">
        <v>187</v>
      </c>
      <c r="F1235" s="9">
        <v>20000</v>
      </c>
      <c r="G1235" s="9">
        <v>20000</v>
      </c>
      <c r="H1235" s="9">
        <v>30000</v>
      </c>
      <c r="I1235" s="9">
        <v>0</v>
      </c>
      <c r="K1235" s="39"/>
    </row>
    <row r="1236" spans="1:11" s="4" customFormat="1" x14ac:dyDescent="0.2">
      <c r="A1236" s="4">
        <v>16</v>
      </c>
      <c r="B1236" s="4">
        <v>6</v>
      </c>
      <c r="D1236" s="8">
        <v>1847102840</v>
      </c>
      <c r="E1236" s="8" t="s">
        <v>1049</v>
      </c>
      <c r="F1236" s="9">
        <v>2000</v>
      </c>
      <c r="G1236" s="9"/>
      <c r="H1236" s="9"/>
      <c r="I1236" s="9">
        <v>0</v>
      </c>
      <c r="K1236" s="39"/>
    </row>
    <row r="1237" spans="1:11" s="4" customFormat="1" x14ac:dyDescent="0.2">
      <c r="A1237" s="4">
        <v>16</v>
      </c>
      <c r="B1237" s="4">
        <v>6</v>
      </c>
      <c r="D1237" s="8">
        <v>1847103840</v>
      </c>
      <c r="E1237" s="8" t="s">
        <v>188</v>
      </c>
      <c r="F1237" s="9">
        <v>10000</v>
      </c>
      <c r="G1237" s="9">
        <v>10000</v>
      </c>
      <c r="H1237" s="9">
        <v>10000</v>
      </c>
      <c r="I1237" s="9">
        <v>0</v>
      </c>
      <c r="K1237" s="39"/>
    </row>
    <row r="1238" spans="1:11" s="4" customFormat="1" ht="13.5" customHeight="1" x14ac:dyDescent="0.2">
      <c r="A1238" s="4">
        <v>15</v>
      </c>
      <c r="B1238" s="4">
        <v>6</v>
      </c>
      <c r="D1238" s="8">
        <v>1847300110</v>
      </c>
      <c r="E1238" s="8" t="s">
        <v>688</v>
      </c>
      <c r="F1238" s="9">
        <v>0</v>
      </c>
      <c r="G1238" s="9"/>
      <c r="H1238" s="9"/>
      <c r="I1238" s="9">
        <v>61718.54</v>
      </c>
      <c r="K1238" s="39"/>
    </row>
    <row r="1239" spans="1:11" s="4" customFormat="1" ht="13.5" customHeight="1" x14ac:dyDescent="0.2">
      <c r="A1239" s="4">
        <v>15</v>
      </c>
      <c r="B1239" s="4">
        <v>6</v>
      </c>
      <c r="D1239" s="8">
        <v>1847302110</v>
      </c>
      <c r="E1239" s="8" t="s">
        <v>994</v>
      </c>
      <c r="F1239" s="9">
        <v>0</v>
      </c>
      <c r="G1239" s="9">
        <v>15000</v>
      </c>
      <c r="H1239" s="9"/>
      <c r="I1239" s="9"/>
      <c r="K1239" s="39"/>
    </row>
    <row r="1240" spans="1:11" s="4" customFormat="1" x14ac:dyDescent="0.2">
      <c r="A1240" s="4">
        <v>16</v>
      </c>
      <c r="B1240" s="4">
        <v>6</v>
      </c>
      <c r="D1240" s="8">
        <v>1847302840</v>
      </c>
      <c r="E1240" s="9" t="s">
        <v>1030</v>
      </c>
      <c r="F1240" s="9">
        <v>35000</v>
      </c>
      <c r="G1240" s="9">
        <v>29000</v>
      </c>
      <c r="H1240" s="9">
        <v>50000</v>
      </c>
      <c r="I1240" s="9">
        <v>2607</v>
      </c>
      <c r="K1240" s="39"/>
    </row>
    <row r="1241" spans="1:11" s="4" customFormat="1" x14ac:dyDescent="0.2">
      <c r="A1241" s="4">
        <v>15</v>
      </c>
      <c r="B1241" s="4">
        <v>6</v>
      </c>
      <c r="D1241" s="8">
        <v>1847303110</v>
      </c>
      <c r="E1241" s="8" t="s">
        <v>689</v>
      </c>
      <c r="F1241" s="9"/>
      <c r="G1241" s="9"/>
      <c r="H1241" s="9">
        <v>115000</v>
      </c>
      <c r="I1241" s="9">
        <v>0</v>
      </c>
      <c r="K1241" s="39"/>
    </row>
    <row r="1242" spans="1:11" s="4" customFormat="1" x14ac:dyDescent="0.2">
      <c r="A1242" s="4">
        <v>16</v>
      </c>
      <c r="B1242" s="4">
        <v>6</v>
      </c>
      <c r="D1242" s="8">
        <v>1847303840</v>
      </c>
      <c r="E1242" s="8" t="s">
        <v>1050</v>
      </c>
      <c r="F1242" s="9">
        <v>5000</v>
      </c>
      <c r="G1242" s="9">
        <v>5000</v>
      </c>
      <c r="H1242" s="9">
        <v>5000</v>
      </c>
      <c r="I1242" s="9">
        <v>2992</v>
      </c>
      <c r="K1242" s="39"/>
    </row>
    <row r="1243" spans="1:11" s="4" customFormat="1" x14ac:dyDescent="0.2">
      <c r="A1243" s="4">
        <v>16</v>
      </c>
      <c r="B1243" s="4">
        <v>6</v>
      </c>
      <c r="D1243" s="8">
        <v>1847304840</v>
      </c>
      <c r="E1243" s="8" t="s">
        <v>189</v>
      </c>
      <c r="F1243" s="9"/>
      <c r="G1243" s="9"/>
      <c r="H1243" s="9">
        <v>10000</v>
      </c>
      <c r="I1243" s="9">
        <v>0</v>
      </c>
      <c r="K1243" s="39"/>
    </row>
    <row r="1244" spans="1:11" s="4" customFormat="1" ht="15.75" customHeight="1" x14ac:dyDescent="0.2">
      <c r="A1244" s="4">
        <v>16</v>
      </c>
      <c r="B1244" s="4">
        <v>6</v>
      </c>
      <c r="D1244" s="8">
        <v>1847400840</v>
      </c>
      <c r="E1244" s="8" t="s">
        <v>1051</v>
      </c>
      <c r="F1244" s="9">
        <v>115000</v>
      </c>
      <c r="G1244" s="9">
        <v>80000</v>
      </c>
      <c r="H1244" s="9">
        <v>80000</v>
      </c>
      <c r="I1244" s="9">
        <v>76410</v>
      </c>
      <c r="K1244" s="39"/>
    </row>
    <row r="1245" spans="1:11" s="4" customFormat="1" hidden="1" x14ac:dyDescent="0.2">
      <c r="A1245" s="4">
        <v>16</v>
      </c>
      <c r="B1245" s="4">
        <v>6</v>
      </c>
      <c r="D1245" s="8">
        <v>1847401840</v>
      </c>
      <c r="E1245" s="8" t="s">
        <v>690</v>
      </c>
      <c r="F1245" s="9"/>
      <c r="G1245" s="9"/>
      <c r="H1245" s="9"/>
      <c r="I1245" s="9">
        <v>0</v>
      </c>
      <c r="K1245" s="39"/>
    </row>
    <row r="1246" spans="1:11" s="4" customFormat="1" x14ac:dyDescent="0.2">
      <c r="A1246" s="4">
        <v>15</v>
      </c>
      <c r="B1246" s="4">
        <v>6</v>
      </c>
      <c r="D1246" s="8">
        <v>1847402110</v>
      </c>
      <c r="E1246" s="8" t="s">
        <v>1052</v>
      </c>
      <c r="F1246" s="9">
        <v>64000</v>
      </c>
      <c r="G1246" s="9">
        <v>32000</v>
      </c>
      <c r="H1246" s="9">
        <v>32000</v>
      </c>
      <c r="I1246" s="9">
        <v>16618.73</v>
      </c>
      <c r="K1246" s="39"/>
    </row>
    <row r="1247" spans="1:11" s="4" customFormat="1" x14ac:dyDescent="0.2">
      <c r="A1247" s="4">
        <v>16</v>
      </c>
      <c r="B1247" s="4">
        <v>6</v>
      </c>
      <c r="D1247" s="8">
        <v>1847402840</v>
      </c>
      <c r="E1247" s="8" t="s">
        <v>1053</v>
      </c>
      <c r="F1247" s="9">
        <v>60000</v>
      </c>
      <c r="G1247" s="9">
        <v>12000</v>
      </c>
      <c r="H1247" s="9">
        <v>20000</v>
      </c>
      <c r="I1247" s="9">
        <v>58693.2</v>
      </c>
      <c r="K1247" s="39"/>
    </row>
    <row r="1248" spans="1:11" s="4" customFormat="1" x14ac:dyDescent="0.2">
      <c r="A1248" s="4">
        <v>16</v>
      </c>
      <c r="B1248" s="4">
        <v>6</v>
      </c>
      <c r="D1248" s="8">
        <v>1847402841</v>
      </c>
      <c r="E1248" s="8" t="s">
        <v>749</v>
      </c>
      <c r="F1248" s="9">
        <v>7000</v>
      </c>
      <c r="G1248" s="9">
        <v>5000</v>
      </c>
      <c r="H1248" s="9">
        <v>15000</v>
      </c>
      <c r="I1248" s="9">
        <v>0</v>
      </c>
      <c r="K1248" s="39"/>
    </row>
    <row r="1249" spans="1:20" s="4" customFormat="1" x14ac:dyDescent="0.2">
      <c r="A1249" s="4">
        <v>16</v>
      </c>
      <c r="B1249" s="4">
        <v>6</v>
      </c>
      <c r="D1249" s="8">
        <v>1847404840</v>
      </c>
      <c r="E1249" s="8" t="s">
        <v>1032</v>
      </c>
      <c r="F1249" s="9">
        <v>60000</v>
      </c>
      <c r="G1249" s="9"/>
      <c r="H1249" s="9"/>
      <c r="I1249" s="9"/>
      <c r="K1249" s="39"/>
    </row>
    <row r="1250" spans="1:20" s="4" customFormat="1" x14ac:dyDescent="0.2">
      <c r="A1250" s="4">
        <v>16</v>
      </c>
      <c r="B1250" s="4">
        <v>6</v>
      </c>
      <c r="D1250" s="8">
        <v>1847404841</v>
      </c>
      <c r="E1250" s="8" t="s">
        <v>1033</v>
      </c>
      <c r="F1250" s="9">
        <v>30000</v>
      </c>
      <c r="G1250" s="9"/>
      <c r="H1250" s="9"/>
      <c r="I1250" s="9"/>
      <c r="K1250" s="39"/>
    </row>
    <row r="1251" spans="1:20" s="4" customFormat="1" x14ac:dyDescent="0.2">
      <c r="A1251" s="4">
        <v>15</v>
      </c>
      <c r="B1251" s="4">
        <v>6</v>
      </c>
      <c r="D1251" s="8">
        <v>1847500110</v>
      </c>
      <c r="E1251" s="8" t="s">
        <v>691</v>
      </c>
      <c r="F1251" s="9">
        <v>146000</v>
      </c>
      <c r="G1251" s="9">
        <v>173000</v>
      </c>
      <c r="H1251" s="9">
        <v>186000</v>
      </c>
      <c r="I1251" s="9">
        <v>158871.31</v>
      </c>
      <c r="K1251" s="39"/>
    </row>
    <row r="1252" spans="1:20" s="4" customFormat="1" x14ac:dyDescent="0.2">
      <c r="A1252" s="4">
        <v>16</v>
      </c>
      <c r="B1252" s="4">
        <v>6</v>
      </c>
      <c r="D1252" s="8">
        <v>1847500431</v>
      </c>
      <c r="E1252" s="8" t="s">
        <v>692</v>
      </c>
      <c r="F1252" s="9">
        <v>3000</v>
      </c>
      <c r="G1252" s="9">
        <v>3000</v>
      </c>
      <c r="H1252" s="9">
        <v>3000</v>
      </c>
      <c r="I1252" s="9">
        <v>1917.2</v>
      </c>
      <c r="K1252" s="39"/>
    </row>
    <row r="1253" spans="1:20" s="4" customFormat="1" ht="13.5" customHeight="1" x14ac:dyDescent="0.2">
      <c r="A1253" s="4">
        <v>16</v>
      </c>
      <c r="B1253" s="4">
        <v>6</v>
      </c>
      <c r="D1253" s="8">
        <v>1847500541</v>
      </c>
      <c r="E1253" s="8" t="s">
        <v>693</v>
      </c>
      <c r="F1253" s="9">
        <v>2000</v>
      </c>
      <c r="G1253" s="9">
        <v>2000</v>
      </c>
      <c r="H1253" s="9">
        <v>2000</v>
      </c>
      <c r="I1253" s="9">
        <v>1762.81</v>
      </c>
      <c r="K1253" s="39"/>
    </row>
    <row r="1254" spans="1:20" s="4" customFormat="1" ht="15" thickBot="1" x14ac:dyDescent="0.25">
      <c r="A1254" s="4">
        <v>16</v>
      </c>
      <c r="B1254" s="4">
        <v>6</v>
      </c>
      <c r="D1254" s="8">
        <v>1847500840</v>
      </c>
      <c r="E1254" s="8" t="s">
        <v>1054</v>
      </c>
      <c r="F1254" s="9">
        <v>60000</v>
      </c>
      <c r="G1254" s="9">
        <v>60000</v>
      </c>
      <c r="H1254" s="9">
        <v>60000</v>
      </c>
      <c r="I1254" s="9">
        <v>46155.29</v>
      </c>
      <c r="K1254" s="39"/>
    </row>
    <row r="1255" spans="1:20" s="5" customFormat="1" ht="15.75" thickBot="1" x14ac:dyDescent="0.3">
      <c r="D1255" s="17"/>
      <c r="E1255" s="17" t="s">
        <v>859</v>
      </c>
      <c r="F1255" s="18">
        <f>SUM(F1234:F1254)</f>
        <v>619000</v>
      </c>
      <c r="G1255" s="18">
        <f>SUM(G1234:G1254)</f>
        <v>496000</v>
      </c>
      <c r="H1255" s="18">
        <f>SUM(H1234:H1254)</f>
        <v>633000</v>
      </c>
      <c r="I1255" s="18">
        <f>SUM(I1234:I1254)</f>
        <v>468938.08</v>
      </c>
      <c r="K1255" s="39"/>
    </row>
    <row r="1256" spans="1:20" s="4" customFormat="1" x14ac:dyDescent="0.2">
      <c r="D1256" s="2"/>
      <c r="E1256" s="2"/>
      <c r="F1256" s="3"/>
      <c r="G1256" s="3"/>
      <c r="H1256" s="3"/>
      <c r="I1256" s="3"/>
      <c r="K1256" s="39"/>
    </row>
    <row r="1257" spans="1:20" ht="18.75" customHeight="1" thickBot="1" x14ac:dyDescent="0.3">
      <c r="E1257" s="14" t="s">
        <v>193</v>
      </c>
      <c r="L1257"/>
      <c r="M1257"/>
      <c r="N1257"/>
      <c r="O1257"/>
      <c r="P1257"/>
      <c r="Q1257"/>
      <c r="R1257"/>
      <c r="S1257"/>
      <c r="T1257"/>
    </row>
    <row r="1258" spans="1:20" s="1" customFormat="1" ht="15.75" thickBot="1" x14ac:dyDescent="0.3">
      <c r="A1258" s="54"/>
      <c r="B1258" s="54"/>
      <c r="C1258" s="54"/>
      <c r="D1258" s="17" t="s">
        <v>0</v>
      </c>
      <c r="E1258" s="17" t="s">
        <v>1</v>
      </c>
      <c r="F1258" s="18" t="s">
        <v>996</v>
      </c>
      <c r="G1258" s="18" t="s">
        <v>885</v>
      </c>
      <c r="H1258" s="18" t="s">
        <v>759</v>
      </c>
      <c r="I1258" s="18" t="s">
        <v>997</v>
      </c>
      <c r="J1258" s="54"/>
      <c r="K1258" s="39"/>
    </row>
    <row r="1259" spans="1:20" s="4" customFormat="1" x14ac:dyDescent="0.2">
      <c r="A1259" s="4">
        <v>16</v>
      </c>
      <c r="B1259" s="4">
        <v>6</v>
      </c>
      <c r="D1259" s="8">
        <v>1848202840</v>
      </c>
      <c r="E1259" s="8" t="s">
        <v>193</v>
      </c>
      <c r="F1259" s="9">
        <v>10000</v>
      </c>
      <c r="G1259" s="9">
        <v>32000</v>
      </c>
      <c r="H1259" s="9">
        <v>30000</v>
      </c>
      <c r="I1259" s="9">
        <v>3980</v>
      </c>
      <c r="K1259" s="39"/>
    </row>
    <row r="1260" spans="1:20" s="4" customFormat="1" x14ac:dyDescent="0.2">
      <c r="A1260" s="4">
        <v>16</v>
      </c>
      <c r="B1260" s="4">
        <v>6</v>
      </c>
      <c r="D1260" s="8">
        <v>1848202841</v>
      </c>
      <c r="E1260" s="8" t="s">
        <v>1034</v>
      </c>
      <c r="F1260" s="9">
        <v>13000</v>
      </c>
      <c r="G1260" s="9"/>
      <c r="H1260" s="9"/>
      <c r="I1260" s="9">
        <v>0</v>
      </c>
      <c r="K1260" s="39"/>
    </row>
    <row r="1261" spans="1:20" s="4" customFormat="1" x14ac:dyDescent="0.2">
      <c r="A1261" s="4">
        <v>15</v>
      </c>
      <c r="B1261" s="4">
        <v>6</v>
      </c>
      <c r="D1261" s="8">
        <v>1848305110</v>
      </c>
      <c r="E1261" s="8" t="s">
        <v>1055</v>
      </c>
      <c r="F1261" s="9">
        <v>80000</v>
      </c>
      <c r="G1261" s="9">
        <v>60000</v>
      </c>
      <c r="H1261" s="9"/>
      <c r="I1261" s="9"/>
      <c r="K1261" s="39"/>
    </row>
    <row r="1262" spans="1:20" s="4" customFormat="1" x14ac:dyDescent="0.2">
      <c r="A1262" s="4">
        <v>16</v>
      </c>
      <c r="B1262" s="4">
        <v>6</v>
      </c>
      <c r="D1262" s="8">
        <v>1848305840</v>
      </c>
      <c r="E1262" s="8" t="s">
        <v>1056</v>
      </c>
      <c r="F1262" s="9">
        <v>10000</v>
      </c>
      <c r="G1262" s="9">
        <v>10000</v>
      </c>
      <c r="H1262" s="9">
        <v>10000</v>
      </c>
      <c r="I1262" s="9">
        <v>0</v>
      </c>
      <c r="K1262" s="39"/>
    </row>
    <row r="1263" spans="1:20" x14ac:dyDescent="0.2">
      <c r="A1263" s="4">
        <v>16</v>
      </c>
      <c r="B1263" s="4">
        <v>6</v>
      </c>
      <c r="D1263" s="8">
        <v>1848307840</v>
      </c>
      <c r="E1263" s="8" t="s">
        <v>694</v>
      </c>
      <c r="F1263" s="9">
        <v>40000</v>
      </c>
      <c r="G1263" s="9">
        <v>8000</v>
      </c>
      <c r="H1263" s="9">
        <v>14000</v>
      </c>
      <c r="I1263" s="9">
        <v>6481.91</v>
      </c>
      <c r="L1263"/>
      <c r="M1263"/>
      <c r="N1263"/>
      <c r="O1263"/>
      <c r="P1263"/>
      <c r="Q1263"/>
      <c r="R1263"/>
      <c r="S1263"/>
      <c r="T1263"/>
    </row>
    <row r="1264" spans="1:20" ht="15" thickBot="1" x14ac:dyDescent="0.25">
      <c r="A1264" s="4">
        <v>16</v>
      </c>
      <c r="B1264" s="4">
        <v>6</v>
      </c>
      <c r="D1264" s="8">
        <v>1848400840</v>
      </c>
      <c r="E1264" s="8" t="s">
        <v>195</v>
      </c>
      <c r="F1264" s="9">
        <v>10000</v>
      </c>
      <c r="G1264" s="9">
        <v>10000</v>
      </c>
      <c r="H1264" s="9">
        <v>15000</v>
      </c>
      <c r="I1264" s="9">
        <v>1503</v>
      </c>
      <c r="L1264"/>
      <c r="M1264"/>
      <c r="N1264"/>
      <c r="O1264"/>
      <c r="P1264"/>
      <c r="Q1264"/>
      <c r="R1264"/>
      <c r="S1264"/>
      <c r="T1264"/>
    </row>
    <row r="1265" spans="1:20" s="10" customFormat="1" ht="15.75" thickBot="1" x14ac:dyDescent="0.3">
      <c r="A1265" s="5"/>
      <c r="B1265" s="5"/>
      <c r="C1265" s="5"/>
      <c r="D1265" s="17"/>
      <c r="E1265" s="17" t="s">
        <v>860</v>
      </c>
      <c r="F1265" s="18">
        <f>SUM(F1259:F1264)</f>
        <v>163000</v>
      </c>
      <c r="G1265" s="18">
        <f>SUM(G1259:G1264)</f>
        <v>120000</v>
      </c>
      <c r="H1265" s="18">
        <f>SUM(H1259:H1264)</f>
        <v>69000</v>
      </c>
      <c r="I1265" s="18">
        <f>SUM(I1259:I1264)</f>
        <v>11964.91</v>
      </c>
      <c r="J1265" s="5"/>
      <c r="K1265" s="39"/>
    </row>
    <row r="1266" spans="1:20" s="4" customFormat="1" x14ac:dyDescent="0.2">
      <c r="D1266" s="2"/>
      <c r="E1266" s="2"/>
      <c r="F1266" s="3"/>
      <c r="G1266" s="3"/>
      <c r="H1266" s="3"/>
      <c r="I1266" s="3"/>
      <c r="K1266" s="39"/>
    </row>
    <row r="1267" spans="1:20" ht="18.75" customHeight="1" thickBot="1" x14ac:dyDescent="0.3">
      <c r="E1267" s="14" t="s">
        <v>878</v>
      </c>
      <c r="L1267"/>
      <c r="M1267"/>
      <c r="N1267"/>
      <c r="O1267"/>
      <c r="P1267"/>
      <c r="Q1267"/>
      <c r="R1267"/>
      <c r="S1267"/>
      <c r="T1267"/>
    </row>
    <row r="1268" spans="1:20" s="1" customFormat="1" ht="15.75" thickBot="1" x14ac:dyDescent="0.3">
      <c r="A1268" s="54"/>
      <c r="B1268" s="54"/>
      <c r="C1268" s="54"/>
      <c r="D1268" s="17" t="s">
        <v>0</v>
      </c>
      <c r="E1268" s="17" t="s">
        <v>1</v>
      </c>
      <c r="F1268" s="18" t="s">
        <v>996</v>
      </c>
      <c r="G1268" s="18" t="s">
        <v>885</v>
      </c>
      <c r="H1268" s="18" t="s">
        <v>759</v>
      </c>
      <c r="I1268" s="18" t="s">
        <v>997</v>
      </c>
      <c r="J1268" s="54"/>
      <c r="K1268" s="39"/>
    </row>
    <row r="1269" spans="1:20" x14ac:dyDescent="0.2">
      <c r="A1269" s="2">
        <v>15</v>
      </c>
      <c r="B1269" s="4">
        <v>6</v>
      </c>
      <c r="D1269" s="8">
        <v>1849001110</v>
      </c>
      <c r="E1269" s="8" t="s">
        <v>1057</v>
      </c>
      <c r="F1269" s="9">
        <v>65000</v>
      </c>
      <c r="G1269" s="9">
        <v>58000</v>
      </c>
      <c r="H1269" s="9">
        <v>51000</v>
      </c>
      <c r="I1269" s="9">
        <v>55471.83</v>
      </c>
      <c r="L1269"/>
      <c r="M1269"/>
      <c r="N1269"/>
      <c r="O1269"/>
      <c r="P1269"/>
      <c r="Q1269"/>
      <c r="R1269"/>
      <c r="S1269"/>
      <c r="T1269"/>
    </row>
    <row r="1270" spans="1:20" x14ac:dyDescent="0.2">
      <c r="A1270" s="4">
        <v>16</v>
      </c>
      <c r="B1270" s="4">
        <v>6</v>
      </c>
      <c r="D1270" s="8">
        <v>1849004840</v>
      </c>
      <c r="E1270" s="8" t="s">
        <v>695</v>
      </c>
      <c r="F1270" s="9">
        <v>20000</v>
      </c>
      <c r="G1270" s="9">
        <v>30000</v>
      </c>
      <c r="H1270" s="9">
        <v>20000</v>
      </c>
      <c r="I1270" s="9">
        <v>27680</v>
      </c>
      <c r="L1270"/>
      <c r="M1270"/>
      <c r="N1270"/>
      <c r="O1270"/>
      <c r="P1270"/>
      <c r="Q1270"/>
      <c r="R1270"/>
      <c r="S1270"/>
      <c r="T1270"/>
    </row>
    <row r="1271" spans="1:20" x14ac:dyDescent="0.2">
      <c r="A1271" s="4">
        <v>16</v>
      </c>
      <c r="B1271" s="4">
        <v>6</v>
      </c>
      <c r="D1271" s="8">
        <v>1849012840</v>
      </c>
      <c r="E1271" s="8" t="s">
        <v>199</v>
      </c>
      <c r="F1271" s="9">
        <v>0</v>
      </c>
      <c r="G1271" s="9">
        <v>5000</v>
      </c>
      <c r="H1271" s="9">
        <v>20000</v>
      </c>
      <c r="I1271" s="9">
        <v>0</v>
      </c>
      <c r="L1271"/>
      <c r="M1271"/>
      <c r="N1271"/>
      <c r="O1271"/>
      <c r="P1271"/>
      <c r="Q1271"/>
      <c r="R1271"/>
      <c r="S1271"/>
      <c r="T1271"/>
    </row>
    <row r="1272" spans="1:20" x14ac:dyDescent="0.2">
      <c r="A1272" s="4">
        <v>15</v>
      </c>
      <c r="B1272" s="4">
        <v>6</v>
      </c>
      <c r="D1272" s="8">
        <v>1849013110</v>
      </c>
      <c r="E1272" s="8" t="s">
        <v>696</v>
      </c>
      <c r="F1272" s="9"/>
      <c r="G1272" s="9"/>
      <c r="H1272" s="9">
        <v>80000</v>
      </c>
      <c r="I1272" s="9">
        <v>31796.639999999999</v>
      </c>
      <c r="L1272"/>
      <c r="M1272"/>
      <c r="N1272"/>
      <c r="O1272"/>
      <c r="P1272"/>
      <c r="Q1272"/>
      <c r="R1272"/>
      <c r="S1272"/>
      <c r="T1272"/>
    </row>
    <row r="1273" spans="1:20" x14ac:dyDescent="0.2">
      <c r="A1273" s="4">
        <v>16</v>
      </c>
      <c r="B1273" s="4">
        <v>6</v>
      </c>
      <c r="D1273" s="8">
        <v>1849016840</v>
      </c>
      <c r="E1273" s="8" t="s">
        <v>200</v>
      </c>
      <c r="F1273" s="9">
        <v>15000</v>
      </c>
      <c r="G1273" s="9">
        <v>35000</v>
      </c>
      <c r="H1273" s="9">
        <v>20000</v>
      </c>
      <c r="I1273" s="9">
        <v>29547</v>
      </c>
      <c r="L1273"/>
      <c r="M1273"/>
      <c r="N1273"/>
      <c r="O1273"/>
      <c r="P1273"/>
      <c r="Q1273"/>
      <c r="R1273"/>
      <c r="S1273"/>
      <c r="T1273"/>
    </row>
    <row r="1274" spans="1:20" x14ac:dyDescent="0.2">
      <c r="A1274" s="4">
        <v>15</v>
      </c>
      <c r="B1274" s="4">
        <v>6</v>
      </c>
      <c r="D1274" s="8">
        <v>1849018110</v>
      </c>
      <c r="E1274" s="8" t="s">
        <v>697</v>
      </c>
      <c r="F1274" s="9">
        <v>50000</v>
      </c>
      <c r="G1274" s="9">
        <v>57000</v>
      </c>
      <c r="H1274" s="9">
        <v>48000</v>
      </c>
      <c r="I1274" s="9">
        <v>39833.75</v>
      </c>
      <c r="L1274"/>
      <c r="M1274"/>
      <c r="N1274"/>
      <c r="O1274"/>
      <c r="P1274"/>
      <c r="Q1274"/>
      <c r="R1274"/>
      <c r="S1274"/>
      <c r="T1274"/>
    </row>
    <row r="1275" spans="1:20" x14ac:dyDescent="0.2">
      <c r="A1275" s="4">
        <v>16</v>
      </c>
      <c r="B1275" s="4">
        <v>6</v>
      </c>
      <c r="D1275" s="8">
        <v>1849018840</v>
      </c>
      <c r="E1275" s="8" t="s">
        <v>201</v>
      </c>
      <c r="F1275" s="9">
        <v>10000</v>
      </c>
      <c r="G1275" s="9">
        <v>30000</v>
      </c>
      <c r="H1275" s="9">
        <v>30000</v>
      </c>
      <c r="I1275" s="9">
        <v>17840</v>
      </c>
      <c r="L1275"/>
      <c r="M1275"/>
      <c r="N1275"/>
      <c r="O1275"/>
      <c r="P1275"/>
      <c r="Q1275"/>
      <c r="R1275"/>
      <c r="S1275"/>
      <c r="T1275"/>
    </row>
    <row r="1276" spans="1:20" x14ac:dyDescent="0.2">
      <c r="A1276" s="4">
        <v>16</v>
      </c>
      <c r="B1276" s="4">
        <v>6</v>
      </c>
      <c r="D1276" s="8">
        <v>1849019840</v>
      </c>
      <c r="E1276" s="8" t="s">
        <v>196</v>
      </c>
      <c r="F1276" s="9">
        <v>220000</v>
      </c>
      <c r="G1276" s="9">
        <v>125000</v>
      </c>
      <c r="H1276" s="9">
        <v>235000</v>
      </c>
      <c r="I1276" s="9">
        <v>205996</v>
      </c>
      <c r="L1276"/>
      <c r="M1276"/>
      <c r="N1276"/>
      <c r="O1276"/>
      <c r="P1276"/>
      <c r="Q1276"/>
      <c r="R1276"/>
      <c r="S1276"/>
      <c r="T1276"/>
    </row>
    <row r="1277" spans="1:20" x14ac:dyDescent="0.2">
      <c r="A1277" s="4">
        <v>16</v>
      </c>
      <c r="B1277" s="4">
        <v>6</v>
      </c>
      <c r="D1277" s="8">
        <v>1849020840</v>
      </c>
      <c r="E1277" s="8" t="s">
        <v>1058</v>
      </c>
      <c r="F1277" s="9">
        <v>15000</v>
      </c>
      <c r="G1277" s="9">
        <v>14000</v>
      </c>
      <c r="H1277" s="9">
        <v>15000</v>
      </c>
      <c r="I1277" s="9">
        <v>7700</v>
      </c>
      <c r="L1277"/>
      <c r="M1277"/>
      <c r="N1277"/>
      <c r="O1277"/>
      <c r="P1277"/>
      <c r="Q1277"/>
      <c r="R1277"/>
      <c r="S1277"/>
      <c r="T1277"/>
    </row>
    <row r="1278" spans="1:20" x14ac:dyDescent="0.2">
      <c r="A1278" s="4">
        <v>16</v>
      </c>
      <c r="B1278" s="4">
        <v>6</v>
      </c>
      <c r="D1278" s="8">
        <v>1849021840</v>
      </c>
      <c r="E1278" s="8" t="s">
        <v>948</v>
      </c>
      <c r="F1278" s="9">
        <v>15000</v>
      </c>
      <c r="G1278" s="9">
        <v>11000</v>
      </c>
      <c r="H1278" s="9">
        <v>27000</v>
      </c>
      <c r="I1278" s="9">
        <v>0</v>
      </c>
      <c r="L1278"/>
      <c r="M1278"/>
      <c r="N1278"/>
      <c r="O1278"/>
      <c r="P1278"/>
      <c r="Q1278"/>
      <c r="R1278"/>
      <c r="S1278"/>
      <c r="T1278"/>
    </row>
    <row r="1279" spans="1:20" x14ac:dyDescent="0.2">
      <c r="A1279" s="4">
        <v>16</v>
      </c>
      <c r="B1279" s="4">
        <v>6</v>
      </c>
      <c r="D1279" s="8">
        <v>1849022840</v>
      </c>
      <c r="E1279" s="8" t="s">
        <v>949</v>
      </c>
      <c r="F1279" s="9"/>
      <c r="G1279" s="9"/>
      <c r="H1279" s="9">
        <v>15000</v>
      </c>
      <c r="I1279" s="9">
        <v>0</v>
      </c>
      <c r="L1279"/>
      <c r="M1279"/>
      <c r="N1279"/>
      <c r="O1279"/>
      <c r="P1279"/>
      <c r="Q1279"/>
      <c r="R1279"/>
      <c r="S1279"/>
      <c r="T1279"/>
    </row>
    <row r="1280" spans="1:20" ht="15" thickBot="1" x14ac:dyDescent="0.25">
      <c r="A1280" s="4">
        <v>16</v>
      </c>
      <c r="B1280" s="4">
        <v>6</v>
      </c>
      <c r="D1280" s="8">
        <v>1849023840</v>
      </c>
      <c r="E1280" s="8" t="s">
        <v>1068</v>
      </c>
      <c r="F1280" s="9">
        <v>80000</v>
      </c>
      <c r="G1280" s="9"/>
      <c r="H1280" s="9"/>
      <c r="I1280" s="9">
        <v>0</v>
      </c>
      <c r="L1280"/>
      <c r="M1280"/>
      <c r="N1280"/>
      <c r="O1280"/>
      <c r="P1280"/>
      <c r="Q1280"/>
      <c r="R1280"/>
      <c r="S1280"/>
      <c r="T1280"/>
    </row>
    <row r="1281" spans="1:20" s="10" customFormat="1" ht="15.75" thickBot="1" x14ac:dyDescent="0.3">
      <c r="A1281" s="5"/>
      <c r="B1281" s="5"/>
      <c r="C1281" s="5"/>
      <c r="D1281" s="17"/>
      <c r="E1281" s="17" t="s">
        <v>874</v>
      </c>
      <c r="F1281" s="18">
        <f>SUM(F1269:F1280)</f>
        <v>490000</v>
      </c>
      <c r="G1281" s="18">
        <f>SUM(G1269:G1280)</f>
        <v>365000</v>
      </c>
      <c r="H1281" s="18">
        <f>SUM(H1269:H1280)</f>
        <v>561000</v>
      </c>
      <c r="I1281" s="18">
        <f>SUM(I1269:I1280)</f>
        <v>415865.22</v>
      </c>
      <c r="J1281" s="5"/>
      <c r="K1281" s="39"/>
    </row>
    <row r="1282" spans="1:20" s="4" customFormat="1" x14ac:dyDescent="0.2">
      <c r="D1282" s="2"/>
      <c r="E1282" s="2"/>
      <c r="F1282" s="3"/>
      <c r="G1282" s="3"/>
      <c r="H1282" s="3"/>
      <c r="I1282" s="3"/>
      <c r="K1282" s="39"/>
    </row>
    <row r="1283" spans="1:20" ht="18.75" customHeight="1" thickBot="1" x14ac:dyDescent="0.3">
      <c r="E1283" s="14" t="s">
        <v>879</v>
      </c>
      <c r="L1283"/>
      <c r="M1283"/>
      <c r="N1283"/>
      <c r="O1283"/>
      <c r="P1283"/>
      <c r="Q1283"/>
      <c r="R1283"/>
      <c r="S1283"/>
      <c r="T1283"/>
    </row>
    <row r="1284" spans="1:20" s="1" customFormat="1" ht="15.75" thickBot="1" x14ac:dyDescent="0.3">
      <c r="A1284" s="54"/>
      <c r="B1284" s="54"/>
      <c r="C1284" s="54"/>
      <c r="D1284" s="17" t="s">
        <v>0</v>
      </c>
      <c r="E1284" s="17" t="s">
        <v>1</v>
      </c>
      <c r="F1284" s="18" t="s">
        <v>996</v>
      </c>
      <c r="G1284" s="18" t="s">
        <v>885</v>
      </c>
      <c r="H1284" s="18" t="s">
        <v>759</v>
      </c>
      <c r="I1284" s="18" t="s">
        <v>997</v>
      </c>
      <c r="J1284" s="54"/>
      <c r="K1284" s="39"/>
    </row>
    <row r="1285" spans="1:20" x14ac:dyDescent="0.2">
      <c r="A1285" s="2">
        <v>12</v>
      </c>
      <c r="B1285" s="2">
        <v>1</v>
      </c>
      <c r="D1285" s="8">
        <v>1850000720</v>
      </c>
      <c r="E1285" s="8" t="s">
        <v>950</v>
      </c>
      <c r="F1285" s="9"/>
      <c r="G1285" s="9"/>
      <c r="H1285" s="9">
        <v>28000</v>
      </c>
      <c r="I1285" s="9">
        <v>13650</v>
      </c>
      <c r="L1285"/>
      <c r="M1285"/>
      <c r="N1285"/>
      <c r="O1285"/>
      <c r="P1285"/>
      <c r="Q1285"/>
      <c r="R1285"/>
      <c r="S1285"/>
      <c r="T1285"/>
    </row>
    <row r="1286" spans="1:20" ht="15" thickBot="1" x14ac:dyDescent="0.25">
      <c r="A1286" s="2">
        <v>12</v>
      </c>
      <c r="B1286" s="2">
        <v>1</v>
      </c>
      <c r="D1286" s="8">
        <v>1851000820</v>
      </c>
      <c r="E1286" s="8" t="s">
        <v>698</v>
      </c>
      <c r="F1286" s="9">
        <v>1040000</v>
      </c>
      <c r="G1286" s="9">
        <v>1035000</v>
      </c>
      <c r="H1286" s="9">
        <v>1035000</v>
      </c>
      <c r="I1286" s="9">
        <v>1035086</v>
      </c>
      <c r="L1286"/>
      <c r="M1286"/>
      <c r="N1286"/>
      <c r="O1286"/>
      <c r="P1286"/>
      <c r="Q1286"/>
      <c r="R1286"/>
      <c r="S1286"/>
      <c r="T1286"/>
    </row>
    <row r="1287" spans="1:20" s="10" customFormat="1" ht="15.75" thickBot="1" x14ac:dyDescent="0.3">
      <c r="A1287" s="5"/>
      <c r="B1287" s="5"/>
      <c r="C1287" s="5"/>
      <c r="D1287" s="17"/>
      <c r="E1287" s="17" t="s">
        <v>850</v>
      </c>
      <c r="F1287" s="18">
        <f>SUM(F1285:F1286)</f>
        <v>1040000</v>
      </c>
      <c r="G1287" s="18">
        <f t="shared" ref="G1287:I1287" si="52">SUM(G1285:G1286)</f>
        <v>1035000</v>
      </c>
      <c r="H1287" s="18">
        <f t="shared" si="52"/>
        <v>1063000</v>
      </c>
      <c r="I1287" s="18">
        <f t="shared" si="52"/>
        <v>1048736</v>
      </c>
      <c r="J1287" s="5"/>
      <c r="K1287" s="39"/>
    </row>
    <row r="1288" spans="1:20" s="4" customFormat="1" x14ac:dyDescent="0.2">
      <c r="D1288" s="2"/>
      <c r="E1288" s="2"/>
      <c r="F1288" s="3"/>
      <c r="G1288" s="3"/>
      <c r="H1288" s="3"/>
      <c r="I1288" s="3"/>
      <c r="K1288" s="39"/>
    </row>
    <row r="1289" spans="1:20" ht="18.75" customHeight="1" thickBot="1" x14ac:dyDescent="0.3">
      <c r="E1289" s="14" t="s">
        <v>793</v>
      </c>
      <c r="L1289"/>
      <c r="M1289"/>
      <c r="N1289"/>
      <c r="O1289"/>
      <c r="P1289"/>
      <c r="Q1289"/>
      <c r="R1289"/>
      <c r="S1289"/>
      <c r="T1289"/>
    </row>
    <row r="1290" spans="1:20" s="1" customFormat="1" ht="15.75" thickBot="1" x14ac:dyDescent="0.3">
      <c r="A1290" s="54"/>
      <c r="B1290" s="54"/>
      <c r="C1290" s="54"/>
      <c r="D1290" s="17" t="s">
        <v>0</v>
      </c>
      <c r="E1290" s="17" t="s">
        <v>1</v>
      </c>
      <c r="F1290" s="18" t="s">
        <v>996</v>
      </c>
      <c r="G1290" s="18" t="s">
        <v>885</v>
      </c>
      <c r="H1290" s="18" t="s">
        <v>759</v>
      </c>
      <c r="I1290" s="18" t="s">
        <v>997</v>
      </c>
      <c r="J1290" s="54"/>
      <c r="K1290" s="39"/>
    </row>
    <row r="1291" spans="1:20" x14ac:dyDescent="0.2">
      <c r="A1291" s="2">
        <v>11</v>
      </c>
      <c r="B1291" s="2">
        <v>13</v>
      </c>
      <c r="D1291" s="8">
        <v>1869000110</v>
      </c>
      <c r="E1291" s="8" t="s">
        <v>699</v>
      </c>
      <c r="F1291" s="9">
        <v>160000</v>
      </c>
      <c r="G1291" s="9">
        <v>156000</v>
      </c>
      <c r="H1291" s="9">
        <v>143000</v>
      </c>
      <c r="I1291" s="9">
        <v>152274.85</v>
      </c>
      <c r="L1291"/>
      <c r="M1291"/>
      <c r="N1291"/>
      <c r="O1291"/>
      <c r="P1291"/>
      <c r="Q1291"/>
      <c r="R1291"/>
      <c r="S1291"/>
      <c r="T1291"/>
    </row>
    <row r="1292" spans="1:20" x14ac:dyDescent="0.2">
      <c r="A1292" s="2">
        <v>12</v>
      </c>
      <c r="B1292" s="2">
        <v>13</v>
      </c>
      <c r="D1292" s="8">
        <v>1869000580</v>
      </c>
      <c r="E1292" s="8" t="s">
        <v>700</v>
      </c>
      <c r="F1292" s="9">
        <v>10000</v>
      </c>
      <c r="G1292" s="9">
        <v>10000</v>
      </c>
      <c r="H1292" s="9">
        <v>10000</v>
      </c>
      <c r="I1292" s="9">
        <v>7350.4</v>
      </c>
      <c r="L1292"/>
      <c r="M1292"/>
      <c r="N1292"/>
      <c r="O1292"/>
      <c r="P1292"/>
      <c r="Q1292"/>
      <c r="R1292"/>
      <c r="S1292"/>
      <c r="T1292"/>
    </row>
    <row r="1293" spans="1:20" x14ac:dyDescent="0.2">
      <c r="A1293" s="2">
        <v>12</v>
      </c>
      <c r="B1293" s="2">
        <v>13</v>
      </c>
      <c r="D1293" s="8">
        <v>1869000750</v>
      </c>
      <c r="E1293" s="8" t="s">
        <v>701</v>
      </c>
      <c r="F1293" s="9">
        <v>8000</v>
      </c>
      <c r="G1293" s="9">
        <v>8000</v>
      </c>
      <c r="H1293" s="9">
        <v>8000</v>
      </c>
      <c r="I1293" s="9">
        <v>1709</v>
      </c>
      <c r="L1293"/>
      <c r="M1293"/>
      <c r="N1293"/>
      <c r="O1293"/>
      <c r="P1293"/>
      <c r="Q1293"/>
      <c r="R1293"/>
      <c r="S1293"/>
      <c r="T1293"/>
    </row>
    <row r="1294" spans="1:20" x14ac:dyDescent="0.2">
      <c r="A1294" s="2">
        <v>12</v>
      </c>
      <c r="B1294" s="2">
        <v>13</v>
      </c>
      <c r="D1294" s="8">
        <v>1869000752</v>
      </c>
      <c r="E1294" s="8" t="s">
        <v>702</v>
      </c>
      <c r="F1294" s="9">
        <v>38000</v>
      </c>
      <c r="G1294" s="9">
        <v>38000</v>
      </c>
      <c r="H1294" s="9">
        <v>50000</v>
      </c>
      <c r="I1294" s="9">
        <v>37172</v>
      </c>
      <c r="L1294"/>
      <c r="M1294"/>
      <c r="N1294"/>
      <c r="O1294"/>
      <c r="P1294"/>
      <c r="Q1294"/>
      <c r="R1294"/>
      <c r="S1294"/>
      <c r="T1294"/>
    </row>
    <row r="1295" spans="1:20" x14ac:dyDescent="0.2">
      <c r="A1295" s="2">
        <v>12</v>
      </c>
      <c r="B1295" s="2">
        <v>13</v>
      </c>
      <c r="D1295" s="8">
        <v>1869000753</v>
      </c>
      <c r="E1295" s="8" t="s">
        <v>990</v>
      </c>
      <c r="F1295" s="9">
        <v>60000</v>
      </c>
      <c r="G1295" s="9">
        <v>59000</v>
      </c>
      <c r="H1295" s="9">
        <v>58000</v>
      </c>
      <c r="I1295" s="9">
        <v>52162.5</v>
      </c>
      <c r="L1295"/>
      <c r="M1295"/>
      <c r="N1295"/>
      <c r="O1295"/>
      <c r="P1295"/>
      <c r="Q1295"/>
      <c r="R1295"/>
      <c r="S1295"/>
      <c r="T1295"/>
    </row>
    <row r="1296" spans="1:20" x14ac:dyDescent="0.2">
      <c r="A1296" s="2">
        <v>12</v>
      </c>
      <c r="B1296" s="2">
        <v>13</v>
      </c>
      <c r="D1296" s="8">
        <v>1869000754</v>
      </c>
      <c r="E1296" s="8" t="s">
        <v>703</v>
      </c>
      <c r="F1296" s="9">
        <v>0</v>
      </c>
      <c r="G1296" s="9">
        <v>70000</v>
      </c>
      <c r="H1296" s="9">
        <v>70000</v>
      </c>
      <c r="I1296" s="9">
        <v>0</v>
      </c>
      <c r="L1296"/>
      <c r="M1296"/>
      <c r="N1296"/>
      <c r="O1296"/>
      <c r="P1296"/>
      <c r="Q1296"/>
      <c r="R1296"/>
      <c r="S1296"/>
      <c r="T1296"/>
    </row>
    <row r="1297" spans="1:20" x14ac:dyDescent="0.2">
      <c r="A1297" s="2">
        <v>11</v>
      </c>
      <c r="B1297" s="2">
        <v>13</v>
      </c>
      <c r="D1297" s="8">
        <v>1869001110</v>
      </c>
      <c r="E1297" s="8" t="s">
        <v>704</v>
      </c>
      <c r="F1297" s="9">
        <v>300000</v>
      </c>
      <c r="G1297" s="9">
        <v>73000</v>
      </c>
      <c r="H1297" s="9">
        <v>124000</v>
      </c>
      <c r="I1297" s="9">
        <v>41144.28</v>
      </c>
      <c r="L1297"/>
      <c r="M1297"/>
      <c r="N1297"/>
      <c r="O1297"/>
      <c r="P1297"/>
      <c r="Q1297"/>
      <c r="R1297"/>
      <c r="S1297"/>
      <c r="T1297"/>
    </row>
    <row r="1298" spans="1:20" x14ac:dyDescent="0.2">
      <c r="A1298" s="2">
        <v>12</v>
      </c>
      <c r="B1298" s="2">
        <v>13</v>
      </c>
      <c r="D1298" s="8">
        <v>1869001750</v>
      </c>
      <c r="E1298" s="8" t="s">
        <v>1064</v>
      </c>
      <c r="F1298" s="9">
        <v>100000</v>
      </c>
      <c r="G1298" s="9"/>
      <c r="H1298" s="9"/>
      <c r="I1298" s="9"/>
      <c r="L1298"/>
      <c r="M1298"/>
      <c r="N1298"/>
      <c r="O1298"/>
      <c r="P1298"/>
      <c r="Q1298"/>
      <c r="R1298"/>
      <c r="S1298"/>
      <c r="T1298"/>
    </row>
    <row r="1299" spans="1:20" x14ac:dyDescent="0.2">
      <c r="A1299" s="2">
        <v>11</v>
      </c>
      <c r="B1299" s="2">
        <v>13</v>
      </c>
      <c r="D1299" s="8">
        <v>1869002110</v>
      </c>
      <c r="E1299" s="8" t="s">
        <v>705</v>
      </c>
      <c r="F1299" s="9">
        <v>0</v>
      </c>
      <c r="G1299" s="9">
        <v>0</v>
      </c>
      <c r="H1299" s="9">
        <v>60000</v>
      </c>
      <c r="I1299" s="9">
        <v>0</v>
      </c>
      <c r="L1299"/>
      <c r="M1299"/>
      <c r="N1299"/>
      <c r="O1299"/>
      <c r="P1299"/>
      <c r="Q1299"/>
      <c r="R1299"/>
      <c r="S1299"/>
      <c r="T1299"/>
    </row>
    <row r="1300" spans="1:20" x14ac:dyDescent="0.2">
      <c r="A1300" s="2">
        <v>12</v>
      </c>
      <c r="B1300" s="2">
        <v>13</v>
      </c>
      <c r="D1300" s="8">
        <v>1869002750</v>
      </c>
      <c r="E1300" s="8" t="s">
        <v>705</v>
      </c>
      <c r="F1300" s="9"/>
      <c r="G1300" s="9">
        <v>15000</v>
      </c>
      <c r="H1300" s="9">
        <v>15000</v>
      </c>
      <c r="I1300" s="9">
        <v>0</v>
      </c>
      <c r="L1300"/>
      <c r="M1300"/>
      <c r="N1300"/>
      <c r="O1300"/>
      <c r="P1300"/>
      <c r="Q1300"/>
      <c r="R1300"/>
      <c r="S1300"/>
      <c r="T1300"/>
    </row>
    <row r="1301" spans="1:20" x14ac:dyDescent="0.2">
      <c r="A1301" s="2">
        <v>12</v>
      </c>
      <c r="B1301" s="2">
        <v>2</v>
      </c>
      <c r="D1301" s="8">
        <v>1869003580</v>
      </c>
      <c r="E1301" s="8" t="s">
        <v>1085</v>
      </c>
      <c r="F1301" s="9">
        <v>105000</v>
      </c>
      <c r="G1301" s="9"/>
      <c r="H1301" s="9"/>
      <c r="I1301" s="9"/>
      <c r="L1301"/>
      <c r="M1301"/>
      <c r="N1301"/>
      <c r="O1301"/>
      <c r="P1301"/>
      <c r="Q1301"/>
      <c r="R1301"/>
      <c r="S1301"/>
      <c r="T1301"/>
    </row>
    <row r="1302" spans="1:20" ht="15" thickBot="1" x14ac:dyDescent="0.25">
      <c r="A1302" s="2">
        <v>12</v>
      </c>
      <c r="B1302" s="2">
        <v>2</v>
      </c>
      <c r="D1302" s="8">
        <v>1869003750</v>
      </c>
      <c r="E1302" s="8" t="s">
        <v>706</v>
      </c>
      <c r="F1302" s="9">
        <v>40000</v>
      </c>
      <c r="G1302" s="9">
        <v>40000</v>
      </c>
      <c r="H1302" s="9">
        <v>40000</v>
      </c>
      <c r="I1302" s="9">
        <v>13092</v>
      </c>
      <c r="L1302"/>
      <c r="M1302"/>
      <c r="N1302"/>
      <c r="O1302"/>
      <c r="P1302"/>
      <c r="Q1302"/>
      <c r="R1302"/>
      <c r="S1302"/>
      <c r="T1302"/>
    </row>
    <row r="1303" spans="1:20" s="10" customFormat="1" ht="15.75" thickBot="1" x14ac:dyDescent="0.3">
      <c r="A1303" s="5"/>
      <c r="B1303" s="5"/>
      <c r="C1303" s="5"/>
      <c r="D1303" s="17"/>
      <c r="E1303" s="17" t="s">
        <v>794</v>
      </c>
      <c r="F1303" s="18">
        <f>SUM(F1291:F1302)</f>
        <v>821000</v>
      </c>
      <c r="G1303" s="18">
        <f>SUM(G1291:G1302)</f>
        <v>469000</v>
      </c>
      <c r="H1303" s="18">
        <f>SUM(H1291:H1302)</f>
        <v>578000</v>
      </c>
      <c r="I1303" s="18">
        <f>SUM(I1291:I1302)</f>
        <v>304905.03000000003</v>
      </c>
      <c r="J1303" s="5"/>
      <c r="K1303" s="39"/>
    </row>
    <row r="1304" spans="1:20" s="4" customFormat="1" x14ac:dyDescent="0.2">
      <c r="D1304" s="2"/>
      <c r="E1304" s="2"/>
      <c r="F1304" s="3"/>
      <c r="G1304" s="3"/>
      <c r="H1304" s="3"/>
      <c r="I1304" s="3"/>
      <c r="K1304" s="39"/>
    </row>
    <row r="1305" spans="1:20" ht="18.75" customHeight="1" thickBot="1" x14ac:dyDescent="0.3">
      <c r="E1305" s="14" t="s">
        <v>880</v>
      </c>
      <c r="L1305"/>
      <c r="M1305"/>
      <c r="N1305"/>
      <c r="O1305"/>
      <c r="P1305"/>
      <c r="Q1305"/>
      <c r="R1305"/>
      <c r="S1305"/>
      <c r="T1305"/>
    </row>
    <row r="1306" spans="1:20" s="1" customFormat="1" ht="15.75" thickBot="1" x14ac:dyDescent="0.3">
      <c r="A1306" s="54"/>
      <c r="B1306" s="54"/>
      <c r="C1306" s="54"/>
      <c r="D1306" s="17" t="s">
        <v>0</v>
      </c>
      <c r="E1306" s="17" t="s">
        <v>1</v>
      </c>
      <c r="F1306" s="18" t="s">
        <v>996</v>
      </c>
      <c r="G1306" s="18" t="s">
        <v>885</v>
      </c>
      <c r="H1306" s="18" t="s">
        <v>759</v>
      </c>
      <c r="I1306" s="18" t="s">
        <v>997</v>
      </c>
      <c r="J1306" s="54"/>
      <c r="K1306" s="39"/>
    </row>
    <row r="1307" spans="1:20" x14ac:dyDescent="0.2">
      <c r="A1307" s="2">
        <v>11</v>
      </c>
      <c r="B1307" s="2">
        <v>8</v>
      </c>
      <c r="D1307" s="8">
        <v>1879000110</v>
      </c>
      <c r="E1307" s="8" t="s">
        <v>707</v>
      </c>
      <c r="F1307" s="9">
        <v>250000</v>
      </c>
      <c r="G1307" s="9">
        <v>244000</v>
      </c>
      <c r="H1307" s="9">
        <v>243000</v>
      </c>
      <c r="I1307" s="9">
        <v>236444.42</v>
      </c>
      <c r="L1307"/>
      <c r="M1307"/>
      <c r="N1307"/>
      <c r="O1307"/>
      <c r="P1307"/>
      <c r="Q1307"/>
      <c r="R1307"/>
      <c r="S1307"/>
      <c r="T1307"/>
    </row>
    <row r="1308" spans="1:20" x14ac:dyDescent="0.2">
      <c r="A1308" s="2">
        <v>12</v>
      </c>
      <c r="B1308" s="2">
        <v>8</v>
      </c>
      <c r="D1308" s="8">
        <v>1879000450</v>
      </c>
      <c r="E1308" s="8" t="s">
        <v>708</v>
      </c>
      <c r="F1308" s="9">
        <v>5000</v>
      </c>
      <c r="G1308" s="9">
        <v>5000</v>
      </c>
      <c r="H1308" s="9">
        <v>7000</v>
      </c>
      <c r="I1308" s="9">
        <v>5148</v>
      </c>
      <c r="L1308"/>
      <c r="M1308"/>
      <c r="N1308"/>
      <c r="O1308"/>
      <c r="P1308"/>
      <c r="Q1308"/>
      <c r="R1308"/>
      <c r="S1308"/>
      <c r="T1308"/>
    </row>
    <row r="1309" spans="1:20" x14ac:dyDescent="0.2">
      <c r="A1309" s="2">
        <v>12</v>
      </c>
      <c r="B1309" s="2">
        <v>8</v>
      </c>
      <c r="D1309" s="8">
        <v>1879000550</v>
      </c>
      <c r="E1309" s="8" t="s">
        <v>709</v>
      </c>
      <c r="F1309" s="9"/>
      <c r="G1309" s="9"/>
      <c r="H1309" s="9">
        <v>6000</v>
      </c>
      <c r="I1309" s="9">
        <v>3375</v>
      </c>
      <c r="L1309"/>
      <c r="M1309"/>
      <c r="N1309"/>
      <c r="O1309"/>
      <c r="P1309"/>
      <c r="Q1309"/>
      <c r="R1309"/>
      <c r="S1309"/>
      <c r="T1309"/>
    </row>
    <row r="1310" spans="1:20" x14ac:dyDescent="0.2">
      <c r="A1310" s="2">
        <v>12</v>
      </c>
      <c r="B1310" s="2">
        <v>8</v>
      </c>
      <c r="D1310" s="8">
        <v>1879000720</v>
      </c>
      <c r="E1310" s="8" t="s">
        <v>951</v>
      </c>
      <c r="F1310" s="9">
        <v>145000</v>
      </c>
      <c r="G1310" s="9">
        <v>145000</v>
      </c>
      <c r="H1310" s="9">
        <v>135000</v>
      </c>
      <c r="I1310" s="9">
        <v>142563</v>
      </c>
      <c r="L1310"/>
      <c r="M1310"/>
      <c r="N1310"/>
      <c r="O1310"/>
      <c r="P1310"/>
      <c r="Q1310"/>
      <c r="R1310"/>
      <c r="S1310"/>
      <c r="T1310"/>
    </row>
    <row r="1311" spans="1:20" x14ac:dyDescent="0.2">
      <c r="A1311" s="2">
        <v>12</v>
      </c>
      <c r="B1311" s="2">
        <v>8</v>
      </c>
      <c r="D1311" s="8">
        <v>1879000830</v>
      </c>
      <c r="E1311" s="8" t="s">
        <v>710</v>
      </c>
      <c r="F1311" s="9">
        <v>72000</v>
      </c>
      <c r="G1311" s="9">
        <v>72000</v>
      </c>
      <c r="H1311" s="9">
        <v>72000</v>
      </c>
      <c r="I1311" s="9">
        <v>73392</v>
      </c>
      <c r="L1311"/>
      <c r="M1311"/>
      <c r="N1311"/>
      <c r="O1311"/>
      <c r="P1311"/>
      <c r="Q1311"/>
      <c r="R1311"/>
      <c r="S1311"/>
      <c r="T1311"/>
    </row>
    <row r="1312" spans="1:20" x14ac:dyDescent="0.2">
      <c r="A1312" s="2">
        <v>12</v>
      </c>
      <c r="B1312" s="2">
        <v>8</v>
      </c>
      <c r="D1312" s="8">
        <v>1879001531</v>
      </c>
      <c r="E1312" s="8" t="s">
        <v>711</v>
      </c>
      <c r="F1312" s="9">
        <v>5000</v>
      </c>
      <c r="G1312" s="9">
        <v>5000</v>
      </c>
      <c r="H1312" s="9">
        <v>5000</v>
      </c>
      <c r="I1312" s="9">
        <v>4556.0200000000004</v>
      </c>
      <c r="L1312"/>
      <c r="M1312"/>
      <c r="N1312"/>
      <c r="O1312"/>
      <c r="P1312"/>
      <c r="Q1312"/>
      <c r="R1312"/>
      <c r="S1312"/>
      <c r="T1312"/>
    </row>
    <row r="1313" spans="1:20" x14ac:dyDescent="0.2">
      <c r="A1313" s="2">
        <v>12</v>
      </c>
      <c r="B1313" s="2">
        <v>8</v>
      </c>
      <c r="D1313" s="8">
        <v>1879001532</v>
      </c>
      <c r="E1313" s="8" t="s">
        <v>712</v>
      </c>
      <c r="F1313" s="9">
        <v>8000</v>
      </c>
      <c r="G1313" s="9">
        <v>8000</v>
      </c>
      <c r="H1313" s="9">
        <v>8000</v>
      </c>
      <c r="I1313" s="9">
        <v>1542.5</v>
      </c>
      <c r="L1313"/>
      <c r="M1313"/>
      <c r="N1313"/>
      <c r="O1313"/>
      <c r="P1313"/>
      <c r="Q1313"/>
      <c r="R1313"/>
      <c r="S1313"/>
      <c r="T1313"/>
    </row>
    <row r="1314" spans="1:20" ht="15" thickBot="1" x14ac:dyDescent="0.25">
      <c r="A1314" s="2">
        <v>12</v>
      </c>
      <c r="B1314" s="2">
        <v>8</v>
      </c>
      <c r="D1314" s="8">
        <v>1879001533</v>
      </c>
      <c r="E1314" s="8" t="s">
        <v>713</v>
      </c>
      <c r="F1314" s="9">
        <v>4000</v>
      </c>
      <c r="G1314" s="9">
        <v>4000</v>
      </c>
      <c r="H1314" s="9">
        <v>4000</v>
      </c>
      <c r="I1314" s="9">
        <f>1887.36+4653</f>
        <v>6540.36</v>
      </c>
      <c r="L1314"/>
      <c r="M1314"/>
      <c r="N1314"/>
      <c r="O1314"/>
      <c r="P1314"/>
      <c r="Q1314"/>
      <c r="R1314"/>
      <c r="S1314"/>
      <c r="T1314"/>
    </row>
    <row r="1315" spans="1:20" s="10" customFormat="1" ht="15.75" thickBot="1" x14ac:dyDescent="0.3">
      <c r="A1315" s="5"/>
      <c r="B1315" s="5"/>
      <c r="C1315" s="5"/>
      <c r="D1315" s="17"/>
      <c r="E1315" s="17" t="s">
        <v>851</v>
      </c>
      <c r="F1315" s="18">
        <f>SUM(F1307:F1314)</f>
        <v>489000</v>
      </c>
      <c r="G1315" s="18">
        <f>SUM(G1307:G1314)</f>
        <v>483000</v>
      </c>
      <c r="H1315" s="18">
        <f>SUM(H1307:H1314)</f>
        <v>480000</v>
      </c>
      <c r="I1315" s="18">
        <f>SUM(I1307:I1314)</f>
        <v>473561.30000000005</v>
      </c>
      <c r="J1315" s="5"/>
      <c r="K1315" s="39"/>
    </row>
    <row r="1316" spans="1:20" s="4" customFormat="1" x14ac:dyDescent="0.2">
      <c r="D1316" s="2"/>
      <c r="E1316" s="2"/>
      <c r="F1316" s="3"/>
      <c r="G1316" s="3"/>
      <c r="H1316" s="3"/>
      <c r="I1316" s="3"/>
      <c r="K1316" s="39"/>
    </row>
    <row r="1317" spans="1:20" ht="18.75" customHeight="1" thickBot="1" x14ac:dyDescent="0.3">
      <c r="E1317" s="14" t="s">
        <v>730</v>
      </c>
      <c r="L1317"/>
      <c r="M1317"/>
      <c r="N1317"/>
      <c r="O1317"/>
      <c r="P1317"/>
      <c r="Q1317"/>
      <c r="R1317"/>
      <c r="S1317"/>
      <c r="T1317"/>
    </row>
    <row r="1318" spans="1:20" s="1" customFormat="1" ht="15.75" thickBot="1" x14ac:dyDescent="0.3">
      <c r="A1318" s="54"/>
      <c r="B1318" s="54"/>
      <c r="C1318" s="54"/>
      <c r="D1318" s="17" t="s">
        <v>0</v>
      </c>
      <c r="E1318" s="17" t="s">
        <v>1</v>
      </c>
      <c r="F1318" s="18" t="s">
        <v>996</v>
      </c>
      <c r="G1318" s="18" t="s">
        <v>885</v>
      </c>
      <c r="H1318" s="18" t="s">
        <v>759</v>
      </c>
      <c r="I1318" s="18" t="s">
        <v>997</v>
      </c>
      <c r="J1318" s="54"/>
      <c r="K1318" s="39"/>
    </row>
    <row r="1319" spans="1:20" x14ac:dyDescent="0.2">
      <c r="A1319" s="2">
        <v>11</v>
      </c>
      <c r="B1319" s="2">
        <v>1</v>
      </c>
      <c r="D1319" s="8">
        <v>1980000110</v>
      </c>
      <c r="E1319" s="8" t="s">
        <v>714</v>
      </c>
      <c r="F1319" s="9">
        <v>81000</v>
      </c>
      <c r="G1319" s="9">
        <v>71000</v>
      </c>
      <c r="H1319" s="9">
        <v>65000</v>
      </c>
      <c r="I1319" s="9">
        <v>65369.57</v>
      </c>
      <c r="L1319"/>
      <c r="M1319"/>
      <c r="N1319"/>
      <c r="O1319"/>
      <c r="P1319"/>
      <c r="Q1319"/>
      <c r="R1319"/>
      <c r="S1319"/>
      <c r="T1319"/>
    </row>
    <row r="1320" spans="1:20" x14ac:dyDescent="0.2">
      <c r="A1320" s="2">
        <v>11</v>
      </c>
      <c r="B1320" s="2">
        <v>1</v>
      </c>
      <c r="D1320" s="8">
        <v>1991000310</v>
      </c>
      <c r="E1320" s="8" t="s">
        <v>715</v>
      </c>
      <c r="F1320" s="9">
        <v>455000</v>
      </c>
      <c r="G1320" s="9">
        <v>470000</v>
      </c>
      <c r="H1320" s="9">
        <v>437000</v>
      </c>
      <c r="I1320" s="9">
        <v>460475.4</v>
      </c>
      <c r="L1320"/>
      <c r="M1320"/>
      <c r="N1320"/>
      <c r="O1320"/>
      <c r="P1320"/>
      <c r="Q1320"/>
      <c r="R1320"/>
      <c r="S1320"/>
      <c r="T1320"/>
    </row>
    <row r="1321" spans="1:20" x14ac:dyDescent="0.2">
      <c r="A1321" s="2">
        <v>12</v>
      </c>
      <c r="B1321" s="2">
        <v>1</v>
      </c>
      <c r="D1321" s="8">
        <v>1991206980</v>
      </c>
      <c r="E1321" s="8" t="s">
        <v>906</v>
      </c>
      <c r="F1321" s="9"/>
      <c r="G1321" s="9"/>
      <c r="H1321" s="9">
        <v>961000</v>
      </c>
      <c r="I1321" s="9">
        <v>960900</v>
      </c>
      <c r="L1321"/>
      <c r="M1321"/>
      <c r="N1321"/>
      <c r="O1321"/>
      <c r="P1321"/>
      <c r="Q1321"/>
      <c r="R1321"/>
      <c r="S1321"/>
      <c r="T1321"/>
    </row>
    <row r="1322" spans="1:20" x14ac:dyDescent="0.2">
      <c r="A1322" s="2">
        <v>11</v>
      </c>
      <c r="B1322" s="2">
        <v>1</v>
      </c>
      <c r="D1322" s="8">
        <v>1992000310</v>
      </c>
      <c r="E1322" s="8" t="s">
        <v>716</v>
      </c>
      <c r="F1322" s="9">
        <v>6501000</v>
      </c>
      <c r="G1322" s="9">
        <f>5433000+50000</f>
        <v>5483000</v>
      </c>
      <c r="H1322" s="9">
        <v>4889000</v>
      </c>
      <c r="I1322" s="9">
        <v>5404242.71</v>
      </c>
      <c r="L1322"/>
      <c r="M1322"/>
      <c r="N1322"/>
      <c r="O1322"/>
      <c r="P1322"/>
      <c r="Q1322"/>
      <c r="R1322"/>
      <c r="S1322"/>
      <c r="T1322"/>
    </row>
    <row r="1323" spans="1:20" x14ac:dyDescent="0.2">
      <c r="A1323" s="2">
        <v>12</v>
      </c>
      <c r="B1323" s="2">
        <v>1</v>
      </c>
      <c r="D1323" s="8">
        <v>1992000391</v>
      </c>
      <c r="E1323" s="8" t="s">
        <v>717</v>
      </c>
      <c r="F1323" s="9">
        <v>27000</v>
      </c>
      <c r="G1323" s="9">
        <v>27000</v>
      </c>
      <c r="H1323" s="9">
        <v>19000</v>
      </c>
      <c r="I1323" s="9">
        <v>30815.279999999999</v>
      </c>
      <c r="L1323"/>
      <c r="M1323"/>
      <c r="N1323"/>
      <c r="O1323"/>
      <c r="P1323"/>
      <c r="Q1323"/>
      <c r="R1323"/>
      <c r="S1323"/>
      <c r="T1323"/>
    </row>
    <row r="1324" spans="1:20" x14ac:dyDescent="0.2">
      <c r="A1324" s="2">
        <v>11</v>
      </c>
      <c r="B1324" s="2">
        <v>1</v>
      </c>
      <c r="D1324" s="8">
        <v>1992001320</v>
      </c>
      <c r="E1324" s="8" t="s">
        <v>718</v>
      </c>
      <c r="F1324" s="9">
        <v>150000</v>
      </c>
      <c r="G1324" s="9">
        <v>150000</v>
      </c>
      <c r="H1324" s="9"/>
      <c r="I1324" s="9">
        <v>242508.73</v>
      </c>
      <c r="L1324"/>
      <c r="M1324"/>
      <c r="N1324"/>
      <c r="O1324"/>
      <c r="P1324"/>
      <c r="Q1324"/>
      <c r="R1324"/>
      <c r="S1324"/>
      <c r="T1324"/>
    </row>
    <row r="1325" spans="1:20" x14ac:dyDescent="0.2">
      <c r="A1325" s="2">
        <v>12</v>
      </c>
      <c r="B1325" s="2">
        <v>1</v>
      </c>
      <c r="D1325" s="8">
        <v>1994000971</v>
      </c>
      <c r="E1325" s="8" t="s">
        <v>719</v>
      </c>
      <c r="F1325" s="9">
        <v>20000</v>
      </c>
      <c r="G1325" s="9">
        <v>16000</v>
      </c>
      <c r="H1325" s="9">
        <v>16000</v>
      </c>
      <c r="I1325" s="9">
        <v>17326</v>
      </c>
      <c r="L1325"/>
      <c r="M1325"/>
      <c r="N1325"/>
      <c r="O1325"/>
      <c r="P1325"/>
      <c r="Q1325"/>
      <c r="R1325"/>
      <c r="S1325"/>
      <c r="T1325"/>
    </row>
    <row r="1326" spans="1:20" x14ac:dyDescent="0.2">
      <c r="A1326" s="2">
        <v>12</v>
      </c>
      <c r="B1326" s="2">
        <v>1</v>
      </c>
      <c r="D1326" s="8">
        <v>1994000972</v>
      </c>
      <c r="E1326" s="8" t="s">
        <v>720</v>
      </c>
      <c r="F1326" s="9">
        <v>150000</v>
      </c>
      <c r="G1326" s="9">
        <v>350000</v>
      </c>
      <c r="H1326" s="9">
        <v>105000</v>
      </c>
      <c r="I1326" s="9">
        <v>513118.74</v>
      </c>
      <c r="L1326"/>
      <c r="M1326"/>
      <c r="N1326"/>
      <c r="O1326"/>
      <c r="P1326"/>
      <c r="Q1326"/>
      <c r="R1326"/>
      <c r="S1326"/>
      <c r="T1326"/>
    </row>
    <row r="1327" spans="1:20" x14ac:dyDescent="0.2">
      <c r="A1327" s="2">
        <v>12</v>
      </c>
      <c r="B1327" s="2">
        <v>1</v>
      </c>
      <c r="D1327" s="8">
        <v>1994000980</v>
      </c>
      <c r="E1327" s="8" t="s">
        <v>952</v>
      </c>
      <c r="F1327" s="9">
        <v>1500000</v>
      </c>
      <c r="G1327" s="9">
        <v>1500000</v>
      </c>
      <c r="H1327" s="9">
        <v>1500000</v>
      </c>
      <c r="I1327" s="9">
        <v>2800000</v>
      </c>
      <c r="L1327"/>
      <c r="M1327"/>
      <c r="N1327"/>
      <c r="O1327"/>
      <c r="P1327"/>
      <c r="Q1327"/>
      <c r="R1327"/>
      <c r="S1327"/>
      <c r="T1327"/>
    </row>
    <row r="1328" spans="1:20" x14ac:dyDescent="0.2">
      <c r="A1328" s="2">
        <v>19</v>
      </c>
      <c r="B1328" s="2">
        <v>1</v>
      </c>
      <c r="D1328" s="8">
        <v>1995000860</v>
      </c>
      <c r="E1328" s="8" t="s">
        <v>721</v>
      </c>
      <c r="F1328" s="9">
        <v>8200000</v>
      </c>
      <c r="G1328" s="9">
        <v>8200000</v>
      </c>
      <c r="H1328" s="9">
        <v>7700000</v>
      </c>
      <c r="I1328" s="9">
        <v>7761829.7800000003</v>
      </c>
      <c r="L1328"/>
      <c r="M1328"/>
      <c r="N1328"/>
      <c r="O1328"/>
      <c r="P1328"/>
      <c r="Q1328"/>
      <c r="R1328"/>
      <c r="S1328"/>
      <c r="T1328"/>
    </row>
    <row r="1329" spans="1:20" x14ac:dyDescent="0.2">
      <c r="A1329" s="2">
        <v>19</v>
      </c>
      <c r="B1329" s="2">
        <v>1</v>
      </c>
      <c r="D1329" s="8">
        <v>1995000862</v>
      </c>
      <c r="E1329" s="8" t="s">
        <v>722</v>
      </c>
      <c r="F1329" s="9">
        <f>F5</f>
        <v>500000</v>
      </c>
      <c r="G1329" s="9">
        <v>395000</v>
      </c>
      <c r="H1329" s="9">
        <v>470000</v>
      </c>
      <c r="I1329" s="9">
        <v>387585.16</v>
      </c>
      <c r="L1329"/>
      <c r="M1329"/>
      <c r="N1329"/>
      <c r="O1329"/>
      <c r="P1329"/>
      <c r="Q1329"/>
      <c r="R1329"/>
      <c r="S1329"/>
      <c r="T1329"/>
    </row>
    <row r="1330" spans="1:20" ht="15" thickBot="1" x14ac:dyDescent="0.25">
      <c r="A1330" s="2">
        <v>19</v>
      </c>
      <c r="B1330" s="2">
        <v>1</v>
      </c>
      <c r="D1330" s="8">
        <v>1995000863</v>
      </c>
      <c r="E1330" s="8" t="s">
        <v>886</v>
      </c>
      <c r="F1330" s="9"/>
      <c r="G1330" s="9"/>
      <c r="H1330" s="9">
        <v>4980000</v>
      </c>
      <c r="I1330" s="9">
        <v>4663357</v>
      </c>
      <c r="L1330"/>
      <c r="M1330"/>
      <c r="N1330"/>
      <c r="O1330"/>
      <c r="P1330"/>
      <c r="Q1330"/>
      <c r="R1330"/>
      <c r="S1330"/>
      <c r="T1330"/>
    </row>
    <row r="1331" spans="1:20" s="10" customFormat="1" ht="15.75" thickBot="1" x14ac:dyDescent="0.3">
      <c r="A1331" s="5"/>
      <c r="B1331" s="5"/>
      <c r="C1331" s="5"/>
      <c r="D1331" s="17"/>
      <c r="E1331" s="17" t="s">
        <v>852</v>
      </c>
      <c r="F1331" s="18">
        <f>SUM(F1319:F1330)</f>
        <v>17584000</v>
      </c>
      <c r="G1331" s="18">
        <f>SUM(G1319:G1330)</f>
        <v>16662000</v>
      </c>
      <c r="H1331" s="18">
        <f>SUM(H1319:H1330)</f>
        <v>21142000</v>
      </c>
      <c r="I1331" s="18">
        <f t="shared" ref="I1331" si="53">SUM(I1319:I1330)</f>
        <v>23307528.370000001</v>
      </c>
      <c r="J1331" s="5"/>
      <c r="K1331" s="39"/>
    </row>
    <row r="1332" spans="1:20" ht="15" thickBot="1" x14ac:dyDescent="0.25">
      <c r="L1332"/>
      <c r="M1332"/>
      <c r="N1332"/>
      <c r="O1332"/>
      <c r="P1332"/>
      <c r="Q1332"/>
      <c r="R1332"/>
      <c r="S1332"/>
      <c r="T1332"/>
    </row>
    <row r="1333" spans="1:20" s="33" customFormat="1" ht="24" customHeight="1" thickBot="1" x14ac:dyDescent="0.25">
      <c r="D1333" s="34"/>
      <c r="E1333" s="35" t="s">
        <v>766</v>
      </c>
      <c r="F1333" s="44">
        <f>SUM(F409:F1331)/2</f>
        <v>151379000</v>
      </c>
      <c r="G1333" s="44">
        <f>SUM(G409:G1331)/2</f>
        <v>144634000</v>
      </c>
      <c r="H1333" s="44">
        <f>SUM(H409:H1331)/2</f>
        <v>146723000</v>
      </c>
      <c r="I1333" s="44">
        <f>SUM(I409:I1331)/2</f>
        <v>145416251.15999985</v>
      </c>
      <c r="K1333" s="44">
        <f>SUM(K409:K1331)</f>
        <v>1983000</v>
      </c>
    </row>
    <row r="1334" spans="1:20" s="4" customFormat="1" ht="15" thickBot="1" x14ac:dyDescent="0.25">
      <c r="D1334" s="2"/>
      <c r="E1334" s="2"/>
      <c r="F1334" s="3"/>
      <c r="G1334" s="3"/>
      <c r="H1334" s="3"/>
      <c r="I1334" s="3"/>
      <c r="K1334" s="39"/>
    </row>
    <row r="1335" spans="1:20" s="4" customFormat="1" ht="15.75" thickBot="1" x14ac:dyDescent="0.3">
      <c r="D1335" s="17"/>
      <c r="E1335" s="17" t="s">
        <v>758</v>
      </c>
      <c r="F1335" s="18">
        <f>-F1333+F404</f>
        <v>0</v>
      </c>
      <c r="G1335" s="18">
        <f>-G1333+G404</f>
        <v>0</v>
      </c>
      <c r="H1335" s="18">
        <f>-H1333+H404</f>
        <v>0</v>
      </c>
      <c r="I1335" s="18">
        <f>-I1333+I404</f>
        <v>110124.47000011802</v>
      </c>
      <c r="K1335" s="39"/>
    </row>
    <row r="1336" spans="1:20" s="4" customFormat="1" x14ac:dyDescent="0.2">
      <c r="D1336" s="2"/>
      <c r="E1336" s="2"/>
      <c r="F1336" s="3"/>
      <c r="G1336" s="3"/>
      <c r="H1336" s="3"/>
      <c r="I1336" s="3"/>
      <c r="K1336" s="39"/>
    </row>
    <row r="1337" spans="1:20" s="4" customFormat="1" x14ac:dyDescent="0.2">
      <c r="D1337" s="2"/>
      <c r="E1337" s="2"/>
      <c r="F1337" s="3"/>
      <c r="G1337" s="3"/>
      <c r="H1337" s="3"/>
      <c r="I1337" s="3"/>
      <c r="K1337" s="39"/>
    </row>
    <row r="1338" spans="1:20" s="4" customFormat="1" x14ac:dyDescent="0.2">
      <c r="D1338" s="2"/>
      <c r="E1338" s="2"/>
      <c r="F1338" s="3"/>
      <c r="G1338" s="3"/>
      <c r="H1338" s="3"/>
      <c r="I1338" s="3"/>
      <c r="K1338" s="39"/>
    </row>
    <row r="1339" spans="1:20" s="4" customFormat="1" x14ac:dyDescent="0.2">
      <c r="D1339" s="2"/>
      <c r="E1339" s="2"/>
      <c r="F1339" s="3"/>
      <c r="G1339" s="3"/>
      <c r="H1339" s="3"/>
      <c r="I1339" s="3"/>
      <c r="K1339" s="39"/>
    </row>
    <row r="1340" spans="1:20" s="4" customFormat="1" x14ac:dyDescent="0.2">
      <c r="D1340" s="2"/>
      <c r="E1340" s="2"/>
      <c r="F1340" s="3"/>
      <c r="G1340" s="3"/>
      <c r="H1340" s="3"/>
      <c r="I1340" s="3"/>
      <c r="K1340" s="39"/>
    </row>
    <row r="1341" spans="1:20" s="4" customFormat="1" x14ac:dyDescent="0.2">
      <c r="D1341" s="2"/>
      <c r="E1341" s="2"/>
      <c r="F1341" s="3"/>
      <c r="G1341" s="3"/>
      <c r="H1341" s="3"/>
      <c r="I1341" s="3"/>
      <c r="K1341" s="39"/>
    </row>
    <row r="1342" spans="1:20" s="4" customFormat="1" x14ac:dyDescent="0.2">
      <c r="D1342" s="2"/>
      <c r="E1342" s="2"/>
      <c r="F1342" s="3"/>
      <c r="G1342" s="3"/>
      <c r="H1342" s="3"/>
      <c r="I1342" s="3"/>
      <c r="K1342" s="39"/>
    </row>
    <row r="1343" spans="1:20" s="4" customFormat="1" x14ac:dyDescent="0.2">
      <c r="D1343" s="2"/>
      <c r="E1343" s="2"/>
      <c r="F1343" s="3"/>
      <c r="G1343" s="3"/>
      <c r="H1343" s="3"/>
      <c r="I1343" s="3"/>
      <c r="K1343" s="39"/>
    </row>
    <row r="1344" spans="1:20" s="4" customFormat="1" x14ac:dyDescent="0.2">
      <c r="D1344" s="2"/>
      <c r="E1344" s="2"/>
      <c r="F1344" s="3"/>
      <c r="G1344" s="3"/>
      <c r="H1344" s="3"/>
      <c r="I1344" s="3"/>
      <c r="K1344" s="39"/>
    </row>
    <row r="1345" spans="4:11" s="4" customFormat="1" x14ac:dyDescent="0.2">
      <c r="D1345" s="2"/>
      <c r="E1345" s="2"/>
      <c r="F1345" s="3"/>
      <c r="G1345" s="3"/>
      <c r="H1345" s="3"/>
      <c r="I1345" s="3"/>
      <c r="K1345" s="39"/>
    </row>
    <row r="1346" spans="4:11" s="4" customFormat="1" x14ac:dyDescent="0.2">
      <c r="D1346" s="2"/>
      <c r="E1346" s="2"/>
      <c r="F1346" s="3"/>
      <c r="G1346" s="3"/>
      <c r="H1346" s="3"/>
      <c r="I1346" s="3"/>
      <c r="K1346" s="39"/>
    </row>
    <row r="1347" spans="4:11" s="4" customFormat="1" x14ac:dyDescent="0.2">
      <c r="D1347" s="2"/>
      <c r="E1347" s="2"/>
      <c r="F1347" s="3"/>
      <c r="G1347" s="3"/>
      <c r="H1347" s="3"/>
      <c r="I1347" s="3"/>
      <c r="K1347" s="39"/>
    </row>
    <row r="1348" spans="4:11" s="4" customFormat="1" x14ac:dyDescent="0.2">
      <c r="D1348" s="2"/>
      <c r="E1348" s="2"/>
      <c r="F1348" s="3"/>
      <c r="G1348" s="3"/>
      <c r="H1348" s="3"/>
      <c r="I1348" s="3"/>
      <c r="K1348" s="39"/>
    </row>
    <row r="1349" spans="4:11" s="3" customFormat="1" x14ac:dyDescent="0.2">
      <c r="D1349" s="2"/>
      <c r="E1349" s="2"/>
      <c r="K1349" s="39"/>
    </row>
    <row r="1350" spans="4:11" s="3" customFormat="1" x14ac:dyDescent="0.2">
      <c r="D1350" s="2"/>
      <c r="E1350" s="2"/>
      <c r="K1350" s="39"/>
    </row>
    <row r="1351" spans="4:11" s="3" customFormat="1" x14ac:dyDescent="0.2">
      <c r="D1351" s="2"/>
      <c r="E1351" s="2"/>
      <c r="K1351" s="39"/>
    </row>
    <row r="1352" spans="4:11" s="3" customFormat="1" x14ac:dyDescent="0.2">
      <c r="D1352" s="2"/>
      <c r="E1352" s="2"/>
      <c r="K1352" s="39"/>
    </row>
    <row r="1353" spans="4:11" s="3" customFormat="1" x14ac:dyDescent="0.2">
      <c r="D1353" s="2"/>
      <c r="E1353" s="2"/>
      <c r="K1353" s="39"/>
    </row>
    <row r="1354" spans="4:11" s="3" customFormat="1" x14ac:dyDescent="0.2">
      <c r="D1354" s="2"/>
      <c r="E1354" s="2"/>
      <c r="K1354" s="39"/>
    </row>
    <row r="1355" spans="4:11" s="3" customFormat="1" x14ac:dyDescent="0.2">
      <c r="D1355" s="2"/>
      <c r="E1355" s="2"/>
      <c r="K1355" s="39"/>
    </row>
    <row r="1356" spans="4:11" s="3" customFormat="1" x14ac:dyDescent="0.2">
      <c r="D1356" s="2"/>
      <c r="E1356" s="2"/>
      <c r="K1356" s="39"/>
    </row>
    <row r="1357" spans="4:11" s="3" customFormat="1" x14ac:dyDescent="0.2">
      <c r="D1357" s="2"/>
      <c r="E1357" s="2"/>
      <c r="K1357" s="39"/>
    </row>
    <row r="1358" spans="4:11" s="3" customFormat="1" x14ac:dyDescent="0.2">
      <c r="D1358" s="2"/>
      <c r="E1358" s="2"/>
      <c r="K1358" s="39"/>
    </row>
    <row r="1359" spans="4:11" s="3" customFormat="1" x14ac:dyDescent="0.2">
      <c r="D1359" s="2"/>
      <c r="E1359" s="2"/>
      <c r="K1359" s="39"/>
    </row>
    <row r="1360" spans="4:11" s="3" customFormat="1" x14ac:dyDescent="0.2">
      <c r="D1360" s="2"/>
      <c r="E1360" s="2"/>
      <c r="K1360" s="39"/>
    </row>
    <row r="1361" spans="4:11" s="3" customFormat="1" x14ac:dyDescent="0.2">
      <c r="D1361" s="2"/>
      <c r="E1361" s="2"/>
      <c r="K1361" s="39"/>
    </row>
    <row r="1362" spans="4:11" s="3" customFormat="1" x14ac:dyDescent="0.2">
      <c r="D1362" s="2"/>
      <c r="E1362" s="2"/>
      <c r="K1362" s="39"/>
    </row>
    <row r="1363" spans="4:11" s="3" customFormat="1" x14ac:dyDescent="0.2">
      <c r="D1363" s="2"/>
      <c r="E1363" s="2"/>
      <c r="K1363" s="39"/>
    </row>
    <row r="1364" spans="4:11" s="3" customFormat="1" x14ac:dyDescent="0.2">
      <c r="D1364" s="2"/>
      <c r="E1364" s="2"/>
      <c r="K1364" s="39"/>
    </row>
    <row r="1365" spans="4:11" s="3" customFormat="1" x14ac:dyDescent="0.2">
      <c r="D1365" s="2"/>
      <c r="E1365" s="2"/>
    </row>
    <row r="1366" spans="4:11" s="3" customFormat="1" x14ac:dyDescent="0.2">
      <c r="D1366" s="2"/>
      <c r="E1366" s="2"/>
    </row>
    <row r="1367" spans="4:11" s="3" customFormat="1" x14ac:dyDescent="0.2">
      <c r="D1367" s="2"/>
      <c r="E1367" s="2"/>
    </row>
    <row r="1368" spans="4:11" s="3" customFormat="1" x14ac:dyDescent="0.2">
      <c r="D1368" s="2"/>
      <c r="E1368" s="2"/>
    </row>
    <row r="1369" spans="4:11" s="3" customFormat="1" x14ac:dyDescent="0.2">
      <c r="D1369" s="2"/>
      <c r="E1369" s="2"/>
    </row>
    <row r="1370" spans="4:11" s="3" customFormat="1" x14ac:dyDescent="0.2">
      <c r="D1370" s="2"/>
      <c r="E1370" s="2"/>
    </row>
    <row r="1371" spans="4:11" s="3" customFormat="1" x14ac:dyDescent="0.2">
      <c r="D1371" s="2"/>
      <c r="E1371" s="2"/>
    </row>
    <row r="1372" spans="4:11" s="3" customFormat="1" x14ac:dyDescent="0.2">
      <c r="D1372" s="2"/>
      <c r="E1372" s="2"/>
    </row>
    <row r="1373" spans="4:11" s="3" customFormat="1" x14ac:dyDescent="0.2">
      <c r="D1373" s="2"/>
      <c r="E1373" s="2"/>
    </row>
    <row r="1374" spans="4:11" s="3" customFormat="1" x14ac:dyDescent="0.2">
      <c r="D1374" s="2"/>
      <c r="E1374" s="2"/>
    </row>
    <row r="1375" spans="4:11" s="3" customFormat="1" x14ac:dyDescent="0.2">
      <c r="D1375" s="2"/>
      <c r="E1375" s="2"/>
    </row>
    <row r="1376" spans="4:11" s="3" customFormat="1" x14ac:dyDescent="0.2">
      <c r="D1376" s="2"/>
      <c r="E1376" s="2"/>
    </row>
    <row r="1377" spans="4:5" s="3" customFormat="1" x14ac:dyDescent="0.2">
      <c r="D1377" s="2"/>
      <c r="E1377" s="2"/>
    </row>
    <row r="1378" spans="4:5" s="3" customFormat="1" x14ac:dyDescent="0.2">
      <c r="D1378" s="2"/>
      <c r="E1378" s="2"/>
    </row>
    <row r="1379" spans="4:5" s="3" customFormat="1" x14ac:dyDescent="0.2">
      <c r="D1379" s="2"/>
      <c r="E1379" s="2"/>
    </row>
    <row r="1380" spans="4:5" s="3" customFormat="1" x14ac:dyDescent="0.2">
      <c r="D1380" s="2"/>
      <c r="E1380" s="2"/>
    </row>
    <row r="1381" spans="4:5" s="3" customFormat="1" x14ac:dyDescent="0.2">
      <c r="D1381" s="2"/>
      <c r="E1381" s="2"/>
    </row>
    <row r="1382" spans="4:5" s="3" customFormat="1" x14ac:dyDescent="0.2">
      <c r="D1382" s="2"/>
      <c r="E1382" s="2"/>
    </row>
    <row r="1383" spans="4:5" s="3" customFormat="1" x14ac:dyDescent="0.2">
      <c r="D1383" s="2"/>
      <c r="E1383" s="2"/>
    </row>
    <row r="1384" spans="4:5" s="3" customFormat="1" x14ac:dyDescent="0.2">
      <c r="D1384" s="2"/>
      <c r="E1384" s="2"/>
    </row>
    <row r="1385" spans="4:5" s="3" customFormat="1" x14ac:dyDescent="0.2">
      <c r="D1385" s="2"/>
      <c r="E1385" s="2"/>
    </row>
    <row r="1386" spans="4:5" s="3" customFormat="1" x14ac:dyDescent="0.2">
      <c r="D1386" s="2"/>
      <c r="E1386" s="2"/>
    </row>
    <row r="1387" spans="4:5" s="3" customFormat="1" x14ac:dyDescent="0.2">
      <c r="D1387" s="2"/>
      <c r="E1387" s="2"/>
    </row>
    <row r="1388" spans="4:5" s="3" customFormat="1" x14ac:dyDescent="0.2">
      <c r="D1388" s="2"/>
      <c r="E1388" s="2"/>
    </row>
    <row r="1389" spans="4:5" s="3" customFormat="1" x14ac:dyDescent="0.2">
      <c r="D1389" s="2"/>
      <c r="E1389" s="2"/>
    </row>
    <row r="1390" spans="4:5" s="3" customFormat="1" x14ac:dyDescent="0.2">
      <c r="D1390" s="2"/>
      <c r="E1390" s="2"/>
    </row>
    <row r="1391" spans="4:5" s="3" customFormat="1" x14ac:dyDescent="0.2">
      <c r="D1391" s="2"/>
      <c r="E1391" s="2"/>
    </row>
    <row r="1392" spans="4:5" s="3" customFormat="1" x14ac:dyDescent="0.2">
      <c r="D1392" s="2"/>
      <c r="E1392" s="2"/>
    </row>
    <row r="1393" spans="4:5" s="3" customFormat="1" x14ac:dyDescent="0.2">
      <c r="D1393" s="2"/>
      <c r="E1393" s="2"/>
    </row>
    <row r="1394" spans="4:5" s="3" customFormat="1" x14ac:dyDescent="0.2">
      <c r="D1394" s="2"/>
      <c r="E1394" s="2"/>
    </row>
    <row r="1395" spans="4:5" s="3" customFormat="1" x14ac:dyDescent="0.2">
      <c r="D1395" s="2"/>
      <c r="E1395" s="2"/>
    </row>
    <row r="1396" spans="4:5" s="3" customFormat="1" x14ac:dyDescent="0.2">
      <c r="D1396" s="2"/>
      <c r="E1396" s="2"/>
    </row>
    <row r="1397" spans="4:5" s="3" customFormat="1" x14ac:dyDescent="0.2">
      <c r="D1397" s="2"/>
      <c r="E1397" s="2"/>
    </row>
    <row r="1398" spans="4:5" s="3" customFormat="1" x14ac:dyDescent="0.2">
      <c r="D1398" s="2"/>
      <c r="E1398" s="2"/>
    </row>
    <row r="1399" spans="4:5" s="3" customFormat="1" x14ac:dyDescent="0.2">
      <c r="D1399" s="2"/>
      <c r="E1399" s="2"/>
    </row>
    <row r="1400" spans="4:5" s="3" customFormat="1" x14ac:dyDescent="0.2">
      <c r="D1400" s="2"/>
      <c r="E1400" s="2"/>
    </row>
    <row r="1401" spans="4:5" s="3" customFormat="1" x14ac:dyDescent="0.2">
      <c r="D1401" s="2"/>
      <c r="E1401" s="2"/>
    </row>
    <row r="1402" spans="4:5" s="3" customFormat="1" x14ac:dyDescent="0.2">
      <c r="D1402" s="2"/>
      <c r="E1402" s="2"/>
    </row>
    <row r="1403" spans="4:5" s="3" customFormat="1" x14ac:dyDescent="0.2">
      <c r="D1403" s="2"/>
      <c r="E1403" s="2"/>
    </row>
    <row r="1404" spans="4:5" s="3" customFormat="1" x14ac:dyDescent="0.2">
      <c r="D1404" s="2"/>
      <c r="E1404" s="2"/>
    </row>
    <row r="1405" spans="4:5" s="3" customFormat="1" x14ac:dyDescent="0.2">
      <c r="D1405" s="2"/>
      <c r="E1405" s="2"/>
    </row>
    <row r="1406" spans="4:5" s="3" customFormat="1" x14ac:dyDescent="0.2">
      <c r="D1406" s="2"/>
      <c r="E1406" s="2"/>
    </row>
    <row r="1407" spans="4:5" s="3" customFormat="1" x14ac:dyDescent="0.2">
      <c r="D1407" s="2"/>
      <c r="E1407" s="2"/>
    </row>
    <row r="1408" spans="4:5" s="3" customFormat="1" x14ac:dyDescent="0.2">
      <c r="D1408" s="2"/>
      <c r="E1408" s="2"/>
    </row>
    <row r="1409" spans="4:5" s="3" customFormat="1" x14ac:dyDescent="0.2">
      <c r="D1409" s="2"/>
      <c r="E1409" s="2"/>
    </row>
    <row r="1410" spans="4:5" s="3" customFormat="1" x14ac:dyDescent="0.2">
      <c r="D1410" s="2"/>
      <c r="E1410" s="2"/>
    </row>
    <row r="1411" spans="4:5" s="3" customFormat="1" x14ac:dyDescent="0.2">
      <c r="D1411" s="2"/>
      <c r="E1411" s="2"/>
    </row>
    <row r="1412" spans="4:5" s="3" customFormat="1" x14ac:dyDescent="0.2">
      <c r="D1412" s="2"/>
      <c r="E1412" s="2"/>
    </row>
    <row r="1413" spans="4:5" s="3" customFormat="1" x14ac:dyDescent="0.2">
      <c r="D1413" s="2"/>
      <c r="E1413" s="2"/>
    </row>
    <row r="1414" spans="4:5" s="3" customFormat="1" x14ac:dyDescent="0.2">
      <c r="D1414" s="2"/>
      <c r="E1414" s="2"/>
    </row>
    <row r="1415" spans="4:5" s="3" customFormat="1" x14ac:dyDescent="0.2">
      <c r="D1415" s="2"/>
      <c r="E1415" s="2"/>
    </row>
    <row r="1416" spans="4:5" s="3" customFormat="1" x14ac:dyDescent="0.2">
      <c r="D1416" s="2"/>
      <c r="E1416" s="2"/>
    </row>
    <row r="1417" spans="4:5" s="3" customFormat="1" x14ac:dyDescent="0.2">
      <c r="D1417" s="2"/>
      <c r="E1417" s="2"/>
    </row>
    <row r="1418" spans="4:5" s="3" customFormat="1" x14ac:dyDescent="0.2">
      <c r="D1418" s="2"/>
      <c r="E1418" s="2"/>
    </row>
    <row r="1419" spans="4:5" s="3" customFormat="1" x14ac:dyDescent="0.2">
      <c r="D1419" s="2"/>
      <c r="E1419" s="2"/>
    </row>
    <row r="1420" spans="4:5" s="3" customFormat="1" x14ac:dyDescent="0.2">
      <c r="D1420" s="2"/>
      <c r="E1420" s="2"/>
    </row>
    <row r="1421" spans="4:5" s="3" customFormat="1" x14ac:dyDescent="0.2">
      <c r="D1421" s="2"/>
      <c r="E1421" s="2"/>
    </row>
    <row r="1422" spans="4:5" s="3" customFormat="1" x14ac:dyDescent="0.2">
      <c r="D1422" s="2"/>
      <c r="E1422" s="2"/>
    </row>
    <row r="1423" spans="4:5" s="3" customFormat="1" x14ac:dyDescent="0.2">
      <c r="D1423" s="2"/>
      <c r="E1423" s="2"/>
    </row>
    <row r="1424" spans="4:5" s="3" customFormat="1" x14ac:dyDescent="0.2">
      <c r="D1424" s="2"/>
      <c r="E1424" s="2"/>
    </row>
    <row r="1425" spans="4:5" s="3" customFormat="1" x14ac:dyDescent="0.2">
      <c r="D1425" s="2"/>
      <c r="E1425" s="2"/>
    </row>
    <row r="1426" spans="4:5" s="3" customFormat="1" x14ac:dyDescent="0.2">
      <c r="D1426" s="2"/>
      <c r="E1426" s="2"/>
    </row>
    <row r="1427" spans="4:5" s="3" customFormat="1" x14ac:dyDescent="0.2">
      <c r="D1427" s="2"/>
      <c r="E1427" s="2"/>
    </row>
    <row r="1428" spans="4:5" s="3" customFormat="1" x14ac:dyDescent="0.2">
      <c r="D1428" s="2"/>
      <c r="E1428" s="2"/>
    </row>
    <row r="1429" spans="4:5" s="3" customFormat="1" x14ac:dyDescent="0.2">
      <c r="D1429" s="2"/>
      <c r="E1429" s="2"/>
    </row>
    <row r="1430" spans="4:5" s="3" customFormat="1" x14ac:dyDescent="0.2">
      <c r="D1430" s="2"/>
      <c r="E1430" s="2"/>
    </row>
    <row r="1431" spans="4:5" s="3" customFormat="1" x14ac:dyDescent="0.2">
      <c r="D1431" s="2"/>
      <c r="E1431" s="2"/>
    </row>
    <row r="1432" spans="4:5" s="3" customFormat="1" x14ac:dyDescent="0.2">
      <c r="D1432" s="2"/>
      <c r="E1432" s="2"/>
    </row>
    <row r="1433" spans="4:5" s="3" customFormat="1" x14ac:dyDescent="0.2">
      <c r="D1433" s="2"/>
      <c r="E1433" s="2"/>
    </row>
    <row r="1434" spans="4:5" s="3" customFormat="1" x14ac:dyDescent="0.2">
      <c r="D1434" s="2"/>
      <c r="E1434" s="2"/>
    </row>
    <row r="1435" spans="4:5" s="3" customFormat="1" x14ac:dyDescent="0.2">
      <c r="D1435" s="2"/>
      <c r="E1435" s="2"/>
    </row>
    <row r="1436" spans="4:5" s="3" customFormat="1" x14ac:dyDescent="0.2">
      <c r="D1436" s="2"/>
      <c r="E1436" s="2"/>
    </row>
    <row r="1437" spans="4:5" s="3" customFormat="1" x14ac:dyDescent="0.2">
      <c r="D1437" s="2"/>
      <c r="E1437" s="2"/>
    </row>
    <row r="1438" spans="4:5" s="3" customFormat="1" x14ac:dyDescent="0.2">
      <c r="D1438" s="2"/>
      <c r="E1438" s="2"/>
    </row>
    <row r="1439" spans="4:5" s="3" customFormat="1" x14ac:dyDescent="0.2">
      <c r="D1439" s="2"/>
      <c r="E1439" s="2"/>
    </row>
    <row r="1440" spans="4:5" s="3" customFormat="1" x14ac:dyDescent="0.2">
      <c r="D1440" s="2"/>
      <c r="E1440" s="2"/>
    </row>
    <row r="1441" spans="4:5" s="3" customFormat="1" x14ac:dyDescent="0.2">
      <c r="D1441" s="2"/>
      <c r="E1441" s="2"/>
    </row>
    <row r="1442" spans="4:5" s="3" customFormat="1" x14ac:dyDescent="0.2">
      <c r="D1442" s="2"/>
      <c r="E1442" s="2"/>
    </row>
    <row r="1443" spans="4:5" s="3" customFormat="1" x14ac:dyDescent="0.2">
      <c r="D1443" s="2"/>
      <c r="E1443" s="2"/>
    </row>
    <row r="1444" spans="4:5" s="3" customFormat="1" x14ac:dyDescent="0.2">
      <c r="D1444" s="2"/>
      <c r="E1444" s="2"/>
    </row>
    <row r="1445" spans="4:5" s="3" customFormat="1" x14ac:dyDescent="0.2">
      <c r="D1445" s="2"/>
      <c r="E1445" s="2"/>
    </row>
    <row r="1446" spans="4:5" s="3" customFormat="1" x14ac:dyDescent="0.2">
      <c r="D1446" s="2"/>
      <c r="E1446" s="2"/>
    </row>
    <row r="1447" spans="4:5" s="3" customFormat="1" x14ac:dyDescent="0.2">
      <c r="D1447" s="2"/>
      <c r="E1447" s="2"/>
    </row>
    <row r="1448" spans="4:5" s="3" customFormat="1" x14ac:dyDescent="0.2">
      <c r="D1448" s="2"/>
      <c r="E1448" s="2"/>
    </row>
    <row r="1449" spans="4:5" s="3" customFormat="1" x14ac:dyDescent="0.2">
      <c r="D1449" s="2"/>
      <c r="E1449" s="2"/>
    </row>
    <row r="1450" spans="4:5" s="3" customFormat="1" x14ac:dyDescent="0.2">
      <c r="D1450" s="2"/>
      <c r="E1450" s="2"/>
    </row>
    <row r="1451" spans="4:5" s="3" customFormat="1" x14ac:dyDescent="0.2">
      <c r="D1451" s="2"/>
      <c r="E1451" s="2"/>
    </row>
    <row r="1452" spans="4:5" s="3" customFormat="1" x14ac:dyDescent="0.2">
      <c r="D1452" s="2"/>
      <c r="E1452" s="2"/>
    </row>
    <row r="1453" spans="4:5" s="3" customFormat="1" x14ac:dyDescent="0.2">
      <c r="D1453" s="2"/>
      <c r="E1453" s="2"/>
    </row>
    <row r="1454" spans="4:5" s="3" customFormat="1" x14ac:dyDescent="0.2">
      <c r="D1454" s="2"/>
      <c r="E1454" s="2"/>
    </row>
    <row r="1455" spans="4:5" s="3" customFormat="1" x14ac:dyDescent="0.2">
      <c r="D1455" s="2"/>
      <c r="E1455" s="2"/>
    </row>
    <row r="1456" spans="4:5" s="3" customFormat="1" x14ac:dyDescent="0.2">
      <c r="D1456" s="2"/>
      <c r="E1456" s="2"/>
    </row>
    <row r="1457" spans="4:5" s="3" customFormat="1" x14ac:dyDescent="0.2">
      <c r="D1457" s="2"/>
      <c r="E1457" s="2"/>
    </row>
    <row r="1458" spans="4:5" s="3" customFormat="1" x14ac:dyDescent="0.2">
      <c r="D1458" s="2"/>
      <c r="E1458" s="2"/>
    </row>
    <row r="1459" spans="4:5" s="3" customFormat="1" x14ac:dyDescent="0.2">
      <c r="D1459" s="2"/>
      <c r="E1459" s="2"/>
    </row>
    <row r="1460" spans="4:5" s="3" customFormat="1" x14ac:dyDescent="0.2">
      <c r="D1460" s="2"/>
      <c r="E1460" s="2"/>
    </row>
    <row r="1461" spans="4:5" s="3" customFormat="1" x14ac:dyDescent="0.2">
      <c r="D1461" s="2"/>
      <c r="E1461" s="2"/>
    </row>
    <row r="1462" spans="4:5" s="3" customFormat="1" x14ac:dyDescent="0.2">
      <c r="D1462" s="2"/>
      <c r="E1462" s="2"/>
    </row>
    <row r="1463" spans="4:5" s="3" customFormat="1" x14ac:dyDescent="0.2">
      <c r="D1463" s="2"/>
      <c r="E1463" s="2"/>
    </row>
    <row r="1464" spans="4:5" s="3" customFormat="1" x14ac:dyDescent="0.2">
      <c r="D1464" s="2"/>
      <c r="E1464" s="2"/>
    </row>
    <row r="1465" spans="4:5" s="3" customFormat="1" x14ac:dyDescent="0.2">
      <c r="D1465" s="2"/>
      <c r="E1465" s="2"/>
    </row>
    <row r="1466" spans="4:5" s="3" customFormat="1" x14ac:dyDescent="0.2">
      <c r="D1466" s="2"/>
      <c r="E1466" s="2"/>
    </row>
    <row r="1467" spans="4:5" s="3" customFormat="1" x14ac:dyDescent="0.2">
      <c r="D1467" s="2"/>
      <c r="E1467" s="2"/>
    </row>
    <row r="1468" spans="4:5" s="3" customFormat="1" x14ac:dyDescent="0.2">
      <c r="D1468" s="2"/>
      <c r="E1468" s="2"/>
    </row>
    <row r="1469" spans="4:5" s="3" customFormat="1" x14ac:dyDescent="0.2">
      <c r="D1469" s="2"/>
      <c r="E1469" s="2"/>
    </row>
    <row r="1470" spans="4:5" s="3" customFormat="1" x14ac:dyDescent="0.2">
      <c r="D1470" s="2"/>
      <c r="E1470" s="2"/>
    </row>
    <row r="1471" spans="4:5" s="3" customFormat="1" x14ac:dyDescent="0.2">
      <c r="D1471" s="2"/>
      <c r="E1471" s="2"/>
    </row>
    <row r="1472" spans="4:5" s="3" customFormat="1" x14ac:dyDescent="0.2">
      <c r="D1472" s="2"/>
      <c r="E1472" s="2"/>
    </row>
    <row r="1473" spans="4:5" s="3" customFormat="1" x14ac:dyDescent="0.2">
      <c r="D1473" s="2"/>
      <c r="E1473" s="2"/>
    </row>
    <row r="1474" spans="4:5" s="3" customFormat="1" x14ac:dyDescent="0.2">
      <c r="D1474" s="2"/>
      <c r="E1474" s="2"/>
    </row>
    <row r="1475" spans="4:5" s="3" customFormat="1" x14ac:dyDescent="0.2">
      <c r="D1475" s="2"/>
      <c r="E1475" s="2"/>
    </row>
    <row r="1476" spans="4:5" s="3" customFormat="1" x14ac:dyDescent="0.2">
      <c r="D1476" s="2"/>
      <c r="E1476" s="2"/>
    </row>
    <row r="1477" spans="4:5" s="3" customFormat="1" x14ac:dyDescent="0.2">
      <c r="D1477" s="2"/>
      <c r="E1477" s="2"/>
    </row>
    <row r="1478" spans="4:5" s="3" customFormat="1" x14ac:dyDescent="0.2">
      <c r="D1478" s="2"/>
      <c r="E1478" s="2"/>
    </row>
    <row r="1479" spans="4:5" s="3" customFormat="1" x14ac:dyDescent="0.2">
      <c r="D1479" s="2"/>
      <c r="E1479" s="2"/>
    </row>
    <row r="1480" spans="4:5" s="3" customFormat="1" x14ac:dyDescent="0.2">
      <c r="D1480" s="2"/>
      <c r="E1480" s="2"/>
    </row>
    <row r="1481" spans="4:5" s="3" customFormat="1" x14ac:dyDescent="0.2">
      <c r="D1481" s="2"/>
      <c r="E1481" s="2"/>
    </row>
    <row r="1482" spans="4:5" s="3" customFormat="1" x14ac:dyDescent="0.2">
      <c r="D1482" s="2"/>
      <c r="E1482" s="2"/>
    </row>
    <row r="1483" spans="4:5" s="3" customFormat="1" x14ac:dyDescent="0.2">
      <c r="D1483" s="2"/>
      <c r="E1483" s="2"/>
    </row>
    <row r="1484" spans="4:5" s="3" customFormat="1" x14ac:dyDescent="0.2">
      <c r="D1484" s="2"/>
      <c r="E1484" s="2"/>
    </row>
    <row r="1485" spans="4:5" s="3" customFormat="1" x14ac:dyDescent="0.2">
      <c r="D1485" s="2"/>
      <c r="E1485" s="2"/>
    </row>
    <row r="1486" spans="4:5" s="3" customFormat="1" x14ac:dyDescent="0.2">
      <c r="D1486" s="2"/>
      <c r="E1486" s="2"/>
    </row>
    <row r="1487" spans="4:5" s="3" customFormat="1" x14ac:dyDescent="0.2">
      <c r="D1487" s="2"/>
      <c r="E1487" s="2"/>
    </row>
    <row r="1488" spans="4:5" s="3" customFormat="1" x14ac:dyDescent="0.2">
      <c r="D1488" s="2"/>
      <c r="E1488" s="2"/>
    </row>
    <row r="1489" spans="4:5" s="3" customFormat="1" x14ac:dyDescent="0.2">
      <c r="D1489" s="2"/>
      <c r="E1489" s="2"/>
    </row>
    <row r="1490" spans="4:5" s="3" customFormat="1" x14ac:dyDescent="0.2">
      <c r="D1490" s="2"/>
      <c r="E1490" s="2"/>
    </row>
    <row r="1491" spans="4:5" s="3" customFormat="1" x14ac:dyDescent="0.2">
      <c r="D1491" s="2"/>
      <c r="E1491" s="2"/>
    </row>
    <row r="1492" spans="4:5" s="3" customFormat="1" x14ac:dyDescent="0.2">
      <c r="D1492" s="2"/>
      <c r="E1492" s="2"/>
    </row>
    <row r="1493" spans="4:5" s="3" customFormat="1" x14ac:dyDescent="0.2">
      <c r="D1493" s="2"/>
      <c r="E1493" s="2"/>
    </row>
    <row r="1494" spans="4:5" s="3" customFormat="1" x14ac:dyDescent="0.2">
      <c r="D1494" s="2"/>
      <c r="E1494" s="2"/>
    </row>
    <row r="1495" spans="4:5" s="3" customFormat="1" x14ac:dyDescent="0.2">
      <c r="D1495" s="2"/>
      <c r="E1495" s="2"/>
    </row>
    <row r="1496" spans="4:5" s="3" customFormat="1" x14ac:dyDescent="0.2">
      <c r="D1496" s="2"/>
      <c r="E1496" s="2"/>
    </row>
    <row r="1497" spans="4:5" s="3" customFormat="1" x14ac:dyDescent="0.2">
      <c r="D1497" s="2"/>
      <c r="E1497" s="2"/>
    </row>
    <row r="1498" spans="4:5" s="3" customFormat="1" x14ac:dyDescent="0.2">
      <c r="D1498" s="2"/>
      <c r="E1498" s="2"/>
    </row>
    <row r="1499" spans="4:5" s="3" customFormat="1" x14ac:dyDescent="0.2">
      <c r="D1499" s="2"/>
      <c r="E1499" s="2"/>
    </row>
    <row r="1500" spans="4:5" s="3" customFormat="1" x14ac:dyDescent="0.2">
      <c r="D1500" s="2"/>
      <c r="E1500" s="2"/>
    </row>
    <row r="1501" spans="4:5" s="3" customFormat="1" x14ac:dyDescent="0.2">
      <c r="D1501" s="2"/>
      <c r="E1501" s="2"/>
    </row>
    <row r="1502" spans="4:5" s="3" customFormat="1" x14ac:dyDescent="0.2">
      <c r="D1502" s="2"/>
      <c r="E1502" s="2"/>
    </row>
    <row r="1503" spans="4:5" s="3" customFormat="1" x14ac:dyDescent="0.2">
      <c r="D1503" s="2"/>
      <c r="E1503" s="2"/>
    </row>
    <row r="1504" spans="4:5" s="3" customFormat="1" x14ac:dyDescent="0.2">
      <c r="D1504" s="2"/>
      <c r="E1504" s="2"/>
    </row>
    <row r="1505" spans="4:5" s="3" customFormat="1" x14ac:dyDescent="0.2">
      <c r="D1505" s="2"/>
      <c r="E1505" s="2"/>
    </row>
    <row r="1506" spans="4:5" s="3" customFormat="1" x14ac:dyDescent="0.2">
      <c r="D1506" s="2"/>
      <c r="E1506" s="2"/>
    </row>
    <row r="1507" spans="4:5" s="3" customFormat="1" x14ac:dyDescent="0.2">
      <c r="D1507" s="2"/>
      <c r="E1507" s="2"/>
    </row>
    <row r="1508" spans="4:5" s="3" customFormat="1" x14ac:dyDescent="0.2">
      <c r="D1508" s="2"/>
      <c r="E1508" s="2"/>
    </row>
    <row r="1509" spans="4:5" s="3" customFormat="1" x14ac:dyDescent="0.2">
      <c r="D1509" s="2"/>
      <c r="E1509" s="2"/>
    </row>
    <row r="1510" spans="4:5" s="3" customFormat="1" x14ac:dyDescent="0.2">
      <c r="D1510" s="2"/>
      <c r="E1510" s="2"/>
    </row>
    <row r="1511" spans="4:5" s="3" customFormat="1" x14ac:dyDescent="0.2">
      <c r="D1511" s="2"/>
      <c r="E1511" s="2"/>
    </row>
    <row r="1512" spans="4:5" s="3" customFormat="1" x14ac:dyDescent="0.2">
      <c r="D1512" s="2"/>
      <c r="E1512" s="2"/>
    </row>
    <row r="1513" spans="4:5" s="3" customFormat="1" x14ac:dyDescent="0.2">
      <c r="D1513" s="2"/>
      <c r="E1513" s="2"/>
    </row>
    <row r="1514" spans="4:5" s="3" customFormat="1" x14ac:dyDescent="0.2">
      <c r="D1514" s="2"/>
      <c r="E1514" s="2"/>
    </row>
    <row r="1515" spans="4:5" s="3" customFormat="1" x14ac:dyDescent="0.2">
      <c r="D1515" s="2"/>
      <c r="E1515" s="2"/>
    </row>
    <row r="1516" spans="4:5" s="3" customFormat="1" x14ac:dyDescent="0.2">
      <c r="D1516" s="2"/>
      <c r="E1516" s="2"/>
    </row>
    <row r="1517" spans="4:5" s="3" customFormat="1" x14ac:dyDescent="0.2">
      <c r="D1517" s="2"/>
      <c r="E1517" s="2"/>
    </row>
    <row r="1518" spans="4:5" s="3" customFormat="1" x14ac:dyDescent="0.2">
      <c r="D1518" s="2"/>
      <c r="E1518" s="2"/>
    </row>
    <row r="1519" spans="4:5" s="3" customFormat="1" x14ac:dyDescent="0.2">
      <c r="D1519" s="2"/>
      <c r="E1519" s="2"/>
    </row>
    <row r="1520" spans="4:5" s="3" customFormat="1" x14ac:dyDescent="0.2">
      <c r="D1520" s="2"/>
      <c r="E1520" s="2"/>
    </row>
    <row r="1521" spans="4:5" s="3" customFormat="1" x14ac:dyDescent="0.2">
      <c r="D1521" s="2"/>
      <c r="E1521" s="2"/>
    </row>
    <row r="1522" spans="4:5" s="3" customFormat="1" x14ac:dyDescent="0.2">
      <c r="D1522" s="2"/>
      <c r="E1522" s="2"/>
    </row>
    <row r="1523" spans="4:5" s="3" customFormat="1" x14ac:dyDescent="0.2">
      <c r="D1523" s="2"/>
      <c r="E1523" s="2"/>
    </row>
    <row r="1524" spans="4:5" s="3" customFormat="1" x14ac:dyDescent="0.2">
      <c r="D1524" s="2"/>
      <c r="E1524" s="2"/>
    </row>
    <row r="1525" spans="4:5" s="3" customFormat="1" x14ac:dyDescent="0.2">
      <c r="D1525" s="2"/>
      <c r="E1525" s="2"/>
    </row>
    <row r="1526" spans="4:5" s="3" customFormat="1" x14ac:dyDescent="0.2">
      <c r="D1526" s="2"/>
      <c r="E1526" s="2"/>
    </row>
    <row r="1527" spans="4:5" s="3" customFormat="1" x14ac:dyDescent="0.2">
      <c r="D1527" s="2"/>
      <c r="E1527" s="2"/>
    </row>
    <row r="1528" spans="4:5" s="3" customFormat="1" x14ac:dyDescent="0.2">
      <c r="D1528" s="2"/>
      <c r="E1528" s="2"/>
    </row>
    <row r="1529" spans="4:5" s="3" customFormat="1" x14ac:dyDescent="0.2">
      <c r="D1529" s="2"/>
      <c r="E1529" s="2"/>
    </row>
    <row r="1530" spans="4:5" s="3" customFormat="1" x14ac:dyDescent="0.2">
      <c r="D1530" s="2"/>
      <c r="E1530" s="2"/>
    </row>
    <row r="1531" spans="4:5" s="3" customFormat="1" x14ac:dyDescent="0.2">
      <c r="D1531" s="2"/>
      <c r="E1531" s="2"/>
    </row>
    <row r="1532" spans="4:5" s="3" customFormat="1" x14ac:dyDescent="0.2">
      <c r="D1532" s="2"/>
      <c r="E1532" s="2"/>
    </row>
    <row r="1533" spans="4:5" s="3" customFormat="1" x14ac:dyDescent="0.2">
      <c r="D1533" s="2"/>
      <c r="E1533" s="2"/>
    </row>
    <row r="1534" spans="4:5" s="3" customFormat="1" x14ac:dyDescent="0.2">
      <c r="D1534" s="2"/>
      <c r="E1534" s="2"/>
    </row>
    <row r="1535" spans="4:5" s="3" customFormat="1" x14ac:dyDescent="0.2">
      <c r="D1535" s="2"/>
      <c r="E1535" s="2"/>
    </row>
    <row r="1536" spans="4:5" s="3" customFormat="1" x14ac:dyDescent="0.2">
      <c r="D1536" s="2"/>
      <c r="E1536" s="2"/>
    </row>
    <row r="1537" spans="4:5" s="3" customFormat="1" x14ac:dyDescent="0.2">
      <c r="D1537" s="2"/>
      <c r="E1537" s="2"/>
    </row>
    <row r="1538" spans="4:5" s="3" customFormat="1" x14ac:dyDescent="0.2">
      <c r="D1538" s="2"/>
      <c r="E1538" s="2"/>
    </row>
    <row r="1539" spans="4:5" s="3" customFormat="1" x14ac:dyDescent="0.2">
      <c r="D1539" s="2"/>
      <c r="E1539" s="2"/>
    </row>
    <row r="1540" spans="4:5" s="3" customFormat="1" x14ac:dyDescent="0.2">
      <c r="D1540" s="2"/>
      <c r="E1540" s="2"/>
    </row>
    <row r="1541" spans="4:5" s="3" customFormat="1" x14ac:dyDescent="0.2">
      <c r="D1541" s="2"/>
      <c r="E1541" s="2"/>
    </row>
    <row r="1542" spans="4:5" s="3" customFormat="1" x14ac:dyDescent="0.2">
      <c r="D1542" s="2"/>
      <c r="E1542" s="2"/>
    </row>
    <row r="1543" spans="4:5" s="3" customFormat="1" x14ac:dyDescent="0.2">
      <c r="D1543" s="2"/>
      <c r="E1543" s="2"/>
    </row>
    <row r="1544" spans="4:5" s="3" customFormat="1" x14ac:dyDescent="0.2">
      <c r="D1544" s="2"/>
      <c r="E1544" s="2"/>
    </row>
    <row r="1545" spans="4:5" s="3" customFormat="1" x14ac:dyDescent="0.2">
      <c r="D1545" s="2"/>
      <c r="E1545" s="2"/>
    </row>
    <row r="1546" spans="4:5" s="3" customFormat="1" x14ac:dyDescent="0.2">
      <c r="D1546" s="2"/>
      <c r="E1546" s="2"/>
    </row>
    <row r="1547" spans="4:5" s="3" customFormat="1" x14ac:dyDescent="0.2">
      <c r="D1547" s="2"/>
      <c r="E1547" s="2"/>
    </row>
    <row r="1548" spans="4:5" s="3" customFormat="1" x14ac:dyDescent="0.2">
      <c r="D1548" s="2"/>
      <c r="E1548" s="2"/>
    </row>
    <row r="1549" spans="4:5" s="3" customFormat="1" x14ac:dyDescent="0.2">
      <c r="D1549" s="2"/>
      <c r="E1549" s="2"/>
    </row>
    <row r="1550" spans="4:5" s="3" customFormat="1" x14ac:dyDescent="0.2">
      <c r="D1550" s="2"/>
      <c r="E1550" s="2"/>
    </row>
    <row r="1551" spans="4:5" s="3" customFormat="1" x14ac:dyDescent="0.2">
      <c r="D1551" s="2"/>
      <c r="E1551" s="2"/>
    </row>
    <row r="1552" spans="4:5" s="3" customFormat="1" x14ac:dyDescent="0.2">
      <c r="D1552" s="2"/>
      <c r="E1552" s="2"/>
    </row>
    <row r="1553" spans="4:5" s="3" customFormat="1" x14ac:dyDescent="0.2">
      <c r="D1553" s="2"/>
      <c r="E1553" s="2"/>
    </row>
    <row r="1554" spans="4:5" s="3" customFormat="1" x14ac:dyDescent="0.2">
      <c r="D1554" s="2"/>
      <c r="E1554" s="2"/>
    </row>
    <row r="1555" spans="4:5" s="3" customFormat="1" x14ac:dyDescent="0.2">
      <c r="D1555" s="2"/>
      <c r="E1555" s="2"/>
    </row>
    <row r="1556" spans="4:5" s="3" customFormat="1" x14ac:dyDescent="0.2">
      <c r="D1556" s="2"/>
      <c r="E1556" s="2"/>
    </row>
    <row r="1557" spans="4:5" s="3" customFormat="1" x14ac:dyDescent="0.2">
      <c r="D1557" s="2"/>
      <c r="E1557" s="2"/>
    </row>
    <row r="1558" spans="4:5" s="3" customFormat="1" x14ac:dyDescent="0.2">
      <c r="D1558" s="2"/>
      <c r="E1558" s="2"/>
    </row>
    <row r="1559" spans="4:5" s="3" customFormat="1" x14ac:dyDescent="0.2">
      <c r="D1559" s="2"/>
      <c r="E1559" s="2"/>
    </row>
    <row r="1560" spans="4:5" s="3" customFormat="1" x14ac:dyDescent="0.2">
      <c r="D1560" s="2"/>
      <c r="E1560" s="2"/>
    </row>
    <row r="1561" spans="4:5" s="3" customFormat="1" x14ac:dyDescent="0.2">
      <c r="D1561" s="2"/>
      <c r="E1561" s="2"/>
    </row>
    <row r="1562" spans="4:5" s="3" customFormat="1" x14ac:dyDescent="0.2">
      <c r="D1562" s="2"/>
      <c r="E1562" s="2"/>
    </row>
    <row r="1563" spans="4:5" s="3" customFormat="1" x14ac:dyDescent="0.2">
      <c r="D1563" s="2"/>
      <c r="E1563" s="2"/>
    </row>
    <row r="1564" spans="4:5" s="3" customFormat="1" x14ac:dyDescent="0.2">
      <c r="D1564" s="2"/>
      <c r="E1564" s="2"/>
    </row>
    <row r="1565" spans="4:5" s="3" customFormat="1" x14ac:dyDescent="0.2">
      <c r="D1565" s="2"/>
      <c r="E1565" s="2"/>
    </row>
    <row r="1566" spans="4:5" s="3" customFormat="1" x14ac:dyDescent="0.2">
      <c r="D1566" s="2"/>
      <c r="E1566" s="2"/>
    </row>
    <row r="1567" spans="4:5" s="3" customFormat="1" x14ac:dyDescent="0.2">
      <c r="D1567" s="2"/>
      <c r="E1567" s="2"/>
    </row>
    <row r="1568" spans="4:5" s="3" customFormat="1" x14ac:dyDescent="0.2">
      <c r="D1568" s="2"/>
      <c r="E1568" s="2"/>
    </row>
    <row r="1569" spans="4:19" s="3" customFormat="1" x14ac:dyDescent="0.2">
      <c r="D1569" s="2"/>
      <c r="E1569" s="2"/>
    </row>
    <row r="1570" spans="4:19" s="3" customFormat="1" x14ac:dyDescent="0.2">
      <c r="D1570" s="2"/>
      <c r="E1570" s="2"/>
    </row>
    <row r="1571" spans="4:19" s="3" customFormat="1" x14ac:dyDescent="0.2">
      <c r="D1571" s="2"/>
      <c r="E1571" s="2"/>
    </row>
    <row r="1572" spans="4:19" s="3" customFormat="1" x14ac:dyDescent="0.2">
      <c r="D1572" s="2"/>
      <c r="E1572" s="2"/>
    </row>
    <row r="1573" spans="4:19" s="3" customFormat="1" x14ac:dyDescent="0.2">
      <c r="D1573" s="2"/>
      <c r="E1573" s="2"/>
    </row>
    <row r="1574" spans="4:19" s="3" customFormat="1" x14ac:dyDescent="0.2">
      <c r="D1574" s="2"/>
      <c r="E1574" s="2"/>
    </row>
    <row r="1575" spans="4:19" s="3" customFormat="1" x14ac:dyDescent="0.2">
      <c r="D1575" s="2"/>
      <c r="E1575" s="2"/>
    </row>
    <row r="1576" spans="4:19" s="3" customFormat="1" x14ac:dyDescent="0.2">
      <c r="D1576" s="2"/>
      <c r="E1576" s="2"/>
    </row>
    <row r="1577" spans="4:19" s="3" customFormat="1" x14ac:dyDescent="0.2">
      <c r="D1577" s="2"/>
      <c r="E1577" s="2"/>
    </row>
    <row r="1578" spans="4:19" s="3" customFormat="1" x14ac:dyDescent="0.2">
      <c r="D1578" s="2"/>
      <c r="E1578" s="2"/>
    </row>
    <row r="1579" spans="4:19" x14ac:dyDescent="0.2">
      <c r="N1579" s="3"/>
      <c r="O1579" s="3"/>
      <c r="P1579" s="3"/>
      <c r="Q1579" s="3"/>
      <c r="R1579" s="3"/>
      <c r="S1579" s="3"/>
    </row>
    <row r="1580" spans="4:19" x14ac:dyDescent="0.2">
      <c r="N1580" s="3"/>
      <c r="O1580" s="3"/>
      <c r="P1580" s="3"/>
      <c r="Q1580" s="3"/>
      <c r="R1580" s="3"/>
      <c r="S1580" s="3"/>
    </row>
    <row r="1581" spans="4:19" x14ac:dyDescent="0.2">
      <c r="N1581" s="3"/>
      <c r="O1581" s="3"/>
      <c r="P1581" s="3"/>
      <c r="Q1581" s="3"/>
      <c r="R1581" s="3"/>
      <c r="S1581" s="3"/>
    </row>
    <row r="1582" spans="4:19" x14ac:dyDescent="0.2">
      <c r="N1582" s="3"/>
      <c r="O1582" s="3"/>
      <c r="P1582" s="3"/>
      <c r="Q1582" s="3"/>
      <c r="R1582" s="3"/>
    </row>
    <row r="1583" spans="4:19" x14ac:dyDescent="0.2">
      <c r="N1583" s="3"/>
      <c r="O1583" s="3"/>
      <c r="P1583" s="3"/>
      <c r="Q1583" s="3"/>
      <c r="R1583" s="3"/>
    </row>
    <row r="1584" spans="4:19" x14ac:dyDescent="0.2">
      <c r="N1584" s="3"/>
      <c r="O1584" s="3"/>
      <c r="P1584" s="3"/>
      <c r="Q1584" s="3"/>
      <c r="R1584" s="3"/>
    </row>
    <row r="1585" spans="14:18" x14ac:dyDescent="0.2">
      <c r="N1585" s="3"/>
      <c r="O1585" s="3"/>
      <c r="P1585" s="3"/>
      <c r="Q1585" s="3"/>
      <c r="R1585" s="3"/>
    </row>
    <row r="1586" spans="14:18" x14ac:dyDescent="0.2">
      <c r="N1586" s="3"/>
      <c r="O1586" s="3"/>
      <c r="P1586" s="3"/>
      <c r="Q1586" s="3"/>
      <c r="R1586" s="3"/>
    </row>
    <row r="1587" spans="14:18" x14ac:dyDescent="0.2">
      <c r="N1587" s="3"/>
      <c r="O1587" s="3"/>
      <c r="P1587" s="3"/>
      <c r="Q1587" s="3"/>
      <c r="R1587" s="3"/>
    </row>
    <row r="1588" spans="14:18" x14ac:dyDescent="0.2">
      <c r="N1588" s="3"/>
      <c r="O1588" s="3"/>
      <c r="P1588" s="3"/>
      <c r="Q1588" s="3"/>
      <c r="R1588" s="3"/>
    </row>
    <row r="1589" spans="14:18" x14ac:dyDescent="0.2">
      <c r="N1589" s="3"/>
      <c r="O1589" s="3"/>
      <c r="P1589" s="3"/>
      <c r="Q1589" s="3"/>
      <c r="R1589" s="3"/>
    </row>
    <row r="1590" spans="14:18" x14ac:dyDescent="0.2">
      <c r="N1590" s="3"/>
      <c r="O1590" s="3"/>
      <c r="P1590" s="3"/>
      <c r="Q1590" s="3"/>
      <c r="R1590" s="3"/>
    </row>
    <row r="1591" spans="14:18" x14ac:dyDescent="0.2">
      <c r="N1591" s="3"/>
      <c r="O1591" s="3"/>
      <c r="P1591" s="3"/>
      <c r="Q1591" s="3"/>
      <c r="R1591" s="3"/>
    </row>
    <row r="1592" spans="14:18" x14ac:dyDescent="0.2">
      <c r="N1592" s="3"/>
      <c r="O1592" s="3"/>
      <c r="P1592" s="3"/>
      <c r="Q1592" s="3"/>
      <c r="R1592" s="3"/>
    </row>
    <row r="1593" spans="14:18" x14ac:dyDescent="0.2">
      <c r="N1593" s="3"/>
      <c r="O1593" s="3"/>
      <c r="P1593" s="3"/>
      <c r="Q1593" s="3"/>
      <c r="R1593" s="3"/>
    </row>
    <row r="1594" spans="14:18" x14ac:dyDescent="0.2">
      <c r="N1594" s="3"/>
      <c r="O1594" s="3"/>
      <c r="P1594" s="3"/>
      <c r="Q1594" s="3"/>
      <c r="R1594" s="3"/>
    </row>
  </sheetData>
  <pageMargins left="0.19685039370078741" right="0.39370078740157483" top="0.74803149606299213" bottom="0.35433070866141736" header="0.31496062992125984" footer="0"/>
  <pageSetup paperSize="9" scale="85" firstPageNumber="10" orientation="portrait" useFirstPageNumber="1" r:id="rId1"/>
  <headerFooter>
    <oddHeader>עמוד &amp;P</oddHeader>
  </headerFooter>
  <rowBreaks count="26" manualBreakCount="26">
    <brk id="59" max="16383" man="1"/>
    <brk id="90" max="16383" man="1"/>
    <brk id="121" max="16383" man="1"/>
    <brk id="170" max="16383" man="1"/>
    <brk id="207" max="16383" man="1"/>
    <brk id="254" max="16383" man="1"/>
    <brk id="312" max="16383" man="1"/>
    <brk id="357" max="16383" man="1"/>
    <brk id="404" max="16383" man="1"/>
    <brk id="452" max="16383" man="1"/>
    <brk id="504" max="16383" man="1"/>
    <brk id="559" max="16383" man="1"/>
    <brk id="605" max="16383" man="1"/>
    <brk id="656" max="16383" man="1"/>
    <brk id="720" max="16383" man="1"/>
    <brk id="772" max="16383" man="1"/>
    <brk id="827" max="16383" man="1"/>
    <brk id="887" max="16383" man="1"/>
    <brk id="957" max="16383" man="1"/>
    <brk id="1015" max="16383" man="1"/>
    <brk id="1046" max="16383" man="1"/>
    <brk id="1085" max="16383" man="1"/>
    <brk id="1136" max="16383" man="1"/>
    <brk id="1195" max="16383" man="1"/>
    <brk id="1255" max="16383" man="1"/>
    <brk id="13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תקציב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בנימין</dc:creator>
  <cp:lastModifiedBy>שלמה בנימין</cp:lastModifiedBy>
  <cp:lastPrinted>2021-12-07T12:53:32Z</cp:lastPrinted>
  <dcterms:created xsi:type="dcterms:W3CDTF">2019-08-26T14:01:25Z</dcterms:created>
  <dcterms:modified xsi:type="dcterms:W3CDTF">2022-09-20T12:16:00Z</dcterms:modified>
</cp:coreProperties>
</file>