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1.xml" ContentType="application/vnd.openxmlformats-officedocument.spreadsheetml.chart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980" windowHeight="6570" tabRatio="845" firstSheet="2" activeTab="12"/>
  </bookViews>
  <sheets>
    <sheet name="סיכום (1)" sheetId="8" r:id="rId1"/>
    <sheet name="נספח 1 - התקציב הרגיל (2)" sheetId="7" r:id="rId2"/>
    <sheet name="ריכוז תקבולים ותשלומים 2017 3" sheetId="5" r:id="rId3"/>
    <sheet name="ריכוז תקבולים ותשלומים 2018  4" sheetId="6" r:id="rId4"/>
    <sheet name="תשלומים לפי אגפים5" sheetId="3" r:id="rId5"/>
    <sheet name="פאי אגפים 6" sheetId="19" r:id="rId6"/>
    <sheet name="גרף תשלומים לפי אגפים 6" sheetId="13" state="hidden" r:id="rId7"/>
    <sheet name="תקבולים לפי סעיפים 7" sheetId="12" r:id="rId8"/>
    <sheet name="תשלומים לפי סעיפים 8" sheetId="10" r:id="rId9"/>
    <sheet name="הכנסות 9-14" sheetId="1" r:id="rId10"/>
    <sheet name="הוצאות 15-28" sheetId="4" r:id="rId11"/>
    <sheet name="מותנות 29" sheetId="17" r:id="rId12"/>
    <sheet name="שכירויות 62" sheetId="14" r:id="rId13"/>
  </sheets>
  <definedNames>
    <definedName name="_xlnm._FilterDatabase" localSheetId="10" hidden="1">'הוצאות 15-28'!$A$2:$N$610</definedName>
    <definedName name="_xlnm._FilterDatabase" localSheetId="9" hidden="1">'הכנסות 9-14'!$A$2:$L$273</definedName>
    <definedName name="_xlnm._FilterDatabase" localSheetId="2" hidden="1">'ריכוז תקבולים ותשלומים 2017 3'!$A$4:$J$4</definedName>
    <definedName name="_xlnm._FilterDatabase" localSheetId="3" hidden="1">'ריכוז תקבולים ותשלומים 2018  4'!$A$5:$V$5</definedName>
    <definedName name="_xlnm.Print_Area" localSheetId="10">'הוצאות 15-28'!$A$1:$M$609</definedName>
    <definedName name="_xlnm.Print_Area" localSheetId="9">'הכנסות 9-14'!$A$1:$L$265</definedName>
    <definedName name="_xlnm.Print_Area" localSheetId="11">'מותנות 29'!$A$1:$F$26</definedName>
    <definedName name="_xlnm.Print_Area" localSheetId="1">'נספח 1 - התקציב הרגיל (2)'!$A$1:$H$48</definedName>
    <definedName name="_xlnm.Print_Area" localSheetId="12">'שכירויות 62'!$A$1:$N$25</definedName>
    <definedName name="_xlnm.Print_Area" localSheetId="4">'תשלומים לפי אגפים5'!$A$1:$F$55</definedName>
    <definedName name="_xlnm.Print_Area" localSheetId="8">'תשלומים לפי סעיפים 8'!$A$1:$F$42</definedName>
    <definedName name="_xlnm.Print_Titles" localSheetId="10">'הוצאות 15-28'!$1:$2</definedName>
    <definedName name="_xlnm.Print_Titles" localSheetId="9">'הכנסות 9-14'!$1:$2</definedName>
  </definedNames>
  <calcPr calcId="145621"/>
</workbook>
</file>

<file path=xl/calcChain.xml><?xml version="1.0" encoding="utf-8"?>
<calcChain xmlns="http://schemas.openxmlformats.org/spreadsheetml/2006/main">
  <c r="L5" i="14" l="1"/>
  <c r="N5" i="14" s="1"/>
  <c r="J5" i="14"/>
  <c r="L23" i="14"/>
  <c r="J23" i="14"/>
  <c r="L22" i="14"/>
  <c r="N22" i="14" s="1"/>
  <c r="J22" i="14"/>
  <c r="M6" i="14"/>
  <c r="L6" i="14"/>
  <c r="J6" i="14"/>
  <c r="L21" i="14"/>
  <c r="N21" i="14" s="1"/>
  <c r="J21" i="14"/>
  <c r="L20" i="14"/>
  <c r="N20" i="14" s="1"/>
  <c r="J20" i="14"/>
  <c r="M19" i="14"/>
  <c r="L19" i="14"/>
  <c r="N19" i="14" s="1"/>
  <c r="J19" i="14"/>
  <c r="L18" i="14"/>
  <c r="N18" i="14" s="1"/>
  <c r="J18" i="14"/>
  <c r="M17" i="14"/>
  <c r="L17" i="14"/>
  <c r="J17" i="14"/>
  <c r="M16" i="14"/>
  <c r="L16" i="14"/>
  <c r="J16" i="14"/>
  <c r="L15" i="14"/>
  <c r="N15" i="14" s="1"/>
  <c r="J15" i="14"/>
  <c r="L14" i="14"/>
  <c r="N14" i="14" s="1"/>
  <c r="J14" i="14"/>
  <c r="L24" i="14"/>
  <c r="N24" i="14" s="1"/>
  <c r="J24" i="14"/>
  <c r="L12" i="14"/>
  <c r="N12" i="14" s="1"/>
  <c r="J12" i="14"/>
  <c r="M4" i="14"/>
  <c r="L4" i="14"/>
  <c r="J4" i="14"/>
  <c r="L13" i="14"/>
  <c r="N13" i="14" s="1"/>
  <c r="J13" i="14"/>
  <c r="L9" i="14"/>
  <c r="N9" i="14" s="1"/>
  <c r="J9" i="14"/>
  <c r="M8" i="14"/>
  <c r="L8" i="14"/>
  <c r="N8" i="14" s="1"/>
  <c r="J8" i="14"/>
  <c r="M7" i="14"/>
  <c r="L7" i="14"/>
  <c r="J7" i="14"/>
  <c r="L11" i="14"/>
  <c r="N11" i="14" s="1"/>
  <c r="J11" i="14"/>
  <c r="L10" i="14"/>
  <c r="J10" i="14"/>
  <c r="N7" i="14" l="1"/>
  <c r="L25" i="14"/>
  <c r="M25" i="14"/>
  <c r="N16" i="14"/>
  <c r="N6" i="14"/>
  <c r="N10" i="14"/>
  <c r="N4" i="14"/>
  <c r="N17" i="14"/>
  <c r="N25" i="14" l="1"/>
</calcChain>
</file>

<file path=xl/sharedStrings.xml><?xml version="1.0" encoding="utf-8"?>
<sst xmlns="http://schemas.openxmlformats.org/spreadsheetml/2006/main" count="2380" uniqueCount="1428">
  <si>
    <t>עיריית חדרה תקציב הכנסות</t>
  </si>
  <si>
    <t>מחלקה</t>
  </si>
  <si>
    <t>סעיף</t>
  </si>
  <si>
    <t>פרק</t>
  </si>
  <si>
    <t>תאור</t>
  </si>
  <si>
    <t>תקציב 2017</t>
  </si>
  <si>
    <t>ארנונות</t>
  </si>
  <si>
    <t>הכנסות מארנונה כללית</t>
  </si>
  <si>
    <t>הכנסות מהוצאות גביה</t>
  </si>
  <si>
    <t>הנחות ארנונה</t>
  </si>
  <si>
    <t>סה"כ ארנונות</t>
  </si>
  <si>
    <t>אגרות</t>
  </si>
  <si>
    <t>תעודות ואישורים</t>
  </si>
  <si>
    <t>הכנסות מאגרות שילוט</t>
  </si>
  <si>
    <t>סה"כ אגרות</t>
  </si>
  <si>
    <t>הכנסות משירותי מיחשוב</t>
  </si>
  <si>
    <t>סה"כ מיחשוב</t>
  </si>
  <si>
    <t>תברואה</t>
  </si>
  <si>
    <t xml:space="preserve"> הכנסות מפינוי קרטון ובקבוקים</t>
  </si>
  <si>
    <t>הכנסות מחזור אריזות (תמיר)</t>
  </si>
  <si>
    <t>מכירת פחי אשפה</t>
  </si>
  <si>
    <t>פיקוח וטרינרי - אגרות</t>
  </si>
  <si>
    <t>משלטון מקומי - פיקוח וטרינרי</t>
  </si>
  <si>
    <t>סה"כ תברואה</t>
  </si>
  <si>
    <t>שמירה ובטחון</t>
  </si>
  <si>
    <t>ממשלה למשא"ז</t>
  </si>
  <si>
    <t>אגרת שמירה</t>
  </si>
  <si>
    <t>מ.מהמשטרה לשמירת ב.ספר</t>
  </si>
  <si>
    <t>סה"כ שמירה ובטחון</t>
  </si>
  <si>
    <t>תכנון ובניין עיר</t>
  </si>
  <si>
    <t>הכנסות שונות מהנדסה</t>
  </si>
  <si>
    <t xml:space="preserve"> </t>
  </si>
  <si>
    <t>אגרות רישיונות בנייה</t>
  </si>
  <si>
    <t>סה"כ תכנון ובניין עיר</t>
  </si>
  <si>
    <t>נכסים ציבוריים</t>
  </si>
  <si>
    <t>ממשלה לבטיחות בדרכים</t>
  </si>
  <si>
    <t>סה"כ נכסים ציבוריים</t>
  </si>
  <si>
    <t>חוף מוטורי</t>
  </si>
  <si>
    <t>אגרת חוף מוטורי</t>
  </si>
  <si>
    <t>סה"כ שירותים עירוניים</t>
  </si>
  <si>
    <t>שירותים עירוניים</t>
  </si>
  <si>
    <t>דמי הדבקת מודעות</t>
  </si>
  <si>
    <t>פיקוח עירוני</t>
  </si>
  <si>
    <t>ברירת קנס חנייה</t>
  </si>
  <si>
    <t>הכנסות מרשויות לבית משפט לעיניינים מקומיים</t>
  </si>
  <si>
    <t xml:space="preserve">בית משפט קנסות </t>
  </si>
  <si>
    <t>רישוי עסקים לאחר משפט</t>
  </si>
  <si>
    <t>קנס פיקוח כללי לאחר משפט</t>
  </si>
  <si>
    <t>כפל אגרה</t>
  </si>
  <si>
    <t>סה"כ פיקוח עירוני</t>
  </si>
  <si>
    <t>רישוי עסקים</t>
  </si>
  <si>
    <t>היתרים רישוי עסקים</t>
  </si>
  <si>
    <t>סה"כ רישוי עסקים</t>
  </si>
  <si>
    <t>השתתפות הורים</t>
  </si>
  <si>
    <t>א.חינוך גנ"י</t>
  </si>
  <si>
    <t xml:space="preserve">עוזרות גננות </t>
  </si>
  <si>
    <t xml:space="preserve">השת' משה"ח גננות </t>
  </si>
  <si>
    <t>שכ"ל גנ"י טרום חובה</t>
  </si>
  <si>
    <t xml:space="preserve">שכר גני ילדים </t>
  </si>
  <si>
    <t>העשרה גנ"י</t>
  </si>
  <si>
    <t xml:space="preserve">ה.נלוות ח.מיוחד גנ"י </t>
  </si>
  <si>
    <t>סה"כ חינוך קדם יסודי</t>
  </si>
  <si>
    <t>חינוך יסודי</t>
  </si>
  <si>
    <t>אגרת חינוך מבתי ספר</t>
  </si>
  <si>
    <t xml:space="preserve"> שכ"ל מתלמידי חוץ בתי"ס מיוחדים</t>
  </si>
  <si>
    <t xml:space="preserve"> שכ"ל מתלמידי חוץ חינוך רגיל</t>
  </si>
  <si>
    <t>ניהול עצמי</t>
  </si>
  <si>
    <t xml:space="preserve">שרתים </t>
  </si>
  <si>
    <t xml:space="preserve">מזכירים </t>
  </si>
  <si>
    <t>שרתים ומזכירים טכנודע</t>
  </si>
  <si>
    <t xml:space="preserve">אגרת שיכפול + חומרים </t>
  </si>
  <si>
    <t xml:space="preserve">סל תלמיד לעולה יסודי </t>
  </si>
  <si>
    <t xml:space="preserve">שרתים מתי"א </t>
  </si>
  <si>
    <t xml:space="preserve">מזכירי מתי"א </t>
  </si>
  <si>
    <t>הכנסות מבתי ספר בגין הזנה</t>
  </si>
  <si>
    <t>העשרה נלוות והזנה חינוך מיוחד</t>
  </si>
  <si>
    <t xml:space="preserve">סייעות בי"ס חריגות </t>
  </si>
  <si>
    <t xml:space="preserve">חוק שילוב סייעות </t>
  </si>
  <si>
    <t>שרותי היקף ח.מיוחד+אוטיסט</t>
  </si>
  <si>
    <t xml:space="preserve">סייעות כיתתיות </t>
  </si>
  <si>
    <t>החזרים ממוסדות  מוכרים בגין הוצאות העיריה</t>
  </si>
  <si>
    <t>מזכירות ושרתים מוסדות מוכרים שאינם רשמיים</t>
  </si>
  <si>
    <t>ממשלה לחווה חקלאית</t>
  </si>
  <si>
    <t>סה"כ חינוך יסודי</t>
  </si>
  <si>
    <t>חינוך על יסודי</t>
  </si>
  <si>
    <t>ממשלה לחטיבות הביניים</t>
  </si>
  <si>
    <t>ברנקו וייס לתיכון תחכמוני</t>
  </si>
  <si>
    <t>סה"כ חינוך על יסודי</t>
  </si>
  <si>
    <t>חינוך גבוה</t>
  </si>
  <si>
    <t>הכנסות בגין או"פ</t>
  </si>
  <si>
    <t>סה"כ תמיכות מחשוב</t>
  </si>
  <si>
    <t>שירותים נוספים</t>
  </si>
  <si>
    <t>מ.החינוך לקב"טים</t>
  </si>
  <si>
    <t>שומרים</t>
  </si>
  <si>
    <t>ממשלה לפסגה</t>
  </si>
  <si>
    <t>ממשלה לשירות פסיכולוגי</t>
  </si>
  <si>
    <t>ממשלה לרווחה חינוכית</t>
  </si>
  <si>
    <t>תוכנית תהל</t>
  </si>
  <si>
    <t>התוכנית הלאומית בחינוך</t>
  </si>
  <si>
    <t>קב"סים</t>
  </si>
  <si>
    <t xml:space="preserve">הסעות ח.מיוחד חיפה </t>
  </si>
  <si>
    <t xml:space="preserve">הסעות נט חיפה </t>
  </si>
  <si>
    <t xml:space="preserve">ל.הסעות ח"מ חיפה </t>
  </si>
  <si>
    <t>הכנסות שונות מחינוך</t>
  </si>
  <si>
    <t>הכנסות בגין שיפוצי קיץ</t>
  </si>
  <si>
    <t>סה"כ שירותים נוספים</t>
  </si>
  <si>
    <t>תרבות נוער וספורט</t>
  </si>
  <si>
    <t>עיר ללא אלימות</t>
  </si>
  <si>
    <t>התוכנית הלאומית בעמותה</t>
  </si>
  <si>
    <t>הכנסות מפעילות תרבות תורנית</t>
  </si>
  <si>
    <t>ממשלה לתרבות תורנית</t>
  </si>
  <si>
    <t>ממשלה לפעילות ספורט</t>
  </si>
  <si>
    <t>סה"כ נוער וספורט</t>
  </si>
  <si>
    <t>מינהל רווחה</t>
  </si>
  <si>
    <t>משירותי רווחה</t>
  </si>
  <si>
    <t>ממשלה למנהל רווחה</t>
  </si>
  <si>
    <t>סה"כ מינהל רווחה</t>
  </si>
  <si>
    <t>רווחת הפרט והמשפחה</t>
  </si>
  <si>
    <t>טיפול במשפחה - השתתפות פונים</t>
  </si>
  <si>
    <t>השתתפות בשכר עובדי אלכוהול</t>
  </si>
  <si>
    <t>מרכז עצמה</t>
  </si>
  <si>
    <t>השתתפות בשכר עובדי אלימות</t>
  </si>
  <si>
    <t>טיפול באלכוהוליסטים</t>
  </si>
  <si>
    <t>משפחות במצוקה בקהילה</t>
  </si>
  <si>
    <t>טיפול בפרט ובמשפחה</t>
  </si>
  <si>
    <t>טיפול בדרי רחוב</t>
  </si>
  <si>
    <t>תחנה לטיפול משפחתי</t>
  </si>
  <si>
    <t>מודל קליטה ליוצאי צרפת</t>
  </si>
  <si>
    <t>סיוע מיוחד למשפחות עם ילדים</t>
  </si>
  <si>
    <t>סה"כ רווחת הפרט והמשפחה</t>
  </si>
  <si>
    <t>שירותים לילד ולנוער</t>
  </si>
  <si>
    <t>טיפול בהורים וילדיהם</t>
  </si>
  <si>
    <t>יצירת קשר הורים ילדים</t>
  </si>
  <si>
    <t>טיפול בילד בקהילה</t>
  </si>
  <si>
    <t>טיפול בילדים בסיכון + הפעלת חוק סדרי דין</t>
  </si>
  <si>
    <t>שכר טיפול בילד בקהילה</t>
  </si>
  <si>
    <t>שכר יצירת קשר</t>
  </si>
  <si>
    <t>אחזקת ילדים בפנימיות-השתתפות פונים</t>
  </si>
  <si>
    <t>ממשלה לטיפול בילד</t>
  </si>
  <si>
    <t>טיפול במשפחות אומנה</t>
  </si>
  <si>
    <t>שכר תוכנית לאומית לילד ולנוער</t>
  </si>
  <si>
    <t>פעולות תוכנית לאומית לילד ולנוער</t>
  </si>
  <si>
    <t>ילדים במעונות יום</t>
  </si>
  <si>
    <t>שכר תוכנית לאומית לנוער וצעירים</t>
  </si>
  <si>
    <t>תוכנית בשבילי</t>
  </si>
  <si>
    <t>טיפול בפגיעות מיניות</t>
  </si>
  <si>
    <t>סה"כ שירותים לילד ולנוער</t>
  </si>
  <si>
    <t>שירותים לזקן</t>
  </si>
  <si>
    <t>מתושבים לבתי אבות</t>
  </si>
  <si>
    <t>אחזקת זקנים במעונות</t>
  </si>
  <si>
    <t>שכונה תומכת</t>
  </si>
  <si>
    <t>מועדונים לזקנים</t>
  </si>
  <si>
    <t>טיפול בזקן בקהילה</t>
  </si>
  <si>
    <t>מסגרת יומית לזקן</t>
  </si>
  <si>
    <t>נופשונים לזקן</t>
  </si>
  <si>
    <t>טיפול בניצולי שואה</t>
  </si>
  <si>
    <t>סה"כ שירותים לזקן</t>
  </si>
  <si>
    <t>שירותים למפגר</t>
  </si>
  <si>
    <t>סידור מפגרים במוסדות</t>
  </si>
  <si>
    <t>מפגרים במוסד ממשלתי</t>
  </si>
  <si>
    <t>מסגרות יום ארוך</t>
  </si>
  <si>
    <t>מפגרים במעון טיפולי</t>
  </si>
  <si>
    <t>שרותים תומכים למפגר</t>
  </si>
  <si>
    <t>נופשונים למפגר</t>
  </si>
  <si>
    <t>השתתפות בשכר עובדי מסגרות יום ארוך</t>
  </si>
  <si>
    <t>השתתפות במסגרת מגורים במעון אמוני</t>
  </si>
  <si>
    <t>משפחות אומנה למפגר</t>
  </si>
  <si>
    <t>אחזקת אוטיסטים</t>
  </si>
  <si>
    <t>השתתפות בסביבה תומכת</t>
  </si>
  <si>
    <t>מעון יום שיקומי לאוטיסט</t>
  </si>
  <si>
    <t>הוצאות אחרות + תשלומים לחניכים</t>
  </si>
  <si>
    <t>מרכז יום תעסוקה לבוגרים אוטיסטים</t>
  </si>
  <si>
    <t>נופשונים וקייטנות לאוטיסטים</t>
  </si>
  <si>
    <t>מועדון לילדים ובוגרים אוטיסטים</t>
  </si>
  <si>
    <t>הכנסות ממע"ש מכירות</t>
  </si>
  <si>
    <t>חניכים במע"ש - חוץ</t>
  </si>
  <si>
    <t>השתתפות בשכר עובדי מע"ש</t>
  </si>
  <si>
    <t>הסעות למפגר</t>
  </si>
  <si>
    <t>מועדונים חברתיים למפגר - אקי"ם</t>
  </si>
  <si>
    <t>סה"כ שירותים למפגר</t>
  </si>
  <si>
    <t>שירותי אבחון ושיקום</t>
  </si>
  <si>
    <t>ילדים עוורים בקהילה</t>
  </si>
  <si>
    <t>שיקום העיוור בקהילה</t>
  </si>
  <si>
    <t>הדרכת עיוור ובני ביתו</t>
  </si>
  <si>
    <t>מפעלי שיקום לעיוור</t>
  </si>
  <si>
    <t>מפעלי תעסוקה ומועדון</t>
  </si>
  <si>
    <t>תעסוקה נתמכת לנכים</t>
  </si>
  <si>
    <t>נכים במשפחות אומנה</t>
  </si>
  <si>
    <t>תוכניות מעבר</t>
  </si>
  <si>
    <t>אחזקת נכים בפנימיות</t>
  </si>
  <si>
    <t>מעונות ממשלתיים שיקום</t>
  </si>
  <si>
    <t>מסגרות לילד המוגבל</t>
  </si>
  <si>
    <t>מעון יום שיקומי לנכים</t>
  </si>
  <si>
    <t>הסעות לגן שיקומי</t>
  </si>
  <si>
    <t>ליווי להסעות לגן שיקומי</t>
  </si>
  <si>
    <t>נופשונים והבראה לנכים</t>
  </si>
  <si>
    <t>מרכז יום לנכים קשים</t>
  </si>
  <si>
    <t>תעסוקה מוגנת למוגבל</t>
  </si>
  <si>
    <t>תוכניות לילד החריג</t>
  </si>
  <si>
    <t>הסעות נכים</t>
  </si>
  <si>
    <t>קהילה תומכת לנכים</t>
  </si>
  <si>
    <t>שכר קהילה תומכת לנכים</t>
  </si>
  <si>
    <t>מועדונים חברתיים לבוגרים - רגיש נגיש</t>
  </si>
  <si>
    <t>מרכזי אבחון ושיקום</t>
  </si>
  <si>
    <t>שיקום נכים בקהילה</t>
  </si>
  <si>
    <t>נכים קשים בקהילה</t>
  </si>
  <si>
    <t>פעולות לשיקום עיוורים</t>
  </si>
  <si>
    <t>שכר פעולות למועדון לעיוור</t>
  </si>
  <si>
    <t>מרכז למשפחה</t>
  </si>
  <si>
    <t>סה"כ שירותי אבחון ושיקום</t>
  </si>
  <si>
    <t>שרותי תיקון</t>
  </si>
  <si>
    <t>טיפול בנערות במצוקה</t>
  </si>
  <si>
    <t>פעולות טיפול בנערות במצוקה</t>
  </si>
  <si>
    <t>מקלטים לנשים מוכות</t>
  </si>
  <si>
    <t>טיפול בנוער ובצעירים</t>
  </si>
  <si>
    <t>נוער וצעירים חוץ ביתי</t>
  </si>
  <si>
    <t>בדיקות למשתמשי סמים</t>
  </si>
  <si>
    <t>מתאם עירוני למלחמה בסמים</t>
  </si>
  <si>
    <t>טיפול במפגעי סמים - פרוייקטים</t>
  </si>
  <si>
    <t>איתור נוער מכור</t>
  </si>
  <si>
    <t>התמכרויות חוץ ביתי</t>
  </si>
  <si>
    <t>שכר איתור נוער מכור</t>
  </si>
  <si>
    <t>נוח"ם - נוער חרדי מנותק</t>
  </si>
  <si>
    <t>שכר תוכנית מעטפת</t>
  </si>
  <si>
    <t>מפתן חוץ</t>
  </si>
  <si>
    <t>מיתר נירים  מפת"ן מקומי - אחזקה</t>
  </si>
  <si>
    <t>תוכנית מעטפת פעולות</t>
  </si>
  <si>
    <t>שכר מפת"ן מיתר נירים</t>
  </si>
  <si>
    <t>נפגעות תקיפה מינית</t>
  </si>
  <si>
    <t>שכר נפגעות תקיפה מינית</t>
  </si>
  <si>
    <t>תוכנית מט"ל</t>
  </si>
  <si>
    <t xml:space="preserve"> מרחב פתוח לנערות בסיכון</t>
  </si>
  <si>
    <t xml:space="preserve">סה"כ שירותי תיקון </t>
  </si>
  <si>
    <t>עבודה קהילתית</t>
  </si>
  <si>
    <t>ממשלה לפעולות התנדבות</t>
  </si>
  <si>
    <t>לשכות ייעוץ לאזרח</t>
  </si>
  <si>
    <t>סה"כ עבודה קהילתית</t>
  </si>
  <si>
    <t>שיקום שכונות</t>
  </si>
  <si>
    <t>ממשלה לשיקום שכונות</t>
  </si>
  <si>
    <t>שיקום שכונות פעולות</t>
  </si>
  <si>
    <t>סה"כ שיקום שכונות</t>
  </si>
  <si>
    <t>שירותים לעולים</t>
  </si>
  <si>
    <t>מעונות יום עולים</t>
  </si>
  <si>
    <t>מפגרים בפנימיה עולים</t>
  </si>
  <si>
    <t>ילדים בפנימיות עולים</t>
  </si>
  <si>
    <t>טיפול בזקנים עולים</t>
  </si>
  <si>
    <t>ילדים במצוקה עולים</t>
  </si>
  <si>
    <t>משפחות עולים במצוקה</t>
  </si>
  <si>
    <t>אבחנה ושיקום נכים עולים</t>
  </si>
  <si>
    <t>סה"כ שירותים לעולים</t>
  </si>
  <si>
    <t>קליטה</t>
  </si>
  <si>
    <t>הכנסות שונות לקליטה</t>
  </si>
  <si>
    <t>השתתפות משרד הקליטה</t>
  </si>
  <si>
    <t>סה"כ קליטה</t>
  </si>
  <si>
    <t>איכות סביבה</t>
  </si>
  <si>
    <t>הכנסות מקנסות איכות סביבה</t>
  </si>
  <si>
    <t>סה"כ איכות סביבה</t>
  </si>
  <si>
    <t>משק המים</t>
  </si>
  <si>
    <t>הכנסות מאגרות מים</t>
  </si>
  <si>
    <t>חיובי מים</t>
  </si>
  <si>
    <t>הכנסות ממכירת נכסים לתאגיד</t>
  </si>
  <si>
    <t>סה"כ משק המים</t>
  </si>
  <si>
    <t xml:space="preserve">נכסים  </t>
  </si>
  <si>
    <t>הכנסות משכר דירה</t>
  </si>
  <si>
    <t xml:space="preserve">סה"כ נכסים  </t>
  </si>
  <si>
    <t>שוק</t>
  </si>
  <si>
    <t>שוק עירוני דמי תפעול</t>
  </si>
  <si>
    <t>סה"כ שוק</t>
  </si>
  <si>
    <t>תחבורה</t>
  </si>
  <si>
    <t>תגים וכרטיסי חנייה</t>
  </si>
  <si>
    <t>סה"כ תחבורה</t>
  </si>
  <si>
    <t>מפעל הביוב</t>
  </si>
  <si>
    <t>הכנסות מאגרות ביוב</t>
  </si>
  <si>
    <t>סה"כ מפעל הביוב</t>
  </si>
  <si>
    <t>הכנסות מריבית</t>
  </si>
  <si>
    <t>מריבית ודיוידנדים</t>
  </si>
  <si>
    <t>ביטול יתרות והקטנת הפרשות</t>
  </si>
  <si>
    <t>סה"כ הכנסות מריבית</t>
  </si>
  <si>
    <t>החזר מקרנות והכנסות מיוחדות</t>
  </si>
  <si>
    <t>הכנסות מביטוח לאומי</t>
  </si>
  <si>
    <t>הכנסות מחברת ביטוח</t>
  </si>
  <si>
    <t>קרן פיתוח</t>
  </si>
  <si>
    <t>הכנסות ממכרזים</t>
  </si>
  <si>
    <t>החזרות והכנסות שונות</t>
  </si>
  <si>
    <t>מענקים שונים</t>
  </si>
  <si>
    <t>סה"כ החזר והכנסות מיוחדות</t>
  </si>
  <si>
    <t>סה"כ הכנסות</t>
  </si>
  <si>
    <t>הלוואות פיתוח</t>
  </si>
  <si>
    <t>הוצאות הנדסה</t>
  </si>
  <si>
    <t>תקורה</t>
  </si>
  <si>
    <t>הכנסות הנדסה</t>
  </si>
  <si>
    <t>העברה מקרן הפיתוח</t>
  </si>
  <si>
    <t>אומדן 2017</t>
  </si>
  <si>
    <t>הערות</t>
  </si>
  <si>
    <t>הסעות ילדים השתתפות הורים</t>
  </si>
  <si>
    <t>הכנסות עצמיות שונות לחינוך</t>
  </si>
  <si>
    <t xml:space="preserve">עיריית חדרה תקציב הוצאות </t>
  </si>
  <si>
    <t xml:space="preserve">תקציב 2017 </t>
  </si>
  <si>
    <t>נבחרים</t>
  </si>
  <si>
    <t>שכר נבחרים</t>
  </si>
  <si>
    <t xml:space="preserve">ראה נספח א </t>
  </si>
  <si>
    <t>כיבוד וארוח</t>
  </si>
  <si>
    <t>כיבוד לישיבות הנהלה ומועצה</t>
  </si>
  <si>
    <t>אחזקת רכב וביטוח</t>
  </si>
  <si>
    <t xml:space="preserve">ראה נספח ב </t>
  </si>
  <si>
    <t>טלפון דואר ומכשירים ניידים</t>
  </si>
  <si>
    <t>הוצאות אחרות</t>
  </si>
  <si>
    <t>הוצאות שונות לסגנים וחברי המועצה</t>
  </si>
  <si>
    <t>סה"כ הנהלה וחברי מועצה</t>
  </si>
  <si>
    <t>הנהלה ומועצה - עובדים</t>
  </si>
  <si>
    <t>שכר לשכות נבחרים</t>
  </si>
  <si>
    <t>ביטוח בריאות לעובדים</t>
  </si>
  <si>
    <t xml:space="preserve">כיבוד והוצאות ארוח </t>
  </si>
  <si>
    <t>עבודות קבלניות</t>
  </si>
  <si>
    <t>קשרי חוץ</t>
  </si>
  <si>
    <t>מועצה ציונית</t>
  </si>
  <si>
    <t>פעילות המועצה הציונית, עבר מהעמותת פנאי העיר</t>
  </si>
  <si>
    <t>מועצת נשים</t>
  </si>
  <si>
    <t xml:space="preserve">פעילות מועצת נשים </t>
  </si>
  <si>
    <t xml:space="preserve">יוזמות ראש העיר לאזרחים ותיקים </t>
  </si>
  <si>
    <t>נציב הדורות הבאים</t>
  </si>
  <si>
    <t>קופה קטנה + הוצאות שונות</t>
  </si>
  <si>
    <t>שיפור שירות לתושב</t>
  </si>
  <si>
    <t>סה"כ ראש העיר וסגניו</t>
  </si>
  <si>
    <t>מבקר העירייה</t>
  </si>
  <si>
    <t>שכר מבקר העירייה</t>
  </si>
  <si>
    <t>שכר דירה ודמי חכירה</t>
  </si>
  <si>
    <t>ראה נספח ג'</t>
  </si>
  <si>
    <t>שירותי חוץ</t>
  </si>
  <si>
    <t>שירותי ביקורת</t>
  </si>
  <si>
    <t>סה"כ מבקר העירייה</t>
  </si>
  <si>
    <t>לשכת מנכ"ל</t>
  </si>
  <si>
    <t>שכר לשכת מנכ"ל</t>
  </si>
  <si>
    <t>קידום איכות השירות</t>
  </si>
  <si>
    <t>שיפור חזות העיר</t>
  </si>
  <si>
    <t>הוצאות אחרות - מנכ"ל</t>
  </si>
  <si>
    <t>הוצאות אחרות - מזכירת ישיבות המועצה</t>
  </si>
  <si>
    <t>סה"כ מזכירות העיר</t>
  </si>
  <si>
    <t>תקשורת שיווקית</t>
  </si>
  <si>
    <t>שכר דוברות והסברה</t>
  </si>
  <si>
    <t>הוצאות פרסום</t>
  </si>
  <si>
    <t>שכר יועץ תקשורת</t>
  </si>
  <si>
    <t>ניו מדיה</t>
  </si>
  <si>
    <t xml:space="preserve">הוצאות שונות   </t>
  </si>
  <si>
    <t>סה"כ דוברות והסברה</t>
  </si>
  <si>
    <t>משאבי אנוש</t>
  </si>
  <si>
    <t>שכר משאבי אנוש</t>
  </si>
  <si>
    <t>חשמל</t>
  </si>
  <si>
    <t>חשמל  בארכיון העירייה</t>
  </si>
  <si>
    <t>השתלמויות</t>
  </si>
  <si>
    <t>ספרות מקצועית</t>
  </si>
  <si>
    <t>ספרות מקצועית ועיתונים</t>
  </si>
  <si>
    <t>יוזמות ראש העיר לרווחת העובד</t>
  </si>
  <si>
    <t>שכר עובדים לא משובצים</t>
  </si>
  <si>
    <t>סה"כ משאבי אנוש</t>
  </si>
  <si>
    <t>יחידה משפטית</t>
  </si>
  <si>
    <t>שכר יחידה משפטית</t>
  </si>
  <si>
    <t>ספרות משפטית ודינים</t>
  </si>
  <si>
    <t>הוצאות משפטיות</t>
  </si>
  <si>
    <t>פסיקות בית משפט נגד העירייה</t>
  </si>
  <si>
    <t>ייעוץ משפטי</t>
  </si>
  <si>
    <t>קופה קטנה + הוצאות שונות + השתלמות שנתית איגוד המשפטנים</t>
  </si>
  <si>
    <t>סה"כ יחידה משפטית</t>
  </si>
  <si>
    <t>מיחשוב</t>
  </si>
  <si>
    <t>שכר מיחשוב</t>
  </si>
  <si>
    <t>מיכון ועיבוד נתונים</t>
  </si>
  <si>
    <t>תשלום לחברות המיחשוב חילן ומטרופולינט ותוכנות נוספות</t>
  </si>
  <si>
    <t>גזברות</t>
  </si>
  <si>
    <t>שכר גזברות</t>
  </si>
  <si>
    <t>כולל אינטרנט ותקשורת ישירה לבנקים</t>
  </si>
  <si>
    <t xml:space="preserve">שירותי ביקורת חשבונאית וחוו"ד כלכליות </t>
  </si>
  <si>
    <t xml:space="preserve">קופה קטנה והוצאות </t>
  </si>
  <si>
    <t>סה"כ גזברות</t>
  </si>
  <si>
    <t>הנהח"ש ושכר</t>
  </si>
  <si>
    <t>שכר הנהח"ש ושכר</t>
  </si>
  <si>
    <t xml:space="preserve">שרותי סליקה </t>
  </si>
  <si>
    <t>סה"כ הנהח"ש ושכר</t>
  </si>
  <si>
    <t>גבייה ושומה</t>
  </si>
  <si>
    <t>שכר מחלקת גביה</t>
  </si>
  <si>
    <t>כולל משלוח דואר כמותי של חשבונות ארנונה ומים</t>
  </si>
  <si>
    <t xml:space="preserve">עמלת חברת גבייה + חקירות </t>
  </si>
  <si>
    <t>סה"כ גבייה ושומה</t>
  </si>
  <si>
    <t>מימון ועמלות בנקאיות</t>
  </si>
  <si>
    <t>עמלות בנקאיות</t>
  </si>
  <si>
    <t>עמלות בנקאיות שונות</t>
  </si>
  <si>
    <t>עמלות כרטיסי אשראי</t>
  </si>
  <si>
    <t>עמלות בגין גבייה בכרטיסי אשראי</t>
  </si>
  <si>
    <t>הוצאות מימון וריבית</t>
  </si>
  <si>
    <t xml:space="preserve">ריביות בגין אשראי בנקאי ופיגור בתשלומים </t>
  </si>
  <si>
    <t>סה"כ מימון ועמלות בנקאיות</t>
  </si>
  <si>
    <t>פרעון מלוות מוכרות</t>
  </si>
  <si>
    <t>מלוות מוכרות  - קרן</t>
  </si>
  <si>
    <t>חלק הקרן בגין המלוות</t>
  </si>
  <si>
    <t>מלוות מוכרות  - ריבית</t>
  </si>
  <si>
    <t xml:space="preserve">חלק הריבית בגין המלוות </t>
  </si>
  <si>
    <t>מלוות מוכרות  - הצמדה</t>
  </si>
  <si>
    <t>חלק ההצמדה בגין המלוות</t>
  </si>
  <si>
    <t>החזר הלוואה למדינה 2014</t>
  </si>
  <si>
    <t>החזר הלוואת רשויות איתנות למדינה ע"פ חוק</t>
  </si>
  <si>
    <t>סה"כ פרעון מלוות מוכרות</t>
  </si>
  <si>
    <t>מינהל תפעול</t>
  </si>
  <si>
    <t>שכר מינהל תפעול</t>
  </si>
  <si>
    <t>סה"כ מינהל תפעול</t>
  </si>
  <si>
    <t>אגף שפ"ע</t>
  </si>
  <si>
    <t>שכר אגף שפ"ע</t>
  </si>
  <si>
    <t>הוצאות שונות</t>
  </si>
  <si>
    <t>סה"כ אגף שפ"ע</t>
  </si>
  <si>
    <t>מחלקת תברואה</t>
  </si>
  <si>
    <t>שכר מחלקת תברואה</t>
  </si>
  <si>
    <t>סה"כ מחלקת תברואה</t>
  </si>
  <si>
    <t>ניקוי רחובות</t>
  </si>
  <si>
    <t>סה"כ ניקוי רחובות</t>
  </si>
  <si>
    <t>איסוף אשפה</t>
  </si>
  <si>
    <t>סה"כ איסוף אשפה</t>
  </si>
  <si>
    <t>שכר פיקוח תברואי</t>
  </si>
  <si>
    <t>סה"כ פיקוח תברואי</t>
  </si>
  <si>
    <t>פיקוח וטרינרי</t>
  </si>
  <si>
    <t xml:space="preserve">שכר פיקוח וטרינרי </t>
  </si>
  <si>
    <t>חשמל וטרינר</t>
  </si>
  <si>
    <t>חומרים</t>
  </si>
  <si>
    <t>סה"כ פיקוח וטרינרי</t>
  </si>
  <si>
    <t>הדברה</t>
  </si>
  <si>
    <t>סה"כ תברואה מונעת</t>
  </si>
  <si>
    <t>מנהל שמירה ובטחון</t>
  </si>
  <si>
    <t>שכר שמירה בטחונית</t>
  </si>
  <si>
    <t>קופה קטנה + הוצאות שונות +מטווח</t>
  </si>
  <si>
    <t>סה"כ מנהל שמירה וביטחון</t>
  </si>
  <si>
    <t>משמר אזרחי</t>
  </si>
  <si>
    <t>חשמל  בבסיסי משא"ז</t>
  </si>
  <si>
    <t>עבודות בבסיסי משא"ז</t>
  </si>
  <si>
    <t>סה"כ משמר אזרחי</t>
  </si>
  <si>
    <t>שיטור עירוני</t>
  </si>
  <si>
    <t>שכר שיטור עירוני</t>
  </si>
  <si>
    <t>סה"כ משטרה עירונית</t>
  </si>
  <si>
    <t>יחידת האבטחה</t>
  </si>
  <si>
    <t>שכר יחידת האבטחה</t>
  </si>
  <si>
    <t>סה"כ יחידת האבטחה</t>
  </si>
  <si>
    <t>הג"א</t>
  </si>
  <si>
    <t>תיקונים חשמל וחמרים</t>
  </si>
  <si>
    <t>מאור  במקלטים</t>
  </si>
  <si>
    <t>השתתפות בהגא</t>
  </si>
  <si>
    <t>השתתפות בהג"א ע"פ מפתח בינעירוני</t>
  </si>
  <si>
    <t>סה"כ הג"א</t>
  </si>
  <si>
    <t>כבוי אש</t>
  </si>
  <si>
    <t>השתתפות באיגוד ערים וכיבוי אש</t>
  </si>
  <si>
    <t>סה"כ כיבוי אש</t>
  </si>
  <si>
    <t>מינהל מהנדס העיר</t>
  </si>
  <si>
    <t>שכר מהנדס העיר</t>
  </si>
  <si>
    <t>רישוי עסקים, מבני ציבור ופיתוח תשתיות</t>
  </si>
  <si>
    <t>חוקי תכנון ובניה</t>
  </si>
  <si>
    <t xml:space="preserve"> ציוד משרדי + הוצאות שונות</t>
  </si>
  <si>
    <t>סה"כ מינהל מהנדס העיר</t>
  </si>
  <si>
    <t>תכנון עיר</t>
  </si>
  <si>
    <t>שכר תכנון העיר</t>
  </si>
  <si>
    <t>סה"כ תכנון עיר</t>
  </si>
  <si>
    <t>רישוי ופיקוח בנייה</t>
  </si>
  <si>
    <t>שכר רישוי ופיקוח בניה</t>
  </si>
  <si>
    <t>סה"כ רישוי פיקוח ובנייה</t>
  </si>
  <si>
    <t>פיתוח כבישים</t>
  </si>
  <si>
    <t>שכר פיתוח כבישים</t>
  </si>
  <si>
    <t>סה"כ פיתוח כבישים</t>
  </si>
  <si>
    <t>אחזקת כבישים</t>
  </si>
  <si>
    <t>שכר אחזקת כבישים</t>
  </si>
  <si>
    <t>סה"כ אחזקת כבישים</t>
  </si>
  <si>
    <t>תאורת רחובות</t>
  </si>
  <si>
    <t>שכר תאורת רחובות</t>
  </si>
  <si>
    <t>חשמל במשרדי האגף</t>
  </si>
  <si>
    <t>חשמל ודלק לפעולות</t>
  </si>
  <si>
    <t>חשמל לתאורת רחובות</t>
  </si>
  <si>
    <t>סה"כ תאורת רחובות</t>
  </si>
  <si>
    <t>בטיחות בדרכים</t>
  </si>
  <si>
    <t>שכר בטיחות בדרכים</t>
  </si>
  <si>
    <t>מטה בטיחות עירוני</t>
  </si>
  <si>
    <t>פעילות  לזהירות בדרכים</t>
  </si>
  <si>
    <t>סה"כ בטיחות בדרכים</t>
  </si>
  <si>
    <t>גנים ציבוריים</t>
  </si>
  <si>
    <t>שכר גנים ונטיעות</t>
  </si>
  <si>
    <t>מים</t>
  </si>
  <si>
    <t>מים להשקיית שטחי גינון ציבוריים</t>
  </si>
  <si>
    <t>כלים מכשירים וציוד</t>
  </si>
  <si>
    <t>כלים וציוד לאחזקת שטחים ציבוריים ע"י העירייה</t>
  </si>
  <si>
    <t>תחזוקת פארקים</t>
  </si>
  <si>
    <t>סה"כ גנים ציבוריים</t>
  </si>
  <si>
    <t>חופים</t>
  </si>
  <si>
    <t>שכר אגף חופים</t>
  </si>
  <si>
    <t>חשמל  בחוף הים</t>
  </si>
  <si>
    <t>חומרים למלתחות  ולחוף הים</t>
  </si>
  <si>
    <t>קבלניות לפארק נחל חדרה</t>
  </si>
  <si>
    <t>חוף כפר הים וחופים לא מוכרזים</t>
  </si>
  <si>
    <t>השתתפות בבריכת אקים</t>
  </si>
  <si>
    <t>ע"פ הסכם פשרה עם אקי"ם</t>
  </si>
  <si>
    <t>סה"כ חופים</t>
  </si>
  <si>
    <t>רכש ואספקה</t>
  </si>
  <si>
    <t>שכר רכש ואספקה</t>
  </si>
  <si>
    <t>חשמל במשרדי העירייה</t>
  </si>
  <si>
    <t>מים במבני העירייה</t>
  </si>
  <si>
    <t>ביטוח</t>
  </si>
  <si>
    <t>ביטוח נכסי העירייה כולל צד שלישי+נושאי משרה+וועדה מקומיתּ+פיצויים+השתתפות עצמית</t>
  </si>
  <si>
    <t>ריהוט ואחזקתו</t>
  </si>
  <si>
    <t>ריהוט במשרדי העירייה</t>
  </si>
  <si>
    <t>חשבונות טלפון ודואר של כלל העירייה</t>
  </si>
  <si>
    <t>מכשירי כתיבה והדפסה</t>
  </si>
  <si>
    <t xml:space="preserve">ציוד משרדי לכלל העירייה </t>
  </si>
  <si>
    <t>חומרי ניקוי  למשרדי העירייה</t>
  </si>
  <si>
    <t>ציוד לכלל העירייה</t>
  </si>
  <si>
    <t>תוכנות מכונות צילום ויועצים</t>
  </si>
  <si>
    <t xml:space="preserve">רכישות שונות לכלל העירייה </t>
  </si>
  <si>
    <t>סה"כ רכש ואספקה</t>
  </si>
  <si>
    <t>הוצאות לאירועי חגים</t>
  </si>
  <si>
    <t>סה"כ אירועי חגים</t>
  </si>
  <si>
    <t>ארועים ואחזקה</t>
  </si>
  <si>
    <t>שכר מחלקת ארועים ואחזקה</t>
  </si>
  <si>
    <t xml:space="preserve">ראה נספח א  </t>
  </si>
  <si>
    <t>סה"כ אירועים וטכסים</t>
  </si>
  <si>
    <t>מוקד עירוני</t>
  </si>
  <si>
    <t>שכר מוקד עירוני</t>
  </si>
  <si>
    <t>עבודות דחופות ע"פ קריאת מוקד</t>
  </si>
  <si>
    <t>סה"כ מוקד עירוני</t>
  </si>
  <si>
    <t>תרבות הדיור</t>
  </si>
  <si>
    <t>שכר תרבות הדיור</t>
  </si>
  <si>
    <t xml:space="preserve">הוצאות שונות </t>
  </si>
  <si>
    <t>סה"כ תרבות הדיור</t>
  </si>
  <si>
    <t>מוסדות כללים</t>
  </si>
  <si>
    <t>שיפוי בגין תוספת שכר</t>
  </si>
  <si>
    <t>על פי מפתח בינעירוני</t>
  </si>
  <si>
    <t>דמי חבר לשלטון המקומי</t>
  </si>
  <si>
    <t>רשות הניקוז</t>
  </si>
  <si>
    <t>הקרן לפיתוח חדרה</t>
  </si>
  <si>
    <t xml:space="preserve">תמיכות  </t>
  </si>
  <si>
    <t>השתתפות באיגוד ערים לא.ס.</t>
  </si>
  <si>
    <t>סה"כ מוסדות כלליים</t>
  </si>
  <si>
    <t>וועד מקומי</t>
  </si>
  <si>
    <t>שכר ועד מקומי</t>
  </si>
  <si>
    <t>שי לעובדים ולשארים ר.השנה ופסח</t>
  </si>
  <si>
    <t>פעולות תרבות לעובדים</t>
  </si>
  <si>
    <t>סה"כ וועד מקומי</t>
  </si>
  <si>
    <t>עידוד קייט ותיירות</t>
  </si>
  <si>
    <t>סה"כ עידוד קייט ותיירות</t>
  </si>
  <si>
    <t>עידוד תעשיה ומלאכה</t>
  </si>
  <si>
    <t>שכר מנהלת תעשיות</t>
  </si>
  <si>
    <t>סה"כ עידוד תעשיה ומלאכה</t>
  </si>
  <si>
    <t>אגף אכיפה</t>
  </si>
  <si>
    <t>שכר אגף אכיפה</t>
  </si>
  <si>
    <t>סה"כ אגף אכיפה</t>
  </si>
  <si>
    <t>שכר פיקוח עירוני</t>
  </si>
  <si>
    <t>עמלת זכיין חניה</t>
  </si>
  <si>
    <t>תשלומים לזכיין החנייה ע"פ מכרז רישום ההכנסות וההוצאות בברוטו</t>
  </si>
  <si>
    <t>בית משפט לעיניינים מקומיים</t>
  </si>
  <si>
    <t>שכר בית משפט מקומי</t>
  </si>
  <si>
    <t>חשמל במשרדי המחלקה</t>
  </si>
  <si>
    <t xml:space="preserve">עבודות קבלניות </t>
  </si>
  <si>
    <t>שכר לעובדי בית המשפט + אחזקה</t>
  </si>
  <si>
    <t>סה"כ בית משפט לעניינים מקומיים</t>
  </si>
  <si>
    <t>מינהל שירותים חקלאיים</t>
  </si>
  <si>
    <t>שכר שירות חקלאי</t>
  </si>
  <si>
    <t>סה"כ מינהל שירותים חקלאיים</t>
  </si>
  <si>
    <t>אגף החינוך</t>
  </si>
  <si>
    <t>שכר אגף החינוך</t>
  </si>
  <si>
    <t>חשמל ומים טכנודע</t>
  </si>
  <si>
    <t>העברת תקציב חשמל ומים לטכנודע</t>
  </si>
  <si>
    <t>יוזמות חינוכיות</t>
  </si>
  <si>
    <t>הוצאות מחלקת רישום</t>
  </si>
  <si>
    <t>פרסום, דואר כמותי, והוצאות שונות</t>
  </si>
  <si>
    <t xml:space="preserve">קופה קטנה + הוצאות שונות </t>
  </si>
  <si>
    <t>ביטוח רפואי</t>
  </si>
  <si>
    <t>ביטוח רפואי לתלמידים</t>
  </si>
  <si>
    <t>עבודות קבלניות - טכנודע</t>
  </si>
  <si>
    <t>סה"כ מינהל החינוך</t>
  </si>
  <si>
    <t>גני חובה</t>
  </si>
  <si>
    <t>שכר עוזרות גננות</t>
  </si>
  <si>
    <t>חשמל גנ"י</t>
  </si>
  <si>
    <t>מים גנ"י</t>
  </si>
  <si>
    <t>מחשבים לגני ילדים</t>
  </si>
  <si>
    <t>אחזקת מחשבים בגני ילדים</t>
  </si>
  <si>
    <t>עבודות תחזוקת גני ילדים בביצוע אגף אירועים. כולל תשלום למכון התקנים</t>
  </si>
  <si>
    <t>בנות שרות לאומי בגנ"י</t>
  </si>
  <si>
    <t xml:space="preserve">תקציב לגננות גני חובה כולל סל תרבות ופעילות עיר עם אנרגיה </t>
  </si>
  <si>
    <t>סה"כ גני חובה</t>
  </si>
  <si>
    <t>גני טרום חובה</t>
  </si>
  <si>
    <t>שכר סייעות בגנ"י</t>
  </si>
  <si>
    <t>סייעות צמודות ורפואיות בגני ילדים</t>
  </si>
  <si>
    <t xml:space="preserve">חשמל גנ"י </t>
  </si>
  <si>
    <t xml:space="preserve">מים גנ"י </t>
  </si>
  <si>
    <t>תקציב לגננות טרום חובה</t>
  </si>
  <si>
    <t>השתתפות בשכר גננות</t>
  </si>
  <si>
    <t>גננות במימון הרשות</t>
  </si>
  <si>
    <t>סה"כ גני טרום חובה</t>
  </si>
  <si>
    <t>בתי ספר יסודיים</t>
  </si>
  <si>
    <t>שכר בתי ספר יסודיים</t>
  </si>
  <si>
    <t>שכר סייעות בבתי ספר</t>
  </si>
  <si>
    <t>תקציב חשמל לחלוקה לבה"ס</t>
  </si>
  <si>
    <t>מים בבתי ספר</t>
  </si>
  <si>
    <t>מחשבים לבתי ספר</t>
  </si>
  <si>
    <t xml:space="preserve">אחזקת מחשבים בבתי ספר </t>
  </si>
  <si>
    <t>שמירה במוס"ח</t>
  </si>
  <si>
    <t>שמירה בבתי ספר עבור 12 חודשים</t>
  </si>
  <si>
    <t>בנות שרות לאומי</t>
  </si>
  <si>
    <t xml:space="preserve">תקציבי הפעלה לבתי"ס (כולל סל תלמיד, דמי שכפול וחומרים) </t>
  </si>
  <si>
    <t>פתיחת אזורי רישום</t>
  </si>
  <si>
    <t>בחירת בתי הספר ע"י ההורים - פתיחת אזורי רישום מימון מלא ממשרד החינוך</t>
  </si>
  <si>
    <t>בית ספר מנגן</t>
  </si>
  <si>
    <t xml:space="preserve">  עבור פתיחת כיתה נוספת בבית ספר מנגן. </t>
  </si>
  <si>
    <t>סה"כ בתי ספר יסודיים</t>
  </si>
  <si>
    <t>בתי ספר מיוחדים</t>
  </si>
  <si>
    <t>שכר בתי ספר מיוחדים</t>
  </si>
  <si>
    <t>חשמל בבתי ספר מיוחדים</t>
  </si>
  <si>
    <t>מים בבתי ספר מיוחדים</t>
  </si>
  <si>
    <t>מזון והפעלה למעון גלאור</t>
  </si>
  <si>
    <t>סה"כ בתי ספר מיוחדים</t>
  </si>
  <si>
    <t>מוסדות מוכרים שאינם רשמיים</t>
  </si>
  <si>
    <t>העברה ישירה למוסדות ע"פ חוק נהרי כולל מים וחשמל לפי 100% לתלמיד.</t>
  </si>
  <si>
    <t>חינוך משלים</t>
  </si>
  <si>
    <t>אגרות תלמידי חוץ</t>
  </si>
  <si>
    <t>תשלום עבור תלמידים הלומדים מחוץ לחדרה</t>
  </si>
  <si>
    <t>סה"כ חינוך משלים</t>
  </si>
  <si>
    <t>חווה חקלאית</t>
  </si>
  <si>
    <t>שכר חווה חקלאית</t>
  </si>
  <si>
    <t>סה"כ חווה חקלאית</t>
  </si>
  <si>
    <t>חטיבות ביינים</t>
  </si>
  <si>
    <t>העברות משרד החינוך לשרתים ומזכירות שאינם עובדי עירייה</t>
  </si>
  <si>
    <t>הקצבות לחט"ב</t>
  </si>
  <si>
    <t xml:space="preserve">השתתפות הרשות באחזקת החטיבות </t>
  </si>
  <si>
    <t>סה"כ חטיבות ביינים</t>
  </si>
  <si>
    <t>בתי"ס תיכון עיוניים</t>
  </si>
  <si>
    <t>שכר תיכון תחכמוני</t>
  </si>
  <si>
    <t>שכר מורי ועובדי תיכון תחכמוני</t>
  </si>
  <si>
    <t>מכון ברנקו וייס</t>
  </si>
  <si>
    <t>סה"כ בתי"ס תיכון עיוניים</t>
  </si>
  <si>
    <t>תמיכות מחשוב</t>
  </si>
  <si>
    <t>הקמת מכללה</t>
  </si>
  <si>
    <t>אחזקה אשכול פיס</t>
  </si>
  <si>
    <t>על פי הסכם</t>
  </si>
  <si>
    <t>קרן מלגות ראש העיר</t>
  </si>
  <si>
    <t>סה"כ חינוך גבוה</t>
  </si>
  <si>
    <t>מרכזייה פדגוגית</t>
  </si>
  <si>
    <t>שכר מחלקה פדגוגית</t>
  </si>
  <si>
    <t xml:space="preserve">ראה נספח ג' </t>
  </si>
  <si>
    <t>סה"כ מרכזייה פדגוגית</t>
  </si>
  <si>
    <t>שירות פסיכולוגי</t>
  </si>
  <si>
    <t>שכר שירות פסיכולוגי חינוכי</t>
  </si>
  <si>
    <t>סדנאות והשתלמויות במימון משרד החינוך</t>
  </si>
  <si>
    <t>צילומים שכפולים וועד בית והוצאות שונות לשרות פסיכולוגי</t>
  </si>
  <si>
    <t>סה"כ שירות פסיכולוגי</t>
  </si>
  <si>
    <t>רווחה חינוכית</t>
  </si>
  <si>
    <t>שכר רווחה חינוכית</t>
  </si>
  <si>
    <t xml:space="preserve">חוגים ופעולות שונות ברווחה חינוכית </t>
  </si>
  <si>
    <t>התוכנית הלאומית לילדים ונוער בסיכון</t>
  </si>
  <si>
    <t>תוכנית לילדים בסיכון מימון ממשלתי75%</t>
  </si>
  <si>
    <t>תוכנית האצה לבגרות מותנית בהכנסה</t>
  </si>
  <si>
    <t>סה"כ רווחה חינוכית</t>
  </si>
  <si>
    <t>הסעות תלמידים</t>
  </si>
  <si>
    <t>הסעת ילדים - הובלות</t>
  </si>
  <si>
    <t>סה"כ הסעות תלמידים</t>
  </si>
  <si>
    <t>אחזקת מבני חינוך</t>
  </si>
  <si>
    <t>קבלני הדברה, מיזוג, גינון, אלומיניום וביוב לבתי ספר</t>
  </si>
  <si>
    <t>הוצאות בגין שיפוצי קיץ</t>
  </si>
  <si>
    <t>כספים שהתקבלו ממשרד החינוך</t>
  </si>
  <si>
    <t>סה"כ אחזקת מבני חינוך</t>
  </si>
  <si>
    <t>עיר ללא אלימות בחינוך</t>
  </si>
  <si>
    <t>שכר עיר ללא אלימות בחינוך</t>
  </si>
  <si>
    <t>פעילות עיר ללא אלימות בחינוך</t>
  </si>
  <si>
    <t>עיר ללא אלימות ברווחה</t>
  </si>
  <si>
    <t>שכר עיר ללא אלימות ברווחה</t>
  </si>
  <si>
    <t>פעולות עיר ללא  אלימות ברווחה</t>
  </si>
  <si>
    <t>שכר מנהל פרויקט</t>
  </si>
  <si>
    <t>עיר ללא אלימות באכיפה</t>
  </si>
  <si>
    <t>פעולות עיר ללא אלימות אכיפה</t>
  </si>
  <si>
    <t>מצלמות, והכשרות</t>
  </si>
  <si>
    <t>פעולות עיר ללא אלימות בפנאי</t>
  </si>
  <si>
    <t>עמותה ומתנ"ס אולגה</t>
  </si>
  <si>
    <t>תוכנית 360</t>
  </si>
  <si>
    <t>סה"כ עיר ללא אלימות ותוכנית 360</t>
  </si>
  <si>
    <t>פעולות תרבות</t>
  </si>
  <si>
    <t>שכר תרבות כללית</t>
  </si>
  <si>
    <t>העברה לעמותה עבור נכסים ששוכרת</t>
  </si>
  <si>
    <t>חשמל  במתקנים בהפעלת העמותה</t>
  </si>
  <si>
    <t>מים במתקנים בהפעלת העמותה</t>
  </si>
  <si>
    <t>השתתפות בעמותת פנאי העיר</t>
  </si>
  <si>
    <t>ארועים במהלך השנה</t>
  </si>
  <si>
    <t>משט קריצמן, שבוע הספר, שבוע הנוער, הרקדות וכיו"צ</t>
  </si>
  <si>
    <t>כנס מתגייסים</t>
  </si>
  <si>
    <t>עבור שי למתגייסים</t>
  </si>
  <si>
    <t>סה"כ פעולות תרבות</t>
  </si>
  <si>
    <t>ספריות</t>
  </si>
  <si>
    <t>שכר ספרייה עירונית</t>
  </si>
  <si>
    <t>סה"כ סיפריות</t>
  </si>
  <si>
    <t>מתנ"ס</t>
  </si>
  <si>
    <t>הקצבות למתנ"ס</t>
  </si>
  <si>
    <t>ארועי יום העצמאות במערב העיר</t>
  </si>
  <si>
    <t>יום העצמאות ואירועים נוספים</t>
  </si>
  <si>
    <t>סה"כ מתנ"ס</t>
  </si>
  <si>
    <t xml:space="preserve"> מחול ומוסיקה</t>
  </si>
  <si>
    <t>תזמורת קאמרית</t>
  </si>
  <si>
    <t>העברה עבור תזמורת קאמרית</t>
  </si>
  <si>
    <t>להקת מחול עירונית</t>
  </si>
  <si>
    <t>מקהלת פרחי חדרה</t>
  </si>
  <si>
    <t>העברה לעמותה עבור פרחי חדרה</t>
  </si>
  <si>
    <t>מרכז צעירים</t>
  </si>
  <si>
    <t>תנועות נוער</t>
  </si>
  <si>
    <t>סה"כ מחול ומוסיקה</t>
  </si>
  <si>
    <t>מוזיאון החאן</t>
  </si>
  <si>
    <t>השתתפות מוזיאון</t>
  </si>
  <si>
    <t>סה"כ מוזיאון החאן</t>
  </si>
  <si>
    <t>גן המיסדים</t>
  </si>
  <si>
    <t>הקצבה לגן המייסדים</t>
  </si>
  <si>
    <t>סה"כ גן המיסדים</t>
  </si>
  <si>
    <t>מחלקות תורניות</t>
  </si>
  <si>
    <t>שכר מחלקות תורניות</t>
  </si>
  <si>
    <t>פעולות תרבות וקהילה</t>
  </si>
  <si>
    <t>פעילות תורנית עבור כלל הציבור בחדרה.</t>
  </si>
  <si>
    <t>פעולות תרבות תורנית</t>
  </si>
  <si>
    <t>פעולות מותנות הכנסה ממשרדי הממשלה</t>
  </si>
  <si>
    <t>מותנה בהכנסות ממשרד החינוך והכנסות ממכירת כרטיסים</t>
  </si>
  <si>
    <t>אירועי תרבות תורניים</t>
  </si>
  <si>
    <t>שמחת תורה באחריות כל המחלקות</t>
  </si>
  <si>
    <t>סה"כ חינוך תורני</t>
  </si>
  <si>
    <t>מועדוני נוער</t>
  </si>
  <si>
    <t>שכר מועדוני נוער</t>
  </si>
  <si>
    <t>סה"כ מועדוני נוער</t>
  </si>
  <si>
    <t>ספורט עירוני</t>
  </si>
  <si>
    <t>שכר ספורט עירוני</t>
  </si>
  <si>
    <t>העברות לאגודות הספורט ע"פ סל הספורט</t>
  </si>
  <si>
    <t>מותנה בהכנסה ממנהל הספורט</t>
  </si>
  <si>
    <t>פעילות ספורט</t>
  </si>
  <si>
    <t>סה"כ ספורט עירוני</t>
  </si>
  <si>
    <t>טיפת חלב</t>
  </si>
  <si>
    <t>השתתפות בטיפת חלב</t>
  </si>
  <si>
    <t>חשמל לטיפת חלב</t>
  </si>
  <si>
    <t>סה"כ טיפת חלב</t>
  </si>
  <si>
    <t>נט"ן</t>
  </si>
  <si>
    <t>השתתפות נט"ן</t>
  </si>
  <si>
    <t>לפי גרעון נט"ן</t>
  </si>
  <si>
    <t>סה"כ נט"ן</t>
  </si>
  <si>
    <t>שכר מינהל רווחה</t>
  </si>
  <si>
    <t>ראה נספח ג' + 60 אלש"ח למט"ל (מרכז טיפולי לנוער)</t>
  </si>
  <si>
    <t>אחזקת מעלית, תיקונים ציוד, חומרים מתכלים והוצאות שונות</t>
  </si>
  <si>
    <t>יוזמות אגפיות</t>
  </si>
  <si>
    <t>הדרכות והשתלמויות אגפיות + יוזמות למטופלי הרווחה</t>
  </si>
  <si>
    <t>שכר עובדי אלכוהוליסטים</t>
  </si>
  <si>
    <t>ראה נספח א</t>
  </si>
  <si>
    <t>טיפול באלכוהוליסטים - פעולות</t>
  </si>
  <si>
    <t>סדנאות, טיפולי גמילה והעסקת רופא</t>
  </si>
  <si>
    <t>עזרה חומרית למשפחות במצוקה</t>
  </si>
  <si>
    <t>התמכרויות בקהילה האתיופית</t>
  </si>
  <si>
    <t>מימון 100% משרד הרווחה עבור משפחות החיות בעוני והדרה</t>
  </si>
  <si>
    <t>מימון 75%</t>
  </si>
  <si>
    <t>שכר מודל קליטה ליוצאי צרפת</t>
  </si>
  <si>
    <t>שכר תחנה לטיפול משפחתי</t>
  </si>
  <si>
    <t>עובדי אלימות</t>
  </si>
  <si>
    <t>שכר עובדי אלימות</t>
  </si>
  <si>
    <t xml:space="preserve">תחנה לטיפול משפחתי </t>
  </si>
  <si>
    <t>העסקת 10 פרילנסרים</t>
  </si>
  <si>
    <t>סיוע למשפחות עניות עם ילדים</t>
  </si>
  <si>
    <t>סה"כ טיפול פרט ומשפחה</t>
  </si>
  <si>
    <t>טיפול בילד ובנוער</t>
  </si>
  <si>
    <t>שכר לטיפול בילד בקהילה</t>
  </si>
  <si>
    <t>שכר לטיפול בהורים וילדיהם</t>
  </si>
  <si>
    <t>הפעלת המרכז להורים וילדים</t>
  </si>
  <si>
    <t>יצירת קשר הורים - ילדים</t>
  </si>
  <si>
    <t>מפגשים בין ילדים להורים גרושים</t>
  </si>
  <si>
    <t>מועדונים חוגים טיפוח ובדיקות פסיכולוגיות</t>
  </si>
  <si>
    <t>טיפול בילדים בסיכון הפעלת חוק סדרי דין</t>
  </si>
  <si>
    <t>הוצאות נסיעה דחופות ע"פ דין</t>
  </si>
  <si>
    <t>אחזקת ילדים בפנימיות</t>
  </si>
  <si>
    <t xml:space="preserve">אחזקת 180 ילדים במוסדות </t>
  </si>
  <si>
    <t>טיפול במשפחות אמנה</t>
  </si>
  <si>
    <t>45 השמות במשפחות אומנה</t>
  </si>
  <si>
    <t xml:space="preserve">תוכנית לאומית לילדים ונוער בסיכון מימון 75% </t>
  </si>
  <si>
    <r>
      <rPr>
        <sz val="12"/>
        <rFont val="Arial"/>
        <family val="2"/>
      </rPr>
      <t>מעון נעמת,</t>
    </r>
    <r>
      <rPr>
        <b/>
        <sz val="12"/>
        <rFont val="Arial"/>
        <family val="2"/>
      </rPr>
      <t xml:space="preserve"> לפי חוק</t>
    </r>
  </si>
  <si>
    <t>סיוע לצעירים בסיכון</t>
  </si>
  <si>
    <t>טיפול בפגיעות מיניות בילדים</t>
  </si>
  <si>
    <t>סה"כ טיפול בילד</t>
  </si>
  <si>
    <t>טיפול בקשישים</t>
  </si>
  <si>
    <t xml:space="preserve">לפי 40 קשישים מסודרים </t>
  </si>
  <si>
    <t>שירותים תומכים לקשישים</t>
  </si>
  <si>
    <t>הגלה 200 אלש"ח במימון 100%</t>
  </si>
  <si>
    <t xml:space="preserve">טיפול בזקן בקהילה  </t>
  </si>
  <si>
    <t>עזרה ביתית, ציוד , נסיעות לטיפולים רפואיים ועוד.</t>
  </si>
  <si>
    <t xml:space="preserve">החזר ב-  100% </t>
  </si>
  <si>
    <t>מרכזי יום לקשיש</t>
  </si>
  <si>
    <t>עבור הפעלת שני מרכזי יום לקשיש</t>
  </si>
  <si>
    <t>סה"כ  טיפול בקשישים</t>
  </si>
  <si>
    <t>טיפול במפגר</t>
  </si>
  <si>
    <t>סידור מפגרים מבוגרים במוסדות ממשלתיים</t>
  </si>
  <si>
    <t>סה"כ 18 אוטיסטים-100% מימון</t>
  </si>
  <si>
    <t>שכר עובדי מסגרות יום ארוך</t>
  </si>
  <si>
    <t>הפעלת מעון גלאור לאחר מסגרת החינוך</t>
  </si>
  <si>
    <t xml:space="preserve">טיפול בהורים וילדיהם - אוטיסטים </t>
  </si>
  <si>
    <t>ליווי והדרכה למשפחות  לילדים אוטיסטים</t>
  </si>
  <si>
    <t>מרכז יום שיקומי לאוטיסט</t>
  </si>
  <si>
    <t>ע"פ חוק</t>
  </si>
  <si>
    <t>מפגרים במעון אימוני</t>
  </si>
  <si>
    <t>נופשונים לאוטיסט</t>
  </si>
  <si>
    <t>100% מימון משרד הרווחה</t>
  </si>
  <si>
    <t>מרכז יום שיקומי למפגר</t>
  </si>
  <si>
    <t>מע"ש</t>
  </si>
  <si>
    <t>שכר עובדי מע"ש</t>
  </si>
  <si>
    <t>תיקונים מע"ש</t>
  </si>
  <si>
    <t>תיקונים במבנה מע"ש</t>
  </si>
  <si>
    <t>חומרים לעבודה במע"ש</t>
  </si>
  <si>
    <t>משכורות לחניכים והוצאות שונות</t>
  </si>
  <si>
    <t>ארוחות מע"ש</t>
  </si>
  <si>
    <t xml:space="preserve">ארוחות לתלמידי המע"ש </t>
  </si>
  <si>
    <t>חניכים במע"ש חוץ</t>
  </si>
  <si>
    <t xml:space="preserve">הסעות מע"ש+ קשישות למרכזי יום + שווים במדים. לפי מכרזים חדשים </t>
  </si>
  <si>
    <t>מועדונים חברתיים למפגר</t>
  </si>
  <si>
    <t>סה"כ טיפול במפגר כולל מע"ש</t>
  </si>
  <si>
    <t>אבחון ושיקום נכים</t>
  </si>
  <si>
    <t>שכר מועדונים לעיוור</t>
  </si>
  <si>
    <t>הדרכה ושכ"ל לעוורים</t>
  </si>
  <si>
    <t>מורות להדרכה ביתית</t>
  </si>
  <si>
    <t>ילדים עיוורים בקהילה</t>
  </si>
  <si>
    <t>סידור עוור אחד במרכז שיקום</t>
  </si>
  <si>
    <t xml:space="preserve">מפעלי תעסוקה </t>
  </si>
  <si>
    <t xml:space="preserve">הפעלת עוורים  בתעסוקה מוגנת </t>
  </si>
  <si>
    <t>שילוב נכים בשוק התעסוקה</t>
  </si>
  <si>
    <t>סידור נכה אחד במוסד ממשלתי</t>
  </si>
  <si>
    <t>ילדים נכים הזקוקים לסידור חוץ ביתי</t>
  </si>
  <si>
    <t>תשלום עבור הוצאות למשפחות</t>
  </si>
  <si>
    <t xml:space="preserve">מסגרות יום לילד המוגבל </t>
  </si>
  <si>
    <t>שילוב ילדים נכויות במסגרות</t>
  </si>
  <si>
    <t>הסעות ע"פ חוק פעוטות בסיכון</t>
  </si>
  <si>
    <t>מ. יום שיקומי לנכים</t>
  </si>
  <si>
    <t>שכר קהילה תומכת</t>
  </si>
  <si>
    <t>סייעות וליויי לילדים עם נכויות</t>
  </si>
  <si>
    <t>הסעות לנכים בוגרים</t>
  </si>
  <si>
    <t>מתן שירותי סיוע 24/7 לנכים</t>
  </si>
  <si>
    <t>מרכז לאבחון רמת נכות ושיקום</t>
  </si>
  <si>
    <t>עזרה בתית הדרכה וטיפוח</t>
  </si>
  <si>
    <t>עזרה בתית וטיפול בנכה בבית</t>
  </si>
  <si>
    <t>פעולות לשקום עיוורים</t>
  </si>
  <si>
    <t>מועדונים לעוורים</t>
  </si>
  <si>
    <t>פעילות מועדונים חברתיים לבוגרים רגיש - נגיש</t>
  </si>
  <si>
    <t>סה"כ שיקום נכים</t>
  </si>
  <si>
    <t>שרותי תקון</t>
  </si>
  <si>
    <t>שכר טיפול בנערות במצוקה</t>
  </si>
  <si>
    <t>תקציב עבור נשות חדרה המופנות למקלטים בערים אחרות</t>
  </si>
  <si>
    <t xml:space="preserve">הדרכה לנוער </t>
  </si>
  <si>
    <t>שכר עובדי שיקום האסיר</t>
  </si>
  <si>
    <t>שכר עובדי סמים + מרכז להתמכרויות</t>
  </si>
  <si>
    <t>בדיקות מעבדה</t>
  </si>
  <si>
    <t>מתאם עירוני - סמים</t>
  </si>
  <si>
    <t>פעילות המתאם העירוני</t>
  </si>
  <si>
    <t>מרכז יום להתמכרויות</t>
  </si>
  <si>
    <t>אישור המשרד למרכז יום חדש</t>
  </si>
  <si>
    <t>טיפול בנפגעי סמים - פרויקטים</t>
  </si>
  <si>
    <t>פרויקטים מיוחדים + עולים על דרך</t>
  </si>
  <si>
    <t>מפת"ן חוץ</t>
  </si>
  <si>
    <t>מפת"ן מקומי - אחזקה מיתר נירים</t>
  </si>
  <si>
    <t>השתתפות 75% משרד הרווחה</t>
  </si>
  <si>
    <t>שכר תכנית מט"ל</t>
  </si>
  <si>
    <t>תוכנית מט"ל פעולות</t>
  </si>
  <si>
    <t>מרכז טיפולי לנוער</t>
  </si>
  <si>
    <t>שכר מרחב פתוח לנערות בסיכון</t>
  </si>
  <si>
    <t>מרחב פתוח לנערות בסיכון פעולות</t>
  </si>
  <si>
    <t>סה"כ שירותי תיקון</t>
  </si>
  <si>
    <t>פעולות בקהילה</t>
  </si>
  <si>
    <t>הוצאות למתנדבים</t>
  </si>
  <si>
    <t>עבור הוצאות נסיעה, פרסומים ושבוע ההתנדבות</t>
  </si>
  <si>
    <t>לשכת ייעוץ שי"ל</t>
  </si>
  <si>
    <t>לשכת ייעוץ לאזרח, אחזקה שוטפת</t>
  </si>
  <si>
    <t>סה"כ פעולות בקהילה</t>
  </si>
  <si>
    <t>הוצאות שיקום שכונות תנופה</t>
  </si>
  <si>
    <t>פעולות שיקום שכונות כולל מלגות לסטודנטים</t>
  </si>
  <si>
    <t>הוצ שיקום שכונות</t>
  </si>
  <si>
    <t xml:space="preserve">הפעלה שוטפת בשכונות </t>
  </si>
  <si>
    <t xml:space="preserve">סה"כ שיקום שכונות </t>
  </si>
  <si>
    <t xml:space="preserve">סה"כ  7 ילדים  בפנימיות </t>
  </si>
  <si>
    <t>סיוע ביתי ונסיעות לטיפולים והשתתפות בשכונות תומכות- גידול בתעריף</t>
  </si>
  <si>
    <t>הפעלת מועדוניות וטיפוח</t>
  </si>
  <si>
    <t xml:space="preserve">משפחות עולים במצוקה </t>
  </si>
  <si>
    <t>עזרה ביתית ציוד ונסיעות לטיפולים רפואיים-גידול בתעריף</t>
  </si>
  <si>
    <t>מרכז לאבחון רמת נכות ושיקום-גידול בתעריף</t>
  </si>
  <si>
    <t>שירותי דת</t>
  </si>
  <si>
    <t>השתתפות לשירותי דת</t>
  </si>
  <si>
    <t>מותנה בתקציב משרד הדתות 75% עיריית חדרה, 25% משרד הדתות.</t>
  </si>
  <si>
    <t>סה"כ שירותי דת</t>
  </si>
  <si>
    <t xml:space="preserve"> מחלקת הקליטה</t>
  </si>
  <si>
    <t>שכר מחלקת הקליטה</t>
  </si>
  <si>
    <t xml:space="preserve">תקציבי הפעלה למחלקת קליטה לכל העליות </t>
  </si>
  <si>
    <t>עידוד עליה</t>
  </si>
  <si>
    <t>עידוד עליה לחדרה</t>
  </si>
  <si>
    <t>פעולות שונות לקליטה</t>
  </si>
  <si>
    <t>סה"כ קליטה ועליה</t>
  </si>
  <si>
    <t>שכר איכות סביבה</t>
  </si>
  <si>
    <t xml:space="preserve">הוצאות אחרות </t>
  </si>
  <si>
    <t>רזרבת ראש העיר עבור הנצחת מורשת</t>
  </si>
  <si>
    <t>שוק עירוני</t>
  </si>
  <si>
    <t>תאורת שטחים ציבוריים</t>
  </si>
  <si>
    <t>הפעלת השוק העירוני</t>
  </si>
  <si>
    <t>ניקיון ואחזקה</t>
  </si>
  <si>
    <t>סה"כ שוק עירוני</t>
  </si>
  <si>
    <t>שכר מינהל רכב</t>
  </si>
  <si>
    <t>שטיפת רכבי העירייה + הוצאות המחלקה</t>
  </si>
  <si>
    <t>פנסייה</t>
  </si>
  <si>
    <t>שכר פנסיונרים</t>
  </si>
  <si>
    <t>ראה נספח א-1</t>
  </si>
  <si>
    <t>סה"כ פנסייה</t>
  </si>
  <si>
    <t>החזרים</t>
  </si>
  <si>
    <t>הנחות ארנונה ע"פ חוק</t>
  </si>
  <si>
    <t>הנחות לזכאים ע"פ החוק</t>
  </si>
  <si>
    <t>סה"כ החזרים</t>
  </si>
  <si>
    <t>שונות</t>
  </si>
  <si>
    <t>חובות בגין שנים קודמות</t>
  </si>
  <si>
    <t>סה"כ שונות</t>
  </si>
  <si>
    <t>סה"כ הוצאות</t>
  </si>
  <si>
    <t>גירעון</t>
  </si>
  <si>
    <t>בחירות</t>
  </si>
  <si>
    <t>שכר בחירות</t>
  </si>
  <si>
    <t>מקדם שכר 2018</t>
  </si>
  <si>
    <t xml:space="preserve">לשכת ראש העיר +פניות הציבור+עוזר רע"א. </t>
  </si>
  <si>
    <t>ע"פ הסכם - רשת בטחון</t>
  </si>
  <si>
    <t xml:space="preserve">קבלני תחזוקה שונים + מעלית. </t>
  </si>
  <si>
    <t>תשלומים בגין כספים שהתקבלו</t>
  </si>
  <si>
    <t>תשלומים בגין כספים שהתקבלו ממשרדי ממשלה - מותנה בהכנסות ממשרדי הממשלה</t>
  </si>
  <si>
    <t xml:space="preserve">הוצאות עבור מורשת </t>
  </si>
  <si>
    <t>חומרי דישון והדברה לטוואי תהלוכת האורן, טיפול ושיקום עצים והדברת חדקונית הדקל</t>
  </si>
  <si>
    <t>שירותי אחזקה חיצוניים</t>
  </si>
  <si>
    <t>אחזקת מתקני משחק בגנ"י וגנים ציבוריים</t>
  </si>
  <si>
    <t>גיזומים ברחבי העיר</t>
  </si>
  <si>
    <t>גיזום עצים ברחבי העיר באמצעות זכיין</t>
  </si>
  <si>
    <t>אחזקת מערכות השקייה</t>
  </si>
  <si>
    <t>שירותי אחזקה וניהול למערכות השקייה ממוחשבת</t>
  </si>
  <si>
    <t>פיקוח וייעוץ</t>
  </si>
  <si>
    <t>2 מפקחי גינון + יועץ גינון חיצוני</t>
  </si>
  <si>
    <t>רכישת צמחים חדשים</t>
  </si>
  <si>
    <t>שימור חידוש והשלמת צמחייה בגנים וערוגות במרחב הציבורי</t>
  </si>
  <si>
    <t>איסוף כלי מחזור</t>
  </si>
  <si>
    <t>איסוף קרטון, בקבוקים, אריזות, נייר משרדי וספרי קודש</t>
  </si>
  <si>
    <t>שירותי הדברה ריסוס מזיקים ועשבייה על מדרכות + קריאות מוקד</t>
  </si>
  <si>
    <t>תפעול משקל האשפה</t>
  </si>
  <si>
    <t>תפעול ואחזקת המשקל העירוני</t>
  </si>
  <si>
    <t>פעילות שוטפת וקריאות מוקד לתיקונים במרחב הציבורי</t>
  </si>
  <si>
    <t xml:space="preserve">חומרי ציוד מתכלה </t>
  </si>
  <si>
    <t>ציוד לתיקונים שוטפים</t>
  </si>
  <si>
    <t>הוצאות לתאורת רחובות</t>
  </si>
  <si>
    <t>פנסים להחלפה, נורות וכבלים לתאורת רחובות</t>
  </si>
  <si>
    <t>חשמל שיטור עירוני</t>
  </si>
  <si>
    <t>הוצאות משרדיות לכלל המינהל + תחזוקה שוטפת של מכונות הצילום</t>
  </si>
  <si>
    <t xml:space="preserve">עבודות בטיחות בלתי צפויות, עבודות דחופות </t>
  </si>
  <si>
    <t>מינהלת רובעים</t>
  </si>
  <si>
    <t>שבבים, ציוד רפואי, חומרי הרדמה, תרופות ומזון</t>
  </si>
  <si>
    <t>לכידות מיוחדות הובלת בע"ח פינוי פסולת רפואית הוצאות סליקה</t>
  </si>
  <si>
    <t>עיקור וסירוס חתולי רחוב</t>
  </si>
  <si>
    <t xml:space="preserve">הוצאות פרסום בכלי התקשורת השונים </t>
  </si>
  <si>
    <t>תיק אישי ממוחשב, ליווי פרישה, יועץ פנסיוני, ליווי עובדים במצוקה,תחזוקת מערכות המחשוב והשעונים, כיבוד לטקסים</t>
  </si>
  <si>
    <t>ייעוץ משפטי חיצוני</t>
  </si>
  <si>
    <t>רכישת ציוד מחשוב לכלל העירייה.</t>
  </si>
  <si>
    <t>קופה קטנה + הוצאות שונות + יעוץ בנושא שכר.</t>
  </si>
  <si>
    <t>ביגוד + הצטיידות + הדרכה</t>
  </si>
  <si>
    <t>השתפות בנפה מועצה אזורית מנשה</t>
  </si>
  <si>
    <t>השתתפות בפעילות משא"ז ע"פ מפתח משרד הפנים כולל כיבוד</t>
  </si>
  <si>
    <t>ביגוד, הדרכה, סדנא ושונות</t>
  </si>
  <si>
    <t>המרכז פועל באמצעות עמותה ומאכלס דרי רחוב - 8 הועדות הוסטל מלא, 10 קורת גג, 15 אמבולטורי (במסגרת האמבולטורי הכנסת עו"ס במקום העברה לעמותת קשת)</t>
  </si>
  <si>
    <t>מבוקשת הגדלה עפ"י מס' החניכים הקיימים בפועל ל- 120 חניכים+ חניכה נוספת בסך 155 אפ"ש.</t>
  </si>
  <si>
    <t xml:space="preserve">סידור חניכים במסגרת יומית מחוץ לחדרה. בשנת 2017 בוצעה חריגה של 650,000. ישנם 48 חניכים.  </t>
  </si>
  <si>
    <t>ע"פ חוק. גידול במספר הילדים</t>
  </si>
  <si>
    <t>הסעות + ליווי לאוטיסטים בתעסוקה נתמכת</t>
  </si>
  <si>
    <t xml:space="preserve">אחזקת נכים בוגרים בפנימיות. כיום ישנם 37 חניכים וקיימים עוד 5 חניכים בהמתנה.( 10,979 ₪ תקצוב לחניך לחודש)  </t>
  </si>
  <si>
    <t>שילוב נכים בתעסוקה במפעל מוגן. 21 מושמים לפי 1,400 ₪ בחודש.</t>
  </si>
  <si>
    <t>מימון 75% 60 השמות</t>
  </si>
  <si>
    <t>2,055 ₪ להשמה 50X12</t>
  </si>
  <si>
    <t>תוכנית ניצנים</t>
  </si>
  <si>
    <t>שכ"ד חבד לבני עקיבא במימון משרד החינוך</t>
  </si>
  <si>
    <t>הפרש</t>
  </si>
  <si>
    <t>תקציב 2018 הצעה 1 23.10.16</t>
  </si>
  <si>
    <t>תקציב 2018 הצעה 2 23.10.16</t>
  </si>
  <si>
    <t>תקציב 2018 הצעה 2</t>
  </si>
  <si>
    <t xml:space="preserve"> הכנסות לתרבות לעל"ה</t>
  </si>
  <si>
    <t xml:space="preserve"> ריכוז תקבולים ותשלומים לפי פרקי תקציב לשנת 2017</t>
  </si>
  <si>
    <t>תשלומים</t>
  </si>
  <si>
    <t>מס פרק</t>
  </si>
  <si>
    <t>שם הפרק</t>
  </si>
  <si>
    <t>שכר</t>
  </si>
  <si>
    <t>פעולות</t>
  </si>
  <si>
    <t>סה"כ</t>
  </si>
  <si>
    <t>מס' פרק</t>
  </si>
  <si>
    <t>ממשלה</t>
  </si>
  <si>
    <t>עצמיות</t>
  </si>
  <si>
    <t>6 הנהלה וכלליות</t>
  </si>
  <si>
    <t>1 מיסים ומענקים</t>
  </si>
  <si>
    <t>מנהל כללי</t>
  </si>
  <si>
    <t>מנהל כספי</t>
  </si>
  <si>
    <t>הוצאות מימון</t>
  </si>
  <si>
    <t>היטלים</t>
  </si>
  <si>
    <t>פרעון מלוות</t>
  </si>
  <si>
    <t>מענקים כללים</t>
  </si>
  <si>
    <t>סה"כ 6</t>
  </si>
  <si>
    <t>סה"כ 1</t>
  </si>
  <si>
    <t>7 שירותים מקומיים</t>
  </si>
  <si>
    <t>2 שירותים מקומיים</t>
  </si>
  <si>
    <t>תכנון בניין עיר</t>
  </si>
  <si>
    <t>חגיגות ואירועים</t>
  </si>
  <si>
    <t>חגיגות וארועים</t>
  </si>
  <si>
    <t>שרותים שונים</t>
  </si>
  <si>
    <t>פיתוח כלכלי</t>
  </si>
  <si>
    <t>פיתוח תעשיה ומלאכה</t>
  </si>
  <si>
    <t>שירותים חקלאיים</t>
  </si>
  <si>
    <t>סה"כ 7</t>
  </si>
  <si>
    <t>סה"כ 2</t>
  </si>
  <si>
    <t>8 שרותים ממלכתיים</t>
  </si>
  <si>
    <t>3 שרותים ממלכתיים</t>
  </si>
  <si>
    <t>חינוך</t>
  </si>
  <si>
    <t>תרבות</t>
  </si>
  <si>
    <t>בריאות</t>
  </si>
  <si>
    <t>רווחה</t>
  </si>
  <si>
    <t>דת</t>
  </si>
  <si>
    <t>קליטת עליה</t>
  </si>
  <si>
    <t>סה"כ 8</t>
  </si>
  <si>
    <t>סה"כ 3</t>
  </si>
  <si>
    <t>9 מפעלים</t>
  </si>
  <si>
    <t>4 מפעלים</t>
  </si>
  <si>
    <t>בתי מטבחיים</t>
  </si>
  <si>
    <t>נכסים</t>
  </si>
  <si>
    <t>מפעל ביוב</t>
  </si>
  <si>
    <t>סה"כ 91-97</t>
  </si>
  <si>
    <t>סה"כ 4</t>
  </si>
  <si>
    <t>98-99 תשלומים בלתי רגילים</t>
  </si>
  <si>
    <t>5 תקבולים בלתי רגילים</t>
  </si>
  <si>
    <t>פנסיה</t>
  </si>
  <si>
    <t>הלוואות</t>
  </si>
  <si>
    <t>קרנות</t>
  </si>
  <si>
    <t>הוצאות מיוחדות</t>
  </si>
  <si>
    <t>אחרות</t>
  </si>
  <si>
    <t>סה"כ 98-99</t>
  </si>
  <si>
    <t>סה"כ 5</t>
  </si>
  <si>
    <t>סה"כ תשלומים</t>
  </si>
  <si>
    <t>סה"כ תקבולים</t>
  </si>
  <si>
    <t>סה"כ בחירות</t>
  </si>
  <si>
    <t>מכירת שירותים</t>
  </si>
  <si>
    <t>הצעה ראשונה</t>
  </si>
  <si>
    <t xml:space="preserve">תקבולים </t>
  </si>
  <si>
    <t>הצעה שניה</t>
  </si>
  <si>
    <t>דו"ח הכנסות והוצאות</t>
  </si>
  <si>
    <t>ארנונה כללית</t>
  </si>
  <si>
    <t>צד ההכנסות</t>
  </si>
  <si>
    <t>עצמיות חינוך</t>
  </si>
  <si>
    <t>מפעל המים</t>
  </si>
  <si>
    <t>עצמיות רווחה</t>
  </si>
  <si>
    <t>עצמיות אחר</t>
  </si>
  <si>
    <t>סה"כ הכנסות עצמיות</t>
  </si>
  <si>
    <t>תקבולים ממשרד החינוך</t>
  </si>
  <si>
    <t>תקבולים ממשרד הרווחה</t>
  </si>
  <si>
    <t>תקבולים ממשלתיים אחרים</t>
  </si>
  <si>
    <t>הלוואה לאיזון</t>
  </si>
  <si>
    <t>מענקים אחרים ממשרד הפנים</t>
  </si>
  <si>
    <t>תקבולים אחרים</t>
  </si>
  <si>
    <t>סה"כ תקבולי ממשלה</t>
  </si>
  <si>
    <t>הכנסות ח"פ ובגין שנים קודמות</t>
  </si>
  <si>
    <t>סה"כ הכנסות לפני הנחות בארנונה וכיסוי גרעון נצבר</t>
  </si>
  <si>
    <t>הנחות בארנונה</t>
  </si>
  <si>
    <t>הכנסה לכיסוי גרעון נצבר</t>
  </si>
  <si>
    <t>סה"כ הכנסות ללא מותנה</t>
  </si>
  <si>
    <t>הכנסה מותנה</t>
  </si>
  <si>
    <t>סה"כ הכנסות כולל מותנה</t>
  </si>
  <si>
    <t>צד ההוצאות</t>
  </si>
  <si>
    <t>שכר כללי</t>
  </si>
  <si>
    <t xml:space="preserve">פעולות כלליות </t>
  </si>
  <si>
    <t>שכר עובדי חינוך</t>
  </si>
  <si>
    <t>סה"כ הוצאות כלליות</t>
  </si>
  <si>
    <t>פעולות חינוך</t>
  </si>
  <si>
    <t>סה"כ חינוך</t>
  </si>
  <si>
    <t>שכר עובדי רווחה</t>
  </si>
  <si>
    <t>פעולות רווחה</t>
  </si>
  <si>
    <t>סה"כ רווחה</t>
  </si>
  <si>
    <t>פרעון-מלוות מים וביוב</t>
  </si>
  <si>
    <t>פרעון-מלוות אחר</t>
  </si>
  <si>
    <t>סה"כ פרעון-מלוות</t>
  </si>
  <si>
    <t>הוצאות ח"פ ובגין שנים קודמות</t>
  </si>
  <si>
    <t>סה"כ הוצאות לפני הנחות בארנונה וכיסוי גרעון נצבר</t>
  </si>
  <si>
    <t>הוצאה לכיסוי גרעון נצבר</t>
  </si>
  <si>
    <t>סה"כ הוצאות ללא מותנה</t>
  </si>
  <si>
    <t>הוצאה מותנה</t>
  </si>
  <si>
    <t>סה"כ הוצאות כולל מותנה</t>
  </si>
  <si>
    <t>עודף (גרעון)</t>
  </si>
  <si>
    <t xml:space="preserve"> התקציב הרגיל של הרשות לשנת 2018</t>
  </si>
  <si>
    <t>תקציב 2018 הצעה ראשונה</t>
  </si>
  <si>
    <t>תקציב 2018 הצעה שניה</t>
  </si>
  <si>
    <t>הוצאות שכר שוטף</t>
  </si>
  <si>
    <t>הוצאות לפעילות</t>
  </si>
  <si>
    <t xml:space="preserve">סה"כ הוצאות    </t>
  </si>
  <si>
    <t>הפרש בין הכנסות להוצאות</t>
  </si>
  <si>
    <t>הערה: האומדן מבוסס על תחזית לסוף שנה</t>
  </si>
  <si>
    <t>תקציב עיריית חדרה לשנת 2018</t>
  </si>
  <si>
    <t>תקציב 2018 הצעה 1</t>
  </si>
  <si>
    <t>תקציב 2018 הצעה 3</t>
  </si>
  <si>
    <t>הפסקת התשלום לאיגוד ערים לכיבוי אש</t>
  </si>
  <si>
    <t>הוצאות למזיכרות המועצה</t>
  </si>
  <si>
    <t>צילום הישיבות, פרוטוקולים, הקלטות, ספרות מקצועית, ושונות - עבר מהמנכ"ל</t>
  </si>
  <si>
    <t>עבר לראש העיר</t>
  </si>
  <si>
    <t>בחירות מוניציפליות</t>
  </si>
  <si>
    <t>ראה נספח א + אחראי ניקיון</t>
  </si>
  <si>
    <t xml:space="preserve">ארוחות, מדים, קופה קטנה והוצאות שונות </t>
  </si>
  <si>
    <t>הוצאות מינהלת התחדשות עירונית</t>
  </si>
  <si>
    <t>כלכלן + שמאי + יועץ משפטי</t>
  </si>
  <si>
    <t xml:space="preserve">יוזמות ראש העיר באגף החינוך </t>
  </si>
  <si>
    <t xml:space="preserve">4 בנות שרות לאומי  </t>
  </si>
  <si>
    <t>ארועי יום הזכרון, יום העצמאות (כולל אומנים),  מימונה,  ארועי קיץ, חנוכה, קרנבל פורים סוכות וכו'.</t>
  </si>
  <si>
    <t>ראה נספח א + מנהל מחלקת פרויקטים</t>
  </si>
  <si>
    <t>העברה לפנאי העיר עבור תנועות הנוער</t>
  </si>
  <si>
    <t xml:space="preserve">העברה לעמותה עבור מרכז צעירים. </t>
  </si>
  <si>
    <t>תקציב הפעלה לתיכון - עד ספטמבר 2018</t>
  </si>
  <si>
    <t>חשמל  בחטיבות + אשכול פיס</t>
  </si>
  <si>
    <t>ראה נספח א +9 סייעות מספטמבר 2017</t>
  </si>
  <si>
    <t xml:space="preserve">סייעות צמודות, רפואיות וכיתתיות בבתי ספר </t>
  </si>
  <si>
    <t>תקציב 2018 הצעה שלישית</t>
  </si>
  <si>
    <t>הצעה שלישית</t>
  </si>
  <si>
    <t xml:space="preserve">  </t>
  </si>
  <si>
    <t xml:space="preserve"> בשכר עובדי מרכז הורים וילדים</t>
  </si>
  <si>
    <t>הנכנסות תוכנית ניצנים</t>
  </si>
  <si>
    <t>השתתפות משרד החינוך בצהרונים בסך 300 ש"ח לתלמיד לפי 410 תלמידים שיפוי מלא</t>
  </si>
  <si>
    <t>ערים תאומות + אירוח משלחת מנירנברג</t>
  </si>
  <si>
    <t>שכר דירה עבור חב"ד</t>
  </si>
  <si>
    <t xml:space="preserve">יעוץ להקמת מכללה </t>
  </si>
  <si>
    <t>ראה נספח ב עבר ממנהל רווחה</t>
  </si>
  <si>
    <t>ראה נספח ב עבר למע"ש</t>
  </si>
  <si>
    <t>איתור נוער מכור תוכנית לאומית</t>
  </si>
  <si>
    <t>שכר איתור נוער מכור - תוכנית לאומית</t>
  </si>
  <si>
    <t>הצעה רביעית</t>
  </si>
  <si>
    <t>תשלומים לפי אגפים</t>
  </si>
  <si>
    <t>אגף</t>
  </si>
  <si>
    <t>הנהלה</t>
  </si>
  <si>
    <t>פעילות</t>
  </si>
  <si>
    <t>משאבי אנוש ומחשוב</t>
  </si>
  <si>
    <t>כספים</t>
  </si>
  <si>
    <t>שפ"ע</t>
  </si>
  <si>
    <t>אכיפה ובטחון</t>
  </si>
  <si>
    <t>הנדסה</t>
  </si>
  <si>
    <t>השתתפויות ותמיכות</t>
  </si>
  <si>
    <t>מימון</t>
  </si>
  <si>
    <t xml:space="preserve">תקציב 2018 </t>
  </si>
  <si>
    <t>אחוז גידול מתקציב 2017</t>
  </si>
  <si>
    <t>ראה נספח א + עובד משקל</t>
  </si>
  <si>
    <t>ראה נספח א + הנדסאי מבני ציבור +  מנהל אגף התחדשות עירונית + שלושה עובדים התחדשות עירונית + 2 משפטנים לתכנון ובניה</t>
  </si>
  <si>
    <t>ראה נספח א +2 פקחי פארקים</t>
  </si>
  <si>
    <t>ראה נספח א+ מנהל מחלקה + מנהל תוכן</t>
  </si>
  <si>
    <t>ראה נספח א +מטפלת ועו"ס</t>
  </si>
  <si>
    <t>השתתפות בהתחדשות עירונית</t>
  </si>
  <si>
    <t>כולל הכנסות לעיקור חתולים</t>
  </si>
  <si>
    <t>שכר עובדים בבחירות</t>
  </si>
  <si>
    <t>ע"פ מפתח בינעירוני</t>
  </si>
  <si>
    <t>ראה נספח א +1.3 תקנים</t>
  </si>
  <si>
    <t>ראה נספח א + חשב שכר בכיר</t>
  </si>
  <si>
    <t>שם הסעיף</t>
  </si>
  <si>
    <t>משכורת ושכ"ע</t>
  </si>
  <si>
    <t>תיקונים</t>
  </si>
  <si>
    <t>430-431</t>
  </si>
  <si>
    <t>ארוח וכיבוד</t>
  </si>
  <si>
    <t>ספרות מקצועית ועיתונות</t>
  </si>
  <si>
    <t>הוצאות רכב</t>
  </si>
  <si>
    <t>הוצאות תקשורת</t>
  </si>
  <si>
    <t>הוצאות משרדיות</t>
  </si>
  <si>
    <t>עמלות</t>
  </si>
  <si>
    <t>ריבית</t>
  </si>
  <si>
    <t>תשלום ע"ח קרן - מלוות</t>
  </si>
  <si>
    <t>תשלום ע"ח ריבית - מלוות</t>
  </si>
  <si>
    <t>תשלום ע"ח הצמדה - מלוות</t>
  </si>
  <si>
    <t>החזר הוצאות הסעה לתלמידים</t>
  </si>
  <si>
    <t>חמרים</t>
  </si>
  <si>
    <t>רכישת מחשבים</t>
  </si>
  <si>
    <t>מרכז לגיל הרך</t>
  </si>
  <si>
    <t>750-755</t>
  </si>
  <si>
    <t>קניית שרותים מרשויות ומוסדות</t>
  </si>
  <si>
    <t>780-784</t>
  </si>
  <si>
    <t>810-815</t>
  </si>
  <si>
    <t>השתתפויות תמיכות ותרומות</t>
  </si>
  <si>
    <t>820-829</t>
  </si>
  <si>
    <t>הקצבות</t>
  </si>
  <si>
    <t>830-834</t>
  </si>
  <si>
    <t>השתתפויות באיגודי ערים</t>
  </si>
  <si>
    <t>מלגות לתלמידים וסטודנטים</t>
  </si>
  <si>
    <t>הנחות</t>
  </si>
  <si>
    <t>980-998</t>
  </si>
  <si>
    <t>ראה נספח א + סגן מנהל אגף +מנהל מדור נוכחות</t>
  </si>
  <si>
    <t xml:space="preserve">שמירה,  חובש  השתלמות </t>
  </si>
  <si>
    <t xml:space="preserve">הקצבה לחברה לתיירות עבור לשכת תיירות, אחד העם, בית מורשת אתיופיה, בית פיינברג </t>
  </si>
  <si>
    <t xml:space="preserve">תקציב פיקוח ואחזקה על הרמזורים + יועץ תנועה + מהנדס </t>
  </si>
  <si>
    <t>הוצאות שונות עבור בחירות, כולל שכר מזכירי קלפי וסדרנים ביום הבחירות</t>
  </si>
  <si>
    <t>מלגות לנסיעה לפולין</t>
  </si>
  <si>
    <t xml:space="preserve">העברה לעמותה עבור להקת מחול </t>
  </si>
  <si>
    <t>תוכנית מיפנה.קהילה נגישה, וועדי שכונות , לימודים להפעלה עצמית</t>
  </si>
  <si>
    <t>השתתפות בפעולות לעובדים + 60 אלש"ח לפעילות תרבות לגימלאים + החזר חוגים</t>
  </si>
  <si>
    <t xml:space="preserve"> ריכוז תקבולים ותשלומים לפי פרקי תקציב לשנת 2018</t>
  </si>
  <si>
    <t>תקציב 2018 הנהלה 1</t>
  </si>
  <si>
    <t>תקציב 2018 הנהלה 2</t>
  </si>
  <si>
    <t>30 סליחות. 80 בית ספר מנגן</t>
  </si>
  <si>
    <t>סעיף תקציבי</t>
  </si>
  <si>
    <t xml:space="preserve">תקציב 2018 הנהלה 1 </t>
  </si>
  <si>
    <t>תקבולים לפי סעיפים</t>
  </si>
  <si>
    <t>100-102</t>
  </si>
  <si>
    <t>אגרות מים וביוב</t>
  </si>
  <si>
    <t>אגרות בגין שירותים וחמרים</t>
  </si>
  <si>
    <t>שכל"מ מתושבים</t>
  </si>
  <si>
    <t>השתתפות תושבים בשירותים משלימים</t>
  </si>
  <si>
    <t>השתתפויות מוסדות ורשויות בשכל"מ</t>
  </si>
  <si>
    <t>440-441</t>
  </si>
  <si>
    <t>השתתפויות רשויות ומוסדות בשירותים משלימים</t>
  </si>
  <si>
    <t>שרותים ושכר לימוד - שונות</t>
  </si>
  <si>
    <t>החזרות מחברת ביטוח</t>
  </si>
  <si>
    <t>החזרות מקרנות</t>
  </si>
  <si>
    <t>610-611</t>
  </si>
  <si>
    <t>מכירת חמרים</t>
  </si>
  <si>
    <t>שכ"ד</t>
  </si>
  <si>
    <t>דמי שימוש</t>
  </si>
  <si>
    <t>הכנסות מימון</t>
  </si>
  <si>
    <t>690-694</t>
  </si>
  <si>
    <t>רכוש ומפעלים - שונות</t>
  </si>
  <si>
    <t>910-911</t>
  </si>
  <si>
    <t>השתתפות משרד הפנים</t>
  </si>
  <si>
    <t>920-922</t>
  </si>
  <si>
    <t>השתתפות משרד החינוך</t>
  </si>
  <si>
    <t>930-939</t>
  </si>
  <si>
    <t>השתתפות משרד העבודה והרווחה</t>
  </si>
  <si>
    <t>השתתפות משרדי ממשלה אחרים</t>
  </si>
  <si>
    <t>תקציב 2018</t>
  </si>
  <si>
    <t>תשלומים לפי סעיפים</t>
  </si>
  <si>
    <t>תמלוגים, ספר תולדות חדרה והוצאות לאירועי חגים</t>
  </si>
  <si>
    <t xml:space="preserve"> שכירויות  2018 - נספח ג'</t>
  </si>
  <si>
    <t>מספר</t>
  </si>
  <si>
    <t>אגף/מחלקה</t>
  </si>
  <si>
    <t>בעל הנכס</t>
  </si>
  <si>
    <t>מהות שימוש</t>
  </si>
  <si>
    <t>כתובת</t>
  </si>
  <si>
    <t>שטח</t>
  </si>
  <si>
    <t>תאריך סיום חוזה</t>
  </si>
  <si>
    <t>תשלום חודשי בשקלים לא כולל מע"מ והצמדה</t>
  </si>
  <si>
    <t>תשלום ל -1 מ"ר</t>
  </si>
  <si>
    <t>הערכת הצמדה לחודש לא כולל מע"מ</t>
  </si>
  <si>
    <t>סה"כ לשנה כולל מע"מ</t>
  </si>
  <si>
    <t xml:space="preserve">דמי ניהול/ועד בית לשנה כולל מע"מ </t>
  </si>
  <si>
    <t>אכיפה</t>
  </si>
  <si>
    <t>זברקו מבנים(1971) בע"מ</t>
  </si>
  <si>
    <t>משרד הרישוי טסטים</t>
  </si>
  <si>
    <t>רמבם 13</t>
  </si>
  <si>
    <t>מרכזי מסחר (אזו-ריט) בע"מ</t>
  </si>
  <si>
    <t>משרד הרישוי</t>
  </si>
  <si>
    <t>רוטשילד 40</t>
  </si>
  <si>
    <t>אין</t>
  </si>
  <si>
    <t>קוסטרן</t>
  </si>
  <si>
    <t>רשוי עסקים ומבנים מסוכנים</t>
  </si>
  <si>
    <t>הרברט סמואל 51</t>
  </si>
  <si>
    <t>נכסים + תשתיות+נהלים</t>
  </si>
  <si>
    <t>הלל יפה 25 קומה ד'</t>
  </si>
  <si>
    <t>מדד שלילי ביחס לשנת 2017</t>
  </si>
  <si>
    <t>מדינת ישראל ע"י המנהל לדיור ממשלתי</t>
  </si>
  <si>
    <t>מגרש לימוד זהבי"י</t>
  </si>
  <si>
    <t>ליד תח' המשטרה</t>
  </si>
  <si>
    <t>משקוף ודלת בע"מ</t>
  </si>
  <si>
    <t>מרכז פסגה</t>
  </si>
  <si>
    <t>קומבה 10</t>
  </si>
  <si>
    <t>מנהל</t>
  </si>
  <si>
    <t>זברקו דירות חדרה(93) בע"מ</t>
  </si>
  <si>
    <t>הלל יפה  28</t>
  </si>
  <si>
    <t>אחים קונשטוק שותפות</t>
  </si>
  <si>
    <t>בית משפט לענינים מקומיים</t>
  </si>
  <si>
    <t>הרברט סמואל 17</t>
  </si>
  <si>
    <t>זברקו חברה לבנין והשקעות בע"מ</t>
  </si>
  <si>
    <t>הלל יפה 15</t>
  </si>
  <si>
    <t>מילר לאה, חיה רביב ורחל זיו</t>
  </si>
  <si>
    <t>משרדי מחלקת הקליטה</t>
  </si>
  <si>
    <t>הגיבורים 84</t>
  </si>
  <si>
    <t>לא מצויין בחשבונית</t>
  </si>
  <si>
    <t>לא ידוע</t>
  </si>
  <si>
    <t>יהודה לוי -רו"ח</t>
  </si>
  <si>
    <t xml:space="preserve">איתור נוער </t>
  </si>
  <si>
    <t>הרברט סמואל 59</t>
  </si>
  <si>
    <t>נכסי משפחת שבי מ.בע"מ</t>
  </si>
  <si>
    <t>איתור נוער</t>
  </si>
  <si>
    <t>לוי יחזקאל ואהרון שרעבי</t>
  </si>
  <si>
    <t>שי"ל ויחידה למאבק בסמים ובאלכוהול</t>
  </si>
  <si>
    <t>הלל יפה 25 קומה ב'</t>
  </si>
  <si>
    <t>התנדבות בקהילה ואלימות במשפחה</t>
  </si>
  <si>
    <t>הלל יפה 25 קומה ג'</t>
  </si>
  <si>
    <t>עמסת+צח רשת +אורדן סחר ושירותים</t>
  </si>
  <si>
    <t>משרדי אגף הרווחה</t>
  </si>
  <si>
    <t xml:space="preserve">הגבורים 67    </t>
  </si>
  <si>
    <t>אוריאל חן השקעות בע"מ</t>
  </si>
  <si>
    <t>מרכז עוצמ"ה</t>
  </si>
  <si>
    <t>הנשיא 24</t>
  </si>
  <si>
    <t>עמידר החברה הלאומית לשיכון בישראל בע"מ</t>
  </si>
  <si>
    <t>מועדונית מקס"ם שכונת פאר</t>
  </si>
  <si>
    <t>מיכאל חנני 12</t>
  </si>
  <si>
    <t>בהליכי כריתת חוזה</t>
  </si>
  <si>
    <t xml:space="preserve">רווחה </t>
  </si>
  <si>
    <t xml:space="preserve">יוניברסל מוטורס </t>
  </si>
  <si>
    <t xml:space="preserve">התמכרויות סמים </t>
  </si>
  <si>
    <t>מנאי 1, פינת פרידלנדר</t>
  </si>
  <si>
    <t>בחודש אוגוסט שכ"ד עולה לסכום 10210 ₪</t>
  </si>
  <si>
    <t>תפעול</t>
  </si>
  <si>
    <t>ריט 1 בע"מ</t>
  </si>
  <si>
    <t>אגף התפעול</t>
  </si>
  <si>
    <t>יהודי פקיעין 1</t>
  </si>
  <si>
    <t>אוריאל חן השקעות בע"מ+ רעמים אוז בע"מ</t>
  </si>
  <si>
    <t>מט"ל</t>
  </si>
  <si>
    <t>הנשיא ויצמן 16</t>
  </si>
  <si>
    <t>זיווה עובדיה השקעות בע"מ+ רוט לוי עופר+ פוס עדנה+בן יעקב ליאורה</t>
  </si>
  <si>
    <t>מרכז הלב</t>
  </si>
  <si>
    <t>הנשיא ויצמן 43</t>
  </si>
  <si>
    <t>נתוני 2017</t>
  </si>
  <si>
    <r>
      <t xml:space="preserve">ראה נספח א השתתפות משרד הרווחה ב - 75% משכר הבסיס,  </t>
    </r>
    <r>
      <rPr>
        <sz val="12"/>
        <color rgb="FFFF0000"/>
        <rFont val="Arial"/>
        <family val="2"/>
      </rPr>
      <t>0.5 לטיפול בקשישים + עוזרת למנהלת האגף</t>
    </r>
  </si>
  <si>
    <t>ראה נספח א + מנהל מח תרבות</t>
  </si>
  <si>
    <t>תקציב לטיאוט רחובות - 500 אלש"ח מותנה</t>
  </si>
  <si>
    <t>ראה נספח א + סגן מנהל מחלקה</t>
  </si>
  <si>
    <t>ראה נספח א + מנהל מח' גינון + 2 עובדי אחזקה לפארקים</t>
  </si>
  <si>
    <t>אחזקת גנים ציבוריים  - 300 אלש"ח מותנה</t>
  </si>
  <si>
    <t>עבר לתמיכות</t>
  </si>
  <si>
    <t>הוצאות חשמל + אחזקה + שמירה בפארק (ניקיון וגינון עבר לאגף שפ"ע)</t>
  </si>
  <si>
    <t>חובש לכפר הים</t>
  </si>
  <si>
    <t>פעילות לאזרחים ותיקים ושילוב תרבויות + יום ניצחון על גרמניה הנאצית</t>
  </si>
  <si>
    <t>700 אלש"ח מותנה בהכנסות ממשרד החינוך ובאי חריגה בהוצאות שכר</t>
  </si>
  <si>
    <t>1 מלש"ח מותנה בהכנסות ממשרד החינוך ובאי חריגה בהוצאות שכר</t>
  </si>
  <si>
    <t>1.5 מלש"ח הכנסה מותנית - התייעלות בגביית כספים מול משרד החינוך</t>
  </si>
  <si>
    <t>500 אלש"חהכנסה מותנית - התייעלות בגביית כספים מול משרד החינוך</t>
  </si>
  <si>
    <t>5.803 מלש"ח לספורט הישגי, 300 אלש"ח שווי שימוש במתקני ספורט. 200 אלש"ח לבתי ספר חרדים 380 אלש"ח לגנ"י בחינוך החרדי. 150 מוסדות תורניים</t>
  </si>
  <si>
    <t>תחזוקת אקו פארק, סקייט פארק, פארק בעין הים פארק נחל חדרה וגינת כלבים</t>
  </si>
  <si>
    <t>פסטיבל אביב, מימונה, מסיבת סיום חוף, בירה, בום בוקס, יריד ארבעת המינים</t>
  </si>
  <si>
    <t>איסוף אשפה וגזם מרחבי העיר באמצעות 4 קבלנים - 2 מלש"ח מותנה</t>
  </si>
  <si>
    <t>עבודות תיקון אחזקה והתקנת מחשבים לכלל העירייה. 100 אלש"ח מותנה</t>
  </si>
  <si>
    <t>השתלמויות מקצועיות לעובדים 50 אלש"ח מותנה הכנסה</t>
  </si>
  <si>
    <t xml:space="preserve">טקס עובדים מצטיינים ופורשים + 60 אלש"ח עבור סוכות אבלים לעובדים 50 אלש"ח מותנה הכנסה </t>
  </si>
  <si>
    <t>הוצאות שונות לתחזוקת מבנה העירייה 50 אלש"ח מותנה בהכנסה</t>
  </si>
  <si>
    <t>תשלומים בגין הסעת תלמידים לבתי ספר כפוף לוועדה 100 אלש"ח מותנה בהכנסה</t>
  </si>
  <si>
    <t>הוצאות מותנות בהכנסה</t>
  </si>
  <si>
    <t>סעיף תקציב</t>
  </si>
  <si>
    <t>תקציב מותנה הכנסה</t>
  </si>
  <si>
    <t>לשימוש ללא התניה</t>
  </si>
  <si>
    <t>תקציב 2018 כולל</t>
  </si>
  <si>
    <t>300 אלש"ח מותנה בהכנסות ממשרד החינוך ובאי חריגה בהוצאות שכר</t>
  </si>
  <si>
    <t>עבודות קבלניות מיחשוב</t>
  </si>
  <si>
    <t>עבודות קבלניות טיאוט רחובות</t>
  </si>
  <si>
    <t>סעיף התנייה</t>
  </si>
  <si>
    <t>הכנסות ארנונה</t>
  </si>
  <si>
    <t>הכנסות ממשרד החינוך</t>
  </si>
  <si>
    <t>סעיפי הכנסה מותנית</t>
  </si>
  <si>
    <t xml:space="preserve">תקציב מותנה </t>
  </si>
  <si>
    <t>למימוש ללא התניה</t>
  </si>
  <si>
    <t>ארנונה</t>
  </si>
  <si>
    <t>תעודות ואישורים לטאבו</t>
  </si>
  <si>
    <t>אגרות חיסון, הסגר וסימון כלבים</t>
  </si>
  <si>
    <t xml:space="preserve">64% הכנסות מהמשטרה לשמירה בבתי ספר </t>
  </si>
  <si>
    <t xml:space="preserve">הכנסות בגין מידע </t>
  </si>
  <si>
    <t>אגרות בניה</t>
  </si>
  <si>
    <t>מינהלת התחדשות עירונית מימון משרד הבינוי</t>
  </si>
  <si>
    <t>גביה מדו"חות חניה - רישום בברוטו</t>
  </si>
  <si>
    <t>השתתפות הורים בתוכניות קרב ומילת</t>
  </si>
  <si>
    <t>תלמידים שאינם תושבי חדרה הלומדים בחדרה</t>
  </si>
  <si>
    <t>השתתפות משרד החינוך בשמירה</t>
  </si>
  <si>
    <t>תוכנית לילדים בסיכון במימון 75% ממשלה</t>
  </si>
  <si>
    <t>הכנסות מהמשרד לבטחון פנים</t>
  </si>
  <si>
    <t>מכירת כרטיסים לאירועי תרבות</t>
  </si>
  <si>
    <t>הכנסות ממשרדי ממשלה לפעילות תורנית</t>
  </si>
  <si>
    <t>השתתפות תושבים</t>
  </si>
  <si>
    <t>השתתפות משרד הרווחה בפעילות</t>
  </si>
  <si>
    <t xml:space="preserve"> תשלום ע"י התושבים + השתתפות רווחה ב 112500 ₪</t>
  </si>
  <si>
    <t>השתתפות מ. הרווחה 75%</t>
  </si>
  <si>
    <t>מימון 100%</t>
  </si>
  <si>
    <t>השתתפות מ. הרווחה 75% בטיפול באלכוהוליסטים</t>
  </si>
  <si>
    <t>השתתפות מ. הרווחה 75% למשפחות במצוקה בקהילה</t>
  </si>
  <si>
    <t xml:space="preserve">השתתפות מ. הרווחה 75%בטיפול במשפחות </t>
  </si>
  <si>
    <t xml:space="preserve"> השתתפות מ. הרווחה 75%בטיפול בהורים וילדיהם</t>
  </si>
  <si>
    <t>השתתפות מ. הרווחה 75%ביצירת קשר הורים וילדים</t>
  </si>
  <si>
    <t>השתתפות מ. הרווחה 75%בטיפול בילד בקהילה</t>
  </si>
  <si>
    <t>השתתפות מ. הרווחה 75%בטיפול בילדים בסיכון</t>
  </si>
  <si>
    <t xml:space="preserve"> השתתפות מ. הרווחה 75%בטיפול בילד </t>
  </si>
  <si>
    <t>השתתפות מ. הרווחה 75%בטיפול במשפחות אומנה</t>
  </si>
  <si>
    <t xml:space="preserve">תוכנית לילדים בסיכון </t>
  </si>
  <si>
    <t>השתתפות מ. הרווחה 75%בילדים במעונות יום</t>
  </si>
  <si>
    <t>תוכנית לילדים בסיכון</t>
  </si>
  <si>
    <t>תוכנית לילדים בסיכון מימון ממשלתי 75%</t>
  </si>
  <si>
    <t>השתתפות דיירים בבתי אבות</t>
  </si>
  <si>
    <t xml:space="preserve"> השתתפות מ. הרווחה 75%באחזקת זקנים במעונות </t>
  </si>
  <si>
    <t>השתתפות מ. הרווחה 75% בשכונה תומכת</t>
  </si>
  <si>
    <t>השתתפות מ. הרווחה 75%במועדונים לזקנים</t>
  </si>
  <si>
    <t>השתתפות מ. הרווחה 75%בטיפול בזקן בקהילה</t>
  </si>
  <si>
    <t xml:space="preserve">  השתתפות מ. הרווחה 75%במסגרת יומית לזקן </t>
  </si>
  <si>
    <t xml:space="preserve">  השתתפות מ. הרווחה 75%</t>
  </si>
  <si>
    <t>השתתפות מ. הרווחה 100%</t>
  </si>
  <si>
    <t xml:space="preserve"> השתתפות מ. הרווחה 75%בסידור מפגרים במוסדות </t>
  </si>
  <si>
    <t xml:space="preserve">השתתפות מ. הרווחה 75%במפגרים במוסד ממשלתי </t>
  </si>
  <si>
    <t>השתתפות מ. הרווחה 75%במסגרות יום ארוך</t>
  </si>
  <si>
    <t>השתתפות מ. הרווחה 75%במפגרים במעון טיפולי</t>
  </si>
  <si>
    <t>השתתפות מ. הרווחה 75%בשרותים תומכים למפגר</t>
  </si>
  <si>
    <t>השתתפות מ. הרווחה 75% נופשונים למפגר</t>
  </si>
  <si>
    <t>השתתפות מ. הרווחה 75%במעון גל אור - פעולות</t>
  </si>
  <si>
    <t xml:space="preserve">השתתפות מ. הרווחה 75%   </t>
  </si>
  <si>
    <t xml:space="preserve">השתתפות משרד הרווחה   </t>
  </si>
  <si>
    <t>השתתפות משרד הרווחה 75%</t>
  </si>
  <si>
    <t>ההשתתפות מ. הרווחה 75% בשיקום העיוור בקהילה</t>
  </si>
  <si>
    <t>השתתפות מ. הרווחה 75% בהדרכת עיוור ובני ביתו</t>
  </si>
  <si>
    <t>השתתפות מ. הרווחה 75% במפעלי שיקום לעיוור</t>
  </si>
  <si>
    <t>השתתפות מ. הרווחה 75% במפעלי תעסוקה ומועדון</t>
  </si>
  <si>
    <t xml:space="preserve">השתתפות מ. הרווחה 75% באחזקת נכים בפנימיות </t>
  </si>
  <si>
    <t xml:space="preserve">השתתפות מ. הרווחה 75% </t>
  </si>
  <si>
    <t>השתתפות מ. הרווחה בטיפול בנערות במצוקה</t>
  </si>
  <si>
    <t>השתתפות מ. הרווחה במקלטים לנשים מוכות</t>
  </si>
  <si>
    <t>השתתפות מ. הרווחה בטיפול בנוער ובצעירים</t>
  </si>
  <si>
    <t>השתתפות מ. הרווחה בבדיקות למשתמשי סמים</t>
  </si>
  <si>
    <t>השתתפות מ. הרווחה במתאם עירוני למלחמה בסמים</t>
  </si>
  <si>
    <t>75% מימון</t>
  </si>
  <si>
    <t>השתתפות מ. הרווחה במפת"ן מקומי - אחזקה</t>
  </si>
  <si>
    <t>הוצא מהסעיף הכללי של רווחה</t>
  </si>
  <si>
    <t>השתתפות מ. הרווחה באחזקת מרכזים קהילתיים</t>
  </si>
  <si>
    <t>השתתפות מ. הרווחה בפעולות התנדבות</t>
  </si>
  <si>
    <t>השתתפות מ. הרווחה בשיל</t>
  </si>
  <si>
    <t>השתתפות מ. הרווחה בשיקום שכונות פעולות</t>
  </si>
  <si>
    <t>השתתפות מ. הרווחה במעונות יום עולים</t>
  </si>
  <si>
    <t>השתתפות מ. הרווחה במפגרים בפנימיה עולים</t>
  </si>
  <si>
    <t>השתתפות מ. הרווחה בילדים בפנימיות עולים</t>
  </si>
  <si>
    <t>השתתפות מ. הרווחה בטיפול בזקנים עולים</t>
  </si>
  <si>
    <t>השתתפות מ. הרווחה בילדים במצוקה עולים</t>
  </si>
  <si>
    <t>השתתפות מ. הרווחה ב 75%</t>
  </si>
  <si>
    <t xml:space="preserve"> משרד הקליטה מענק לקליטת עליה</t>
  </si>
  <si>
    <t xml:space="preserve">  הכנסות מתושבים בגין חובות משנים קודמות</t>
  </si>
  <si>
    <t>חובות בגין מים</t>
  </si>
  <si>
    <t>הכנסות מהשכרת נכסי העירייה</t>
  </si>
  <si>
    <t>הכנסות מדמי ניהול</t>
  </si>
  <si>
    <t xml:space="preserve"> הכנסות ממכירת תווי חנייה, איזי פארק, מדחנים ורישום בברוטו</t>
  </si>
  <si>
    <t xml:space="preserve">חובות עבר אגרת ביוב מתושבים  </t>
  </si>
  <si>
    <t>כולל החזר עמלות ממשכ"ל</t>
  </si>
  <si>
    <t>הכנסות עקב מקרי ביטוח</t>
  </si>
  <si>
    <t>העברה מקרן הפיתוח ע"פ קריטריונים</t>
  </si>
  <si>
    <t>הכנסות ממכירת טפסי מכרז</t>
  </si>
  <si>
    <t xml:space="preserve"> מענקים שונים מהמדינה </t>
  </si>
  <si>
    <t>השתתפות  בהפעלת הטכנודע. 200 אלש"ח מותנה בהכנסות ארנונה - שחרור מותנה</t>
  </si>
  <si>
    <t xml:space="preserve">השתתפות בעמותת פנאי העיר + 465.6 אלש"ח רצף חינוכי 6 חודשים. 208 אלש"ח פעוטון - 200 אלש"ח מותנה בהכנסות </t>
  </si>
  <si>
    <t>השתתפות העירייה בפעילות המתנ"ס כולל עיר בשינוי 200 אלש"ח + תוספת המרכז לגיל הרך 200 אלש"ח  211.2 אלש"ח לרצף חינוכי 6 חודשים - 100 אלש"ח מותנה בהכנסות ארנונה</t>
  </si>
  <si>
    <t>שכר נוח"ם</t>
  </si>
  <si>
    <t xml:space="preserve">3.450 מלש"ח מותנה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</si>
</sst>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 * #,##0_ ;_ * \-#,##0_ ;_ * &quot;-&quot;_ ;_ @_ "/>
    <numFmt numFmtId="43" formatCode="_ * #,##0.00_ ;_ * \-#,##0.00_ ;_ * &quot;-&quot;??_ ;_ @_ "/>
    <numFmt numFmtId="164" formatCode="_ * #,##0_ ;_ * \-#,##0_ ;_ * &quot;-&quot;??_ ;_ @_ "/>
    <numFmt numFmtId="165" formatCode="_ &quot;¤&quot;\ * #,##0.00_ ;_ &quot;¤&quot;\ * \-#,##0.00_ ;_ &quot;¤&quot;\ * &quot;-&quot;??_ ;_ @_ "/>
    <numFmt numFmtId="166" formatCode="_ * #,##0.0_ ;_ * \-#,##0.0_ ;_ * &quot;-&quot;??_ ;_ @_ "/>
    <numFmt numFmtId="167" formatCode="&quot;₪&quot;\ #,##0"/>
    <numFmt numFmtId="168" formatCode="&quot;₪&quot;\ #,##0.0"/>
  </numFmts>
  <fonts count="8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2"/>
      <name val="Arial"/>
      <family val="2"/>
    </font>
    <font>
      <b/>
      <sz val="16"/>
      <color indexed="9"/>
      <name val="Guttman Drogolin"/>
      <charset val="177"/>
    </font>
    <font>
      <b/>
      <sz val="14"/>
      <color indexed="9"/>
      <name val="Guttman Drogolin"/>
      <charset val="177"/>
    </font>
    <font>
      <b/>
      <sz val="12"/>
      <color indexed="9"/>
      <name val="Guttman Drogolin"/>
      <charset val="177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b/>
      <sz val="14"/>
      <color indexed="9"/>
      <name val="Arial"/>
      <family val="2"/>
      <charset val="177"/>
    </font>
    <font>
      <b/>
      <sz val="14"/>
      <color indexed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6"/>
      <color indexed="9"/>
      <name val="Arial"/>
      <family val="2"/>
      <charset val="177"/>
    </font>
    <font>
      <sz val="12"/>
      <name val="Arial"/>
      <family val="2"/>
    </font>
    <font>
      <sz val="12"/>
      <color indexed="9"/>
      <name val="Arial"/>
      <family val="2"/>
      <charset val="177"/>
    </font>
    <font>
      <sz val="12"/>
      <name val="Arial"/>
      <family val="2"/>
      <charset val="177"/>
    </font>
    <font>
      <sz val="12"/>
      <color indexed="10"/>
      <name val="Arial"/>
      <family val="2"/>
      <charset val="177"/>
    </font>
    <font>
      <b/>
      <sz val="12"/>
      <name val="Arial"/>
      <family val="2"/>
      <charset val="177"/>
    </font>
    <font>
      <b/>
      <sz val="12"/>
      <name val="Arial"/>
      <family val="2"/>
    </font>
    <font>
      <b/>
      <sz val="12"/>
      <color indexed="10"/>
      <name val="Arial"/>
      <family val="2"/>
      <charset val="177"/>
    </font>
    <font>
      <sz val="12"/>
      <color indexed="10"/>
      <name val="Arial"/>
      <family val="2"/>
    </font>
    <font>
      <sz val="12"/>
      <color theme="0"/>
      <name val="Arial"/>
      <family val="2"/>
      <charset val="177"/>
    </font>
    <font>
      <b/>
      <sz val="12"/>
      <color theme="0"/>
      <name val="Arial"/>
      <family val="2"/>
      <charset val="177"/>
    </font>
    <font>
      <sz val="10"/>
      <name val="Arial"/>
      <family val="2"/>
    </font>
    <font>
      <sz val="11"/>
      <color indexed="8"/>
      <name val="Arial"/>
      <family val="2"/>
      <charset val="177"/>
    </font>
    <font>
      <b/>
      <sz val="11"/>
      <color indexed="9"/>
      <name val="Guttman Drogolin"/>
      <charset val="177"/>
    </font>
    <font>
      <b/>
      <sz val="11"/>
      <name val="Arial"/>
      <family val="2"/>
      <charset val="177"/>
    </font>
    <font>
      <sz val="11"/>
      <name val="Arial"/>
      <family val="2"/>
      <charset val="177"/>
    </font>
    <font>
      <b/>
      <sz val="11"/>
      <color indexed="9"/>
      <name val="Arial"/>
      <family val="2"/>
      <charset val="177"/>
    </font>
    <font>
      <sz val="10"/>
      <color theme="0"/>
      <name val="Arial"/>
      <family val="2"/>
      <charset val="177"/>
    </font>
    <font>
      <b/>
      <sz val="22"/>
      <color indexed="17"/>
      <name val="Guttman Mantova-Decor"/>
      <charset val="177"/>
    </font>
    <font>
      <b/>
      <sz val="14"/>
      <color indexed="9"/>
      <name val="Gungsuh"/>
      <family val="1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2"/>
      <name val="Arial"/>
      <family val="2"/>
    </font>
    <font>
      <b/>
      <sz val="12"/>
      <color theme="0"/>
      <name val="Segoe UI"/>
      <family val="2"/>
    </font>
    <font>
      <sz val="10"/>
      <name val="David"/>
      <family val="2"/>
      <charset val="177"/>
    </font>
    <font>
      <b/>
      <i/>
      <sz val="10"/>
      <name val="Arial"/>
      <family val="2"/>
    </font>
    <font>
      <b/>
      <sz val="12"/>
      <color indexed="81"/>
      <name val="Tahoma"/>
      <family val="2"/>
    </font>
    <font>
      <sz val="12"/>
      <color indexed="81"/>
      <name val="Tahoma"/>
      <family val="2"/>
    </font>
    <font>
      <b/>
      <sz val="18"/>
      <color theme="0"/>
      <name val="Segoe UI"/>
      <family val="2"/>
    </font>
    <font>
      <sz val="18"/>
      <name val="Arial"/>
      <family val="2"/>
    </font>
    <font>
      <sz val="18"/>
      <name val="Arial"/>
      <family val="2"/>
      <charset val="177"/>
    </font>
    <font>
      <b/>
      <sz val="18"/>
      <name val="Arial"/>
      <family val="2"/>
    </font>
    <font>
      <b/>
      <sz val="18"/>
      <name val="Arial"/>
      <family val="2"/>
      <charset val="177"/>
    </font>
    <font>
      <sz val="12"/>
      <name val="Guttman Drogolin"/>
      <charset val="177"/>
    </font>
    <font>
      <sz val="12"/>
      <color rgb="FFFF0000"/>
      <name val="Arial"/>
      <family val="2"/>
    </font>
    <font>
      <b/>
      <sz val="11"/>
      <color theme="0"/>
      <name val="Arial"/>
      <family val="2"/>
      <scheme val="minor"/>
    </font>
    <font>
      <b/>
      <sz val="12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sz val="22"/>
      <color theme="8" tint="-0.499984740745262"/>
      <name val="Gungsuh"/>
      <family val="1"/>
    </font>
    <font>
      <b/>
      <i/>
      <sz val="11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Gungsuh"/>
      <family val="1"/>
    </font>
    <font>
      <b/>
      <sz val="12"/>
      <name val="Guttman Drogolin"/>
      <charset val="177"/>
    </font>
    <font>
      <sz val="14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4"/>
      <color theme="0"/>
      <name val="Arial"/>
      <family val="2"/>
    </font>
    <font>
      <b/>
      <sz val="22"/>
      <name val="Arial"/>
      <family val="2"/>
      <scheme val="minor"/>
    </font>
    <font>
      <sz val="12"/>
      <color theme="1"/>
      <name val="Arial"/>
      <family val="2"/>
      <charset val="177"/>
      <scheme val="minor"/>
    </font>
    <font>
      <b/>
      <sz val="12"/>
      <color theme="0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b/>
      <sz val="18"/>
      <color indexed="9"/>
      <name val="Gungsuh"/>
      <family val="1"/>
    </font>
    <font>
      <b/>
      <sz val="14"/>
      <color theme="0"/>
      <name val="Arial"/>
      <family val="2"/>
      <charset val="177"/>
    </font>
    <font>
      <sz val="9"/>
      <color indexed="81"/>
      <name val="Tahoma"/>
      <charset val="177"/>
    </font>
    <font>
      <b/>
      <sz val="9"/>
      <color indexed="81"/>
      <name val="Tahoma"/>
      <charset val="177"/>
    </font>
    <font>
      <b/>
      <sz val="18"/>
      <color theme="8" tint="-0.499984740745262"/>
      <name val="Gungsuh"/>
      <family val="1"/>
    </font>
    <font>
      <b/>
      <sz val="16"/>
      <color theme="8" tint="-0.499984740745262"/>
      <name val="Gungsuh"/>
      <family val="1"/>
    </font>
    <font>
      <b/>
      <sz val="14"/>
      <color theme="8" tint="-0.499984740745262"/>
      <name val="Gungsuh"/>
      <family val="1"/>
    </font>
    <font>
      <b/>
      <sz val="12"/>
      <color theme="8" tint="-0.499984740745262"/>
      <name val="Gungsuh"/>
      <family val="1"/>
    </font>
    <font>
      <b/>
      <sz val="24"/>
      <color theme="8" tint="-0.499984740745262"/>
      <name val="Gungsuh"/>
      <family val="1"/>
    </font>
  </fonts>
  <fills count="48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CF2F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249977111117893"/>
        <bgColor theme="7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499984740745262"/>
        <bgColor theme="7"/>
      </patternFill>
    </fill>
    <fill>
      <patternFill patternType="solid">
        <fgColor theme="5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</borders>
  <cellStyleXfs count="95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2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6" applyNumberFormat="0" applyAlignment="0" applyProtection="0"/>
    <xf numFmtId="0" fontId="20" fillId="8" borderId="7" applyNumberFormat="0" applyAlignment="0" applyProtection="0"/>
    <xf numFmtId="0" fontId="21" fillId="8" borderId="6" applyNumberFormat="0" applyAlignment="0" applyProtection="0"/>
    <xf numFmtId="0" fontId="22" fillId="0" borderId="8" applyNumberFormat="0" applyFill="0" applyAlignment="0" applyProtection="0"/>
    <xf numFmtId="0" fontId="23" fillId="9" borderId="9" applyNumberFormat="0" applyAlignment="0" applyProtection="0"/>
    <xf numFmtId="0" fontId="24" fillId="0" borderId="0" applyNumberFormat="0" applyFill="0" applyBorder="0" applyAlignment="0" applyProtection="0"/>
    <xf numFmtId="0" fontId="1" fillId="10" borderId="10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7" fillId="22" borderId="0" applyNumberFormat="0" applyBorder="0" applyAlignment="0" applyProtection="0"/>
    <xf numFmtId="0" fontId="27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7" fillId="30" borderId="0" applyNumberFormat="0" applyBorder="0" applyAlignment="0" applyProtection="0"/>
    <xf numFmtId="0" fontId="2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7" fillId="34" borderId="0" applyNumberFormat="0" applyBorder="0" applyAlignment="0" applyProtection="0"/>
    <xf numFmtId="0" fontId="29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39" fillId="0" borderId="0"/>
    <xf numFmtId="0" fontId="39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10" applyNumberFormat="0" applyFont="0" applyAlignment="0" applyProtection="0"/>
    <xf numFmtId="0" fontId="1" fillId="10" borderId="10" applyNumberFormat="0" applyFont="0" applyAlignment="0" applyProtection="0"/>
    <xf numFmtId="0" fontId="39" fillId="0" borderId="0"/>
    <xf numFmtId="0" fontId="50" fillId="0" borderId="0"/>
    <xf numFmtId="0" fontId="52" fillId="0" borderId="0"/>
    <xf numFmtId="0" fontId="39" fillId="0" borderId="0"/>
    <xf numFmtId="9" fontId="1" fillId="0" borderId="0" applyFont="0" applyFill="0" applyBorder="0" applyAlignment="0" applyProtection="0"/>
  </cellStyleXfs>
  <cellXfs count="303">
    <xf numFmtId="0" fontId="0" fillId="0" borderId="0" xfId="0"/>
    <xf numFmtId="0" fontId="6" fillId="0" borderId="1" xfId="3" applyFont="1" applyFill="1" applyBorder="1" applyAlignment="1">
      <alignment readingOrder="1"/>
    </xf>
    <xf numFmtId="164" fontId="6" fillId="0" borderId="1" xfId="2" applyNumberFormat="1" applyFont="1" applyFill="1" applyBorder="1" applyAlignment="1">
      <alignment readingOrder="1"/>
    </xf>
    <xf numFmtId="0" fontId="7" fillId="3" borderId="1" xfId="3" applyFont="1" applyFill="1" applyBorder="1" applyAlignment="1">
      <alignment readingOrder="1"/>
    </xf>
    <xf numFmtId="164" fontId="7" fillId="3" borderId="1" xfId="2" applyNumberFormat="1" applyFont="1" applyFill="1" applyBorder="1" applyAlignment="1">
      <alignment readingOrder="1"/>
    </xf>
    <xf numFmtId="0" fontId="6" fillId="0" borderId="0" xfId="3" applyFont="1" applyAlignment="1">
      <alignment readingOrder="1"/>
    </xf>
    <xf numFmtId="0" fontId="6" fillId="0" borderId="1" xfId="3" applyFont="1" applyBorder="1" applyAlignment="1">
      <alignment readingOrder="1"/>
    </xf>
    <xf numFmtId="0" fontId="8" fillId="2" borderId="1" xfId="3" applyFont="1" applyFill="1" applyBorder="1" applyAlignment="1">
      <alignment readingOrder="1"/>
    </xf>
    <xf numFmtId="0" fontId="9" fillId="0" borderId="0" xfId="3" applyFont="1" applyAlignment="1">
      <alignment readingOrder="1"/>
    </xf>
    <xf numFmtId="164" fontId="6" fillId="0" borderId="0" xfId="2" applyNumberFormat="1" applyFont="1" applyAlignment="1">
      <alignment readingOrder="1"/>
    </xf>
    <xf numFmtId="41" fontId="6" fillId="0" borderId="0" xfId="3" applyNumberFormat="1" applyFont="1" applyAlignment="1">
      <alignment readingOrder="1"/>
    </xf>
    <xf numFmtId="164" fontId="6" fillId="0" borderId="0" xfId="3" applyNumberFormat="1" applyFont="1" applyAlignment="1">
      <alignment readingOrder="1"/>
    </xf>
    <xf numFmtId="0" fontId="4" fillId="2" borderId="2" xfId="3" applyFont="1" applyFill="1" applyBorder="1" applyAlignment="1">
      <alignment horizontal="center"/>
    </xf>
    <xf numFmtId="164" fontId="0" fillId="0" borderId="0" xfId="1" applyNumberFormat="1" applyFont="1"/>
    <xf numFmtId="164" fontId="4" fillId="2" borderId="2" xfId="1" applyNumberFormat="1" applyFont="1" applyFill="1" applyBorder="1" applyAlignment="1">
      <alignment horizontal="center"/>
    </xf>
    <xf numFmtId="164" fontId="8" fillId="2" borderId="1" xfId="1" applyNumberFormat="1" applyFont="1" applyFill="1" applyBorder="1" applyAlignment="1">
      <alignment readingOrder="1"/>
    </xf>
    <xf numFmtId="0" fontId="32" fillId="0" borderId="0" xfId="45" applyFont="1" applyFill="1"/>
    <xf numFmtId="41" fontId="2" fillId="0" borderId="0" xfId="2" applyNumberFormat="1" applyFont="1" applyFill="1"/>
    <xf numFmtId="41" fontId="2" fillId="0" borderId="0" xfId="45" applyNumberFormat="1" applyFont="1" applyFill="1"/>
    <xf numFmtId="0" fontId="31" fillId="0" borderId="0" xfId="45" applyFont="1" applyFill="1"/>
    <xf numFmtId="0" fontId="33" fillId="3" borderId="0" xfId="45" applyFont="1" applyFill="1"/>
    <xf numFmtId="0" fontId="8" fillId="2" borderId="0" xfId="45" applyFont="1" applyFill="1"/>
    <xf numFmtId="41" fontId="2" fillId="0" borderId="0" xfId="2" applyNumberFormat="1" applyFont="1" applyFill="1" applyAlignment="1">
      <alignment horizontal="right" wrapText="1"/>
    </xf>
    <xf numFmtId="41" fontId="31" fillId="0" borderId="0" xfId="45" applyNumberFormat="1" applyFont="1" applyFill="1"/>
    <xf numFmtId="41" fontId="34" fillId="3" borderId="0" xfId="45" applyNumberFormat="1" applyFont="1" applyFill="1"/>
    <xf numFmtId="41" fontId="2" fillId="3" borderId="0" xfId="2" applyNumberFormat="1" applyFont="1" applyFill="1" applyAlignment="1">
      <alignment horizontal="right" wrapText="1"/>
    </xf>
    <xf numFmtId="0" fontId="36" fillId="0" borderId="0" xfId="45" applyFont="1" applyFill="1"/>
    <xf numFmtId="164" fontId="2" fillId="0" borderId="0" xfId="2" applyNumberFormat="1" applyFont="1" applyFill="1" applyAlignment="1">
      <alignment horizontal="right" wrapText="1"/>
    </xf>
    <xf numFmtId="0" fontId="35" fillId="0" borderId="0" xfId="45" applyFont="1" applyFill="1"/>
    <xf numFmtId="41" fontId="2" fillId="0" borderId="0" xfId="2" applyNumberFormat="1" applyFont="1" applyFill="1" applyAlignment="1">
      <alignment horizontal="right" wrapText="1" readingOrder="2"/>
    </xf>
    <xf numFmtId="164" fontId="34" fillId="3" borderId="0" xfId="2" applyNumberFormat="1" applyFont="1" applyFill="1" applyAlignment="1">
      <alignment horizontal="right" wrapText="1"/>
    </xf>
    <xf numFmtId="0" fontId="2" fillId="0" borderId="0" xfId="45" applyFont="1" applyFill="1"/>
    <xf numFmtId="164" fontId="2" fillId="0" borderId="0" xfId="2" applyNumberFormat="1" applyFont="1" applyFill="1"/>
    <xf numFmtId="41" fontId="34" fillId="3" borderId="0" xfId="2" applyNumberFormat="1" applyFont="1" applyFill="1"/>
    <xf numFmtId="43" fontId="0" fillId="0" borderId="0" xfId="1" applyFont="1"/>
    <xf numFmtId="0" fontId="33" fillId="0" borderId="0" xfId="45" applyFont="1" applyFill="1"/>
    <xf numFmtId="41" fontId="2" fillId="0" borderId="0" xfId="2" applyNumberFormat="1" applyFont="1" applyFill="1" applyAlignment="1">
      <alignment horizontal="right"/>
    </xf>
    <xf numFmtId="41" fontId="2" fillId="0" borderId="0" xfId="45" applyNumberFormat="1" applyFont="1"/>
    <xf numFmtId="41" fontId="2" fillId="0" borderId="0" xfId="2" applyNumberFormat="1" applyFont="1"/>
    <xf numFmtId="41" fontId="34" fillId="3" borderId="0" xfId="2" applyNumberFormat="1" applyFont="1" applyFill="1" applyBorder="1"/>
    <xf numFmtId="41" fontId="2" fillId="0" borderId="0" xfId="45" applyNumberFormat="1" applyFont="1" applyFill="1" applyBorder="1"/>
    <xf numFmtId="41" fontId="2" fillId="0" borderId="0" xfId="2" applyNumberFormat="1" applyFont="1" applyFill="1" applyBorder="1"/>
    <xf numFmtId="49" fontId="2" fillId="0" borderId="0" xfId="2" applyNumberFormat="1" applyFont="1" applyFill="1" applyAlignment="1" applyProtection="1">
      <alignment horizontal="right" wrapText="1"/>
      <protection locked="0"/>
    </xf>
    <xf numFmtId="49" fontId="2" fillId="0" borderId="0" xfId="2" applyNumberFormat="1" applyFont="1" applyFill="1" applyAlignment="1">
      <alignment horizontal="right" wrapText="1" readingOrder="2"/>
    </xf>
    <xf numFmtId="49" fontId="2" fillId="0" borderId="0" xfId="2" applyNumberFormat="1" applyFont="1" applyFill="1" applyAlignment="1">
      <alignment horizontal="right" wrapText="1"/>
    </xf>
    <xf numFmtId="9" fontId="34" fillId="3" borderId="0" xfId="46" applyFont="1" applyFill="1" applyAlignment="1">
      <alignment horizontal="right" wrapText="1"/>
    </xf>
    <xf numFmtId="0" fontId="31" fillId="0" borderId="0" xfId="45" applyFont="1" applyFill="1" applyBorder="1"/>
    <xf numFmtId="41" fontId="34" fillId="0" borderId="0" xfId="2" applyNumberFormat="1" applyFont="1" applyFill="1" applyAlignment="1">
      <alignment horizontal="right" wrapText="1"/>
    </xf>
    <xf numFmtId="41" fontId="2" fillId="0" borderId="0" xfId="2" applyNumberFormat="1" applyFont="1" applyFill="1" applyAlignment="1">
      <alignment vertical="top" wrapText="1"/>
    </xf>
    <xf numFmtId="164" fontId="2" fillId="0" borderId="0" xfId="2" applyNumberFormat="1" applyFont="1"/>
    <xf numFmtId="0" fontId="2" fillId="0" borderId="0" xfId="45" applyFont="1" applyFill="1" applyBorder="1" applyAlignment="1">
      <alignment wrapText="1"/>
    </xf>
    <xf numFmtId="0" fontId="31" fillId="0" borderId="0" xfId="45" applyFont="1"/>
    <xf numFmtId="0" fontId="37" fillId="0" borderId="0" xfId="45" applyFont="1" applyFill="1"/>
    <xf numFmtId="0" fontId="38" fillId="0" borderId="0" xfId="45" applyFont="1" applyFill="1"/>
    <xf numFmtId="41" fontId="38" fillId="0" borderId="0" xfId="2" applyNumberFormat="1" applyFont="1" applyFill="1"/>
    <xf numFmtId="164" fontId="38" fillId="0" borderId="0" xfId="2" applyNumberFormat="1" applyFont="1" applyFill="1" applyAlignment="1">
      <alignment horizontal="right" wrapText="1"/>
    </xf>
    <xf numFmtId="41" fontId="8" fillId="2" borderId="0" xfId="45" applyNumberFormat="1" applyFont="1" applyFill="1"/>
    <xf numFmtId="164" fontId="8" fillId="2" borderId="0" xfId="45" applyNumberFormat="1" applyFont="1" applyFill="1" applyAlignment="1">
      <alignment horizontal="right" wrapText="1"/>
    </xf>
    <xf numFmtId="41" fontId="34" fillId="0" borderId="0" xfId="45" applyNumberFormat="1" applyFont="1" applyFill="1"/>
    <xf numFmtId="41" fontId="31" fillId="0" borderId="0" xfId="2" applyNumberFormat="1" applyFont="1" applyFill="1" applyAlignment="1">
      <alignment horizontal="right" wrapText="1"/>
    </xf>
    <xf numFmtId="41" fontId="31" fillId="0" borderId="0" xfId="2" applyNumberFormat="1" applyFont="1" applyFill="1"/>
    <xf numFmtId="41" fontId="32" fillId="0" borderId="0" xfId="2" applyNumberFormat="1" applyFont="1" applyFill="1" applyAlignment="1">
      <alignment horizontal="right" wrapText="1"/>
    </xf>
    <xf numFmtId="41" fontId="31" fillId="0" borderId="0" xfId="2" applyNumberFormat="1" applyFont="1" applyAlignment="1">
      <alignment horizontal="right" wrapText="1"/>
    </xf>
    <xf numFmtId="41" fontId="31" fillId="0" borderId="0" xfId="45" applyNumberFormat="1" applyFont="1"/>
    <xf numFmtId="165" fontId="31" fillId="0" borderId="0" xfId="47" applyFont="1"/>
    <xf numFmtId="43" fontId="31" fillId="0" borderId="0" xfId="2" applyFont="1"/>
    <xf numFmtId="43" fontId="31" fillId="0" borderId="0" xfId="45" applyNumberFormat="1" applyFont="1"/>
    <xf numFmtId="0" fontId="30" fillId="0" borderId="0" xfId="45" applyFont="1" applyFill="1"/>
    <xf numFmtId="41" fontId="2" fillId="35" borderId="0" xfId="2" applyNumberFormat="1" applyFont="1" applyFill="1" applyAlignment="1">
      <alignment horizontal="right" wrapText="1"/>
    </xf>
    <xf numFmtId="164" fontId="1" fillId="0" borderId="0" xfId="1" applyNumberFormat="1" applyFont="1"/>
    <xf numFmtId="164" fontId="41" fillId="2" borderId="2" xfId="1" applyNumberFormat="1" applyFont="1" applyFill="1" applyBorder="1" applyAlignment="1">
      <alignment horizontal="center"/>
    </xf>
    <xf numFmtId="164" fontId="42" fillId="3" borderId="1" xfId="1" applyNumberFormat="1" applyFont="1" applyFill="1" applyBorder="1" applyAlignment="1">
      <alignment readingOrder="1"/>
    </xf>
    <xf numFmtId="164" fontId="44" fillId="2" borderId="1" xfId="1" applyNumberFormat="1" applyFont="1" applyFill="1" applyBorder="1" applyAlignment="1">
      <alignment readingOrder="1"/>
    </xf>
    <xf numFmtId="41" fontId="2" fillId="0" borderId="0" xfId="60" applyNumberFormat="1" applyFont="1" applyFill="1" applyAlignment="1">
      <alignment horizontal="right" wrapText="1"/>
    </xf>
    <xf numFmtId="41" fontId="2" fillId="0" borderId="0" xfId="60" applyNumberFormat="1" applyFont="1" applyFill="1" applyAlignment="1">
      <alignment horizontal="right" wrapText="1" readingOrder="2"/>
    </xf>
    <xf numFmtId="164" fontId="41" fillId="2" borderId="2" xfId="1" applyNumberFormat="1" applyFont="1" applyFill="1" applyBorder="1" applyAlignment="1">
      <alignment horizontal="center" wrapText="1"/>
    </xf>
    <xf numFmtId="0" fontId="4" fillId="2" borderId="13" xfId="3" applyFont="1" applyFill="1" applyBorder="1" applyAlignment="1">
      <alignment horizontal="center"/>
    </xf>
    <xf numFmtId="0" fontId="5" fillId="2" borderId="13" xfId="3" applyFont="1" applyFill="1" applyBorder="1" applyAlignment="1">
      <alignment horizontal="center"/>
    </xf>
    <xf numFmtId="164" fontId="0" fillId="0" borderId="1" xfId="1" applyNumberFormat="1" applyFont="1" applyBorder="1"/>
    <xf numFmtId="164" fontId="1" fillId="0" borderId="1" xfId="1" applyNumberFormat="1" applyFont="1" applyBorder="1"/>
    <xf numFmtId="0" fontId="0" fillId="0" borderId="1" xfId="0" applyBorder="1"/>
    <xf numFmtId="164" fontId="0" fillId="0" borderId="1" xfId="1" applyNumberFormat="1" applyFont="1" applyFill="1" applyBorder="1"/>
    <xf numFmtId="164" fontId="43" fillId="0" borderId="1" xfId="1" applyNumberFormat="1" applyFont="1" applyFill="1" applyBorder="1" applyAlignment="1">
      <alignment readingOrder="1"/>
    </xf>
    <xf numFmtId="164" fontId="1" fillId="0" borderId="1" xfId="1" applyNumberFormat="1" applyFont="1" applyFill="1" applyBorder="1"/>
    <xf numFmtId="0" fontId="45" fillId="0" borderId="1" xfId="3" applyFont="1" applyFill="1" applyBorder="1" applyAlignment="1">
      <alignment readingOrder="1"/>
    </xf>
    <xf numFmtId="164" fontId="27" fillId="0" borderId="0" xfId="1" applyNumberFormat="1" applyFont="1"/>
    <xf numFmtId="164" fontId="9" fillId="0" borderId="0" xfId="1" applyNumberFormat="1" applyFont="1" applyAlignment="1">
      <alignment readingOrder="1"/>
    </xf>
    <xf numFmtId="0" fontId="2" fillId="0" borderId="0" xfId="3"/>
    <xf numFmtId="0" fontId="46" fillId="0" borderId="0" xfId="3" applyFont="1" applyFill="1" applyAlignment="1">
      <alignment horizontal="center"/>
    </xf>
    <xf numFmtId="164" fontId="47" fillId="36" borderId="17" xfId="60" applyNumberFormat="1" applyFont="1" applyFill="1" applyBorder="1" applyAlignment="1">
      <alignment horizontal="center"/>
    </xf>
    <xf numFmtId="164" fontId="47" fillId="36" borderId="0" xfId="60" applyNumberFormat="1" applyFont="1" applyFill="1" applyBorder="1" applyAlignment="1">
      <alignment horizontal="center"/>
    </xf>
    <xf numFmtId="164" fontId="47" fillId="36" borderId="18" xfId="60" applyNumberFormat="1" applyFont="1" applyFill="1" applyBorder="1" applyAlignment="1">
      <alignment horizontal="center"/>
    </xf>
    <xf numFmtId="0" fontId="48" fillId="37" borderId="20" xfId="90" applyNumberFormat="1" applyFont="1" applyFill="1" applyBorder="1" applyAlignment="1">
      <alignment horizontal="center"/>
    </xf>
    <xf numFmtId="0" fontId="48" fillId="37" borderId="21" xfId="90" applyNumberFormat="1" applyFont="1" applyFill="1" applyBorder="1" applyAlignment="1">
      <alignment horizontal="center"/>
    </xf>
    <xf numFmtId="0" fontId="48" fillId="38" borderId="1" xfId="90" applyNumberFormat="1" applyFont="1" applyFill="1" applyBorder="1" applyAlignment="1">
      <alignment horizontal="center"/>
    </xf>
    <xf numFmtId="0" fontId="48" fillId="38" borderId="24" xfId="90" applyNumberFormat="1" applyFont="1" applyFill="1" applyBorder="1" applyAlignment="1">
      <alignment horizontal="center"/>
    </xf>
    <xf numFmtId="164" fontId="48" fillId="37" borderId="1" xfId="60" applyNumberFormat="1" applyFont="1" applyFill="1" applyBorder="1" applyAlignment="1">
      <alignment horizontal="center"/>
    </xf>
    <xf numFmtId="164" fontId="48" fillId="37" borderId="24" xfId="60" applyNumberFormat="1" applyFont="1" applyFill="1" applyBorder="1" applyAlignment="1">
      <alignment horizontal="center"/>
    </xf>
    <xf numFmtId="164" fontId="48" fillId="38" borderId="1" xfId="60" applyNumberFormat="1" applyFont="1" applyFill="1" applyBorder="1" applyAlignment="1">
      <alignment horizontal="center"/>
    </xf>
    <xf numFmtId="164" fontId="48" fillId="38" borderId="24" xfId="60" applyNumberFormat="1" applyFont="1" applyFill="1" applyBorder="1" applyAlignment="1">
      <alignment horizontal="center"/>
    </xf>
    <xf numFmtId="164" fontId="49" fillId="38" borderId="27" xfId="60" applyNumberFormat="1" applyFont="1" applyFill="1" applyBorder="1" applyAlignment="1">
      <alignment horizontal="center"/>
    </xf>
    <xf numFmtId="164" fontId="49" fillId="38" borderId="28" xfId="60" applyNumberFormat="1" applyFont="1" applyFill="1" applyBorder="1" applyAlignment="1">
      <alignment horizontal="center"/>
    </xf>
    <xf numFmtId="0" fontId="34" fillId="0" borderId="0" xfId="3" applyFont="1"/>
    <xf numFmtId="41" fontId="2" fillId="0" borderId="0" xfId="3" applyNumberFormat="1" applyFont="1"/>
    <xf numFmtId="164" fontId="2" fillId="0" borderId="0" xfId="3" applyNumberFormat="1" applyFont="1"/>
    <xf numFmtId="164" fontId="39" fillId="38" borderId="1" xfId="60" applyNumberFormat="1" applyFont="1" applyFill="1" applyBorder="1" applyAlignment="1">
      <alignment horizontal="center"/>
    </xf>
    <xf numFmtId="164" fontId="2" fillId="0" borderId="0" xfId="3" applyNumberFormat="1"/>
    <xf numFmtId="0" fontId="50" fillId="0" borderId="0" xfId="91"/>
    <xf numFmtId="164" fontId="50" fillId="0" borderId="0" xfId="91" applyNumberFormat="1"/>
    <xf numFmtId="0" fontId="2" fillId="0" borderId="0" xfId="91" applyFont="1" applyFill="1"/>
    <xf numFmtId="164" fontId="2" fillId="0" borderId="0" xfId="91" applyNumberFormat="1" applyFont="1" applyFill="1"/>
    <xf numFmtId="41" fontId="2" fillId="0" borderId="0" xfId="91" applyNumberFormat="1" applyFont="1" applyFill="1"/>
    <xf numFmtId="0" fontId="0" fillId="0" borderId="1" xfId="0" applyFill="1" applyBorder="1"/>
    <xf numFmtId="0" fontId="0" fillId="0" borderId="0" xfId="0" applyFill="1"/>
    <xf numFmtId="41" fontId="32" fillId="0" borderId="0" xfId="45" applyNumberFormat="1" applyFont="1" applyFill="1"/>
    <xf numFmtId="41" fontId="33" fillId="0" borderId="0" xfId="45" applyNumberFormat="1" applyFont="1" applyFill="1"/>
    <xf numFmtId="41" fontId="35" fillId="0" borderId="0" xfId="45" applyNumberFormat="1" applyFont="1" applyFill="1"/>
    <xf numFmtId="0" fontId="57" fillId="0" borderId="0" xfId="91" applyFont="1"/>
    <xf numFmtId="43" fontId="57" fillId="0" borderId="0" xfId="1" applyFont="1"/>
    <xf numFmtId="43" fontId="57" fillId="0" borderId="0" xfId="91" applyNumberFormat="1" applyFont="1"/>
    <xf numFmtId="164" fontId="39" fillId="39" borderId="1" xfId="63" applyNumberFormat="1" applyFont="1" applyFill="1" applyBorder="1" applyAlignment="1">
      <alignment horizontal="right" readingOrder="1"/>
    </xf>
    <xf numFmtId="164" fontId="53" fillId="39" borderId="1" xfId="63" applyNumberFormat="1" applyFont="1" applyFill="1" applyBorder="1" applyAlignment="1">
      <alignment horizontal="right" readingOrder="1"/>
    </xf>
    <xf numFmtId="43" fontId="31" fillId="0" borderId="0" xfId="1" applyFont="1" applyFill="1"/>
    <xf numFmtId="164" fontId="1" fillId="0" borderId="0" xfId="1" applyNumberFormat="1" applyFont="1" applyFill="1"/>
    <xf numFmtId="164" fontId="0" fillId="0" borderId="0" xfId="1" applyNumberFormat="1" applyFont="1" applyFill="1"/>
    <xf numFmtId="0" fontId="0" fillId="0" borderId="0" xfId="0" applyAlignment="1">
      <alignment horizontal="right"/>
    </xf>
    <xf numFmtId="41" fontId="0" fillId="0" borderId="0" xfId="0" applyNumberFormat="1"/>
    <xf numFmtId="43" fontId="0" fillId="0" borderId="0" xfId="0" applyNumberFormat="1"/>
    <xf numFmtId="0" fontId="8" fillId="2" borderId="0" xfId="45" applyFont="1" applyFill="1" applyAlignment="1">
      <alignment horizontal="right"/>
    </xf>
    <xf numFmtId="41" fontId="8" fillId="2" borderId="0" xfId="2" applyNumberFormat="1" applyFont="1" applyFill="1" applyAlignment="1">
      <alignment horizontal="right"/>
    </xf>
    <xf numFmtId="0" fontId="4" fillId="2" borderId="2" xfId="3" applyFont="1" applyFill="1" applyBorder="1" applyAlignment="1">
      <alignment horizontal="right" wrapText="1"/>
    </xf>
    <xf numFmtId="0" fontId="30" fillId="0" borderId="0" xfId="45" applyFont="1" applyFill="1" applyAlignment="1">
      <alignment horizontal="right"/>
    </xf>
    <xf numFmtId="164" fontId="0" fillId="0" borderId="0" xfId="0" applyNumberFormat="1"/>
    <xf numFmtId="166" fontId="31" fillId="0" borderId="0" xfId="1" applyNumberFormat="1" applyFont="1" applyFill="1"/>
    <xf numFmtId="166" fontId="31" fillId="0" borderId="0" xfId="45" applyNumberFormat="1" applyFont="1" applyFill="1"/>
    <xf numFmtId="0" fontId="63" fillId="43" borderId="0" xfId="0" applyFont="1" applyFill="1" applyAlignment="1">
      <alignment horizontal="right"/>
    </xf>
    <xf numFmtId="0" fontId="63" fillId="43" borderId="0" xfId="0" applyFont="1" applyFill="1"/>
    <xf numFmtId="164" fontId="63" fillId="43" borderId="0" xfId="0" applyNumberFormat="1" applyFont="1" applyFill="1"/>
    <xf numFmtId="164" fontId="56" fillId="43" borderId="32" xfId="60" applyNumberFormat="1" applyFont="1" applyFill="1" applyBorder="1" applyAlignment="1">
      <alignment horizontal="center" wrapText="1"/>
    </xf>
    <xf numFmtId="164" fontId="58" fillId="41" borderId="34" xfId="60" applyNumberFormat="1" applyFont="1" applyFill="1" applyBorder="1" applyAlignment="1">
      <alignment horizontal="right"/>
    </xf>
    <xf numFmtId="164" fontId="58" fillId="41" borderId="35" xfId="60" applyNumberFormat="1" applyFont="1" applyFill="1" applyBorder="1"/>
    <xf numFmtId="164" fontId="59" fillId="41" borderId="34" xfId="60" applyNumberFormat="1" applyFont="1" applyFill="1" applyBorder="1" applyAlignment="1">
      <alignment horizontal="right"/>
    </xf>
    <xf numFmtId="164" fontId="59" fillId="41" borderId="35" xfId="60" applyNumberFormat="1" applyFont="1" applyFill="1" applyBorder="1"/>
    <xf numFmtId="164" fontId="59" fillId="40" borderId="34" xfId="91" applyNumberFormat="1" applyFont="1" applyFill="1" applyBorder="1" applyAlignment="1">
      <alignment horizontal="right" vertical="center"/>
    </xf>
    <xf numFmtId="164" fontId="59" fillId="40" borderId="35" xfId="91" applyNumberFormat="1" applyFont="1" applyFill="1" applyBorder="1"/>
    <xf numFmtId="164" fontId="60" fillId="42" borderId="36" xfId="91" applyNumberFormat="1" applyFont="1" applyFill="1" applyBorder="1" applyAlignment="1">
      <alignment horizontal="right"/>
    </xf>
    <xf numFmtId="164" fontId="60" fillId="42" borderId="37" xfId="91" applyNumberFormat="1" applyFont="1" applyFill="1" applyBorder="1"/>
    <xf numFmtId="164" fontId="39" fillId="41" borderId="1" xfId="63" applyNumberFormat="1" applyFont="1" applyFill="1" applyBorder="1" applyAlignment="1">
      <alignment horizontal="right" readingOrder="1"/>
    </xf>
    <xf numFmtId="164" fontId="39" fillId="41" borderId="1" xfId="63" applyNumberFormat="1" applyFont="1" applyFill="1" applyBorder="1" applyAlignment="1">
      <alignment horizontal="left" readingOrder="1"/>
    </xf>
    <xf numFmtId="164" fontId="39" fillId="41" borderId="1" xfId="60" applyNumberFormat="1" applyFont="1" applyFill="1" applyBorder="1" applyAlignment="1">
      <alignment horizontal="left" readingOrder="1"/>
    </xf>
    <xf numFmtId="164" fontId="39" fillId="41" borderId="1" xfId="92" applyNumberFormat="1" applyFont="1" applyFill="1" applyBorder="1" applyAlignment="1">
      <alignment horizontal="left" readingOrder="1"/>
    </xf>
    <xf numFmtId="164" fontId="53" fillId="41" borderId="1" xfId="63" applyNumberFormat="1" applyFont="1" applyFill="1" applyBorder="1" applyAlignment="1">
      <alignment horizontal="right" readingOrder="1"/>
    </xf>
    <xf numFmtId="164" fontId="53" fillId="41" borderId="1" xfId="63" applyNumberFormat="1" applyFont="1" applyFill="1" applyBorder="1" applyAlignment="1">
      <alignment horizontal="left" readingOrder="1"/>
    </xf>
    <xf numFmtId="164" fontId="68" fillId="41" borderId="1" xfId="63" applyNumberFormat="1" applyFont="1" applyFill="1" applyBorder="1" applyAlignment="1">
      <alignment horizontal="right" readingOrder="1"/>
    </xf>
    <xf numFmtId="164" fontId="47" fillId="43" borderId="17" xfId="60" applyNumberFormat="1" applyFont="1" applyFill="1" applyBorder="1" applyAlignment="1">
      <alignment horizontal="center"/>
    </xf>
    <xf numFmtId="164" fontId="47" fillId="43" borderId="0" xfId="60" applyNumberFormat="1" applyFont="1" applyFill="1" applyBorder="1" applyAlignment="1">
      <alignment horizontal="center"/>
    </xf>
    <xf numFmtId="164" fontId="47" fillId="43" borderId="18" xfId="60" applyNumberFormat="1" applyFont="1" applyFill="1" applyBorder="1" applyAlignment="1">
      <alignment horizontal="center"/>
    </xf>
    <xf numFmtId="0" fontId="48" fillId="40" borderId="19" xfId="90" applyNumberFormat="1" applyFont="1" applyFill="1" applyBorder="1" applyAlignment="1">
      <alignment horizontal="center"/>
    </xf>
    <xf numFmtId="0" fontId="48" fillId="40" borderId="20" xfId="90" applyNumberFormat="1" applyFont="1" applyFill="1" applyBorder="1" applyAlignment="1">
      <alignment horizontal="center"/>
    </xf>
    <xf numFmtId="0" fontId="48" fillId="40" borderId="21" xfId="90" applyNumberFormat="1" applyFont="1" applyFill="1" applyBorder="1" applyAlignment="1">
      <alignment horizontal="center"/>
    </xf>
    <xf numFmtId="0" fontId="48" fillId="40" borderId="22" xfId="90" applyNumberFormat="1" applyFont="1" applyFill="1" applyBorder="1" applyAlignment="1">
      <alignment horizontal="center"/>
    </xf>
    <xf numFmtId="0" fontId="48" fillId="41" borderId="23" xfId="90" applyNumberFormat="1" applyFont="1" applyFill="1" applyBorder="1" applyAlignment="1">
      <alignment horizontal="center"/>
    </xf>
    <xf numFmtId="0" fontId="48" fillId="41" borderId="1" xfId="90" applyNumberFormat="1" applyFont="1" applyFill="1" applyBorder="1" applyAlignment="1">
      <alignment horizontal="center"/>
    </xf>
    <xf numFmtId="0" fontId="48" fillId="41" borderId="24" xfId="90" applyNumberFormat="1" applyFont="1" applyFill="1" applyBorder="1" applyAlignment="1">
      <alignment horizontal="center"/>
    </xf>
    <xf numFmtId="0" fontId="48" fillId="41" borderId="25" xfId="90" applyNumberFormat="1" applyFont="1" applyFill="1" applyBorder="1" applyAlignment="1">
      <alignment horizontal="center"/>
    </xf>
    <xf numFmtId="164" fontId="48" fillId="41" borderId="1" xfId="60" applyNumberFormat="1" applyFont="1" applyFill="1" applyBorder="1" applyAlignment="1">
      <alignment horizontal="center"/>
    </xf>
    <xf numFmtId="164" fontId="48" fillId="41" borderId="24" xfId="60" applyNumberFormat="1" applyFont="1" applyFill="1" applyBorder="1" applyAlignment="1">
      <alignment horizontal="center"/>
    </xf>
    <xf numFmtId="0" fontId="48" fillId="40" borderId="23" xfId="90" applyNumberFormat="1" applyFont="1" applyFill="1" applyBorder="1" applyAlignment="1">
      <alignment horizontal="center"/>
    </xf>
    <xf numFmtId="0" fontId="48" fillId="40" borderId="1" xfId="90" applyNumberFormat="1" applyFont="1" applyFill="1" applyBorder="1" applyAlignment="1">
      <alignment horizontal="center"/>
    </xf>
    <xf numFmtId="164" fontId="48" fillId="40" borderId="1" xfId="60" applyNumberFormat="1" applyFont="1" applyFill="1" applyBorder="1" applyAlignment="1">
      <alignment horizontal="center"/>
    </xf>
    <xf numFmtId="164" fontId="48" fillId="40" borderId="24" xfId="60" applyNumberFormat="1" applyFont="1" applyFill="1" applyBorder="1" applyAlignment="1">
      <alignment horizontal="center"/>
    </xf>
    <xf numFmtId="0" fontId="48" fillId="40" borderId="25" xfId="90" applyNumberFormat="1" applyFont="1" applyFill="1" applyBorder="1" applyAlignment="1">
      <alignment horizontal="center"/>
    </xf>
    <xf numFmtId="0" fontId="69" fillId="42" borderId="26" xfId="90" applyNumberFormat="1" applyFont="1" applyFill="1" applyBorder="1" applyAlignment="1">
      <alignment horizontal="center"/>
    </xf>
    <xf numFmtId="0" fontId="69" fillId="42" borderId="27" xfId="90" applyNumberFormat="1" applyFont="1" applyFill="1" applyBorder="1" applyAlignment="1">
      <alignment horizontal="center"/>
    </xf>
    <xf numFmtId="164" fontId="69" fillId="42" borderId="27" xfId="60" applyNumberFormat="1" applyFont="1" applyFill="1" applyBorder="1" applyAlignment="1">
      <alignment horizontal="center"/>
    </xf>
    <xf numFmtId="164" fontId="69" fillId="42" borderId="28" xfId="60" applyNumberFormat="1" applyFont="1" applyFill="1" applyBorder="1" applyAlignment="1">
      <alignment horizontal="center"/>
    </xf>
    <xf numFmtId="0" fontId="69" fillId="42" borderId="29" xfId="90" applyNumberFormat="1" applyFont="1" applyFill="1" applyBorder="1" applyAlignment="1">
      <alignment horizontal="center"/>
    </xf>
    <xf numFmtId="0" fontId="61" fillId="40" borderId="40" xfId="90" applyFont="1" applyFill="1" applyBorder="1" applyAlignment="1">
      <alignment horizontal="right"/>
    </xf>
    <xf numFmtId="164" fontId="2" fillId="40" borderId="35" xfId="60" applyNumberFormat="1" applyFont="1" applyFill="1" applyBorder="1"/>
    <xf numFmtId="0" fontId="61" fillId="41" borderId="40" xfId="90" applyFont="1" applyFill="1" applyBorder="1" applyAlignment="1">
      <alignment horizontal="right"/>
    </xf>
    <xf numFmtId="164" fontId="2" fillId="41" borderId="35" xfId="60" applyNumberFormat="1" applyFont="1" applyFill="1" applyBorder="1"/>
    <xf numFmtId="164" fontId="51" fillId="44" borderId="33" xfId="60" applyNumberFormat="1" applyFont="1" applyFill="1" applyBorder="1" applyAlignment="1">
      <alignment horizontal="center" wrapText="1"/>
    </xf>
    <xf numFmtId="0" fontId="71" fillId="40" borderId="40" xfId="90" applyFont="1" applyFill="1" applyBorder="1" applyAlignment="1">
      <alignment horizontal="right"/>
    </xf>
    <xf numFmtId="164" fontId="34" fillId="40" borderId="35" xfId="60" applyNumberFormat="1" applyFont="1" applyFill="1" applyBorder="1"/>
    <xf numFmtId="0" fontId="71" fillId="41" borderId="40" xfId="90" applyFont="1" applyFill="1" applyBorder="1" applyAlignment="1">
      <alignment horizontal="right"/>
    </xf>
    <xf numFmtId="164" fontId="34" fillId="41" borderId="35" xfId="60" applyNumberFormat="1" applyFont="1" applyFill="1" applyBorder="1"/>
    <xf numFmtId="164" fontId="47" fillId="43" borderId="0" xfId="60" applyNumberFormat="1" applyFont="1" applyFill="1" applyBorder="1" applyAlignment="1">
      <alignment horizontal="center" wrapText="1"/>
    </xf>
    <xf numFmtId="1" fontId="64" fillId="40" borderId="34" xfId="0" applyNumberFormat="1" applyFont="1" applyFill="1" applyBorder="1" applyAlignment="1">
      <alignment horizontal="right"/>
    </xf>
    <xf numFmtId="0" fontId="65" fillId="40" borderId="35" xfId="0" applyFont="1" applyFill="1" applyBorder="1"/>
    <xf numFmtId="164" fontId="65" fillId="40" borderId="35" xfId="1" applyNumberFormat="1" applyFont="1" applyFill="1" applyBorder="1"/>
    <xf numFmtId="1" fontId="64" fillId="41" borderId="34" xfId="0" applyNumberFormat="1" applyFont="1" applyFill="1" applyBorder="1" applyAlignment="1">
      <alignment horizontal="right"/>
    </xf>
    <xf numFmtId="0" fontId="65" fillId="41" borderId="35" xfId="0" applyFont="1" applyFill="1" applyBorder="1"/>
    <xf numFmtId="164" fontId="65" fillId="41" borderId="35" xfId="1" applyNumberFormat="1" applyFont="1" applyFill="1" applyBorder="1"/>
    <xf numFmtId="1" fontId="64" fillId="42" borderId="34" xfId="0" applyNumberFormat="1" applyFont="1" applyFill="1" applyBorder="1" applyAlignment="1">
      <alignment horizontal="right"/>
    </xf>
    <xf numFmtId="0" fontId="66" fillId="42" borderId="35" xfId="0" applyFont="1" applyFill="1" applyBorder="1"/>
    <xf numFmtId="164" fontId="66" fillId="42" borderId="35" xfId="1" applyNumberFormat="1" applyFont="1" applyFill="1" applyBorder="1"/>
    <xf numFmtId="0" fontId="72" fillId="35" borderId="0" xfId="93" applyFont="1" applyFill="1"/>
    <xf numFmtId="0" fontId="39" fillId="0" borderId="0" xfId="93"/>
    <xf numFmtId="14" fontId="39" fillId="0" borderId="0" xfId="93" applyNumberFormat="1"/>
    <xf numFmtId="167" fontId="39" fillId="0" borderId="0" xfId="69" applyNumberFormat="1" applyFont="1"/>
    <xf numFmtId="168" fontId="39" fillId="0" borderId="0" xfId="69" applyNumberFormat="1" applyFont="1"/>
    <xf numFmtId="167" fontId="72" fillId="35" borderId="0" xfId="93" applyNumberFormat="1" applyFont="1" applyFill="1"/>
    <xf numFmtId="0" fontId="73" fillId="35" borderId="0" xfId="93" applyFont="1" applyFill="1"/>
    <xf numFmtId="0" fontId="75" fillId="35" borderId="0" xfId="93" applyFont="1" applyFill="1"/>
    <xf numFmtId="0" fontId="72" fillId="35" borderId="0" xfId="93" applyFont="1" applyFill="1" applyAlignment="1">
      <alignment horizontal="center"/>
    </xf>
    <xf numFmtId="0" fontId="9" fillId="35" borderId="0" xfId="93" applyFont="1" applyFill="1"/>
    <xf numFmtId="14" fontId="72" fillId="35" borderId="0" xfId="93" applyNumberFormat="1" applyFont="1" applyFill="1"/>
    <xf numFmtId="167" fontId="72" fillId="35" borderId="0" xfId="69" applyNumberFormat="1" applyFont="1" applyFill="1"/>
    <xf numFmtId="168" fontId="72" fillId="35" borderId="0" xfId="69" applyNumberFormat="1" applyFont="1" applyFill="1"/>
    <xf numFmtId="0" fontId="39" fillId="40" borderId="0" xfId="93" applyFont="1" applyFill="1"/>
    <xf numFmtId="14" fontId="39" fillId="40" borderId="0" xfId="93" applyNumberFormat="1" applyFont="1" applyFill="1"/>
    <xf numFmtId="167" fontId="39" fillId="40" borderId="0" xfId="69" applyNumberFormat="1" applyFont="1" applyFill="1"/>
    <xf numFmtId="168" fontId="39" fillId="40" borderId="0" xfId="69" applyNumberFormat="1" applyFont="1" applyFill="1"/>
    <xf numFmtId="167" fontId="39" fillId="40" borderId="0" xfId="93" applyNumberFormat="1" applyFont="1" applyFill="1"/>
    <xf numFmtId="0" fontId="39" fillId="41" borderId="0" xfId="93" applyFont="1" applyFill="1"/>
    <xf numFmtId="14" fontId="39" fillId="41" borderId="0" xfId="93" applyNumberFormat="1" applyFont="1" applyFill="1"/>
    <xf numFmtId="167" fontId="39" fillId="41" borderId="0" xfId="69" applyNumberFormat="1" applyFont="1" applyFill="1"/>
    <xf numFmtId="168" fontId="39" fillId="41" borderId="0" xfId="69" applyNumberFormat="1" applyFont="1" applyFill="1"/>
    <xf numFmtId="167" fontId="39" fillId="41" borderId="0" xfId="93" applyNumberFormat="1" applyFont="1" applyFill="1"/>
    <xf numFmtId="0" fontId="69" fillId="42" borderId="0" xfId="93" applyFont="1" applyFill="1"/>
    <xf numFmtId="14" fontId="69" fillId="42" borderId="0" xfId="93" applyNumberFormat="1" applyFont="1" applyFill="1"/>
    <xf numFmtId="167" fontId="69" fillId="42" borderId="0" xfId="69" applyNumberFormat="1" applyFont="1" applyFill="1"/>
    <xf numFmtId="168" fontId="69" fillId="42" borderId="0" xfId="69" applyNumberFormat="1" applyFont="1" applyFill="1"/>
    <xf numFmtId="0" fontId="69" fillId="43" borderId="0" xfId="93" applyFont="1" applyFill="1"/>
    <xf numFmtId="14" fontId="69" fillId="43" borderId="0" xfId="93" applyNumberFormat="1" applyFont="1" applyFill="1"/>
    <xf numFmtId="167" fontId="69" fillId="43" borderId="0" xfId="69" applyNumberFormat="1" applyFont="1" applyFill="1"/>
    <xf numFmtId="168" fontId="69" fillId="43" borderId="0" xfId="69" applyNumberFormat="1" applyFont="1" applyFill="1"/>
    <xf numFmtId="167" fontId="69" fillId="43" borderId="43" xfId="93" applyNumberFormat="1" applyFont="1" applyFill="1" applyBorder="1"/>
    <xf numFmtId="0" fontId="69" fillId="43" borderId="43" xfId="93" applyFont="1" applyFill="1" applyBorder="1"/>
    <xf numFmtId="167" fontId="74" fillId="42" borderId="0" xfId="93" applyNumberFormat="1" applyFont="1" applyFill="1"/>
    <xf numFmtId="0" fontId="39" fillId="42" borderId="0" xfId="93" applyFont="1" applyFill="1"/>
    <xf numFmtId="41" fontId="2" fillId="45" borderId="0" xfId="2" applyNumberFormat="1" applyFont="1" applyFill="1" applyAlignment="1">
      <alignment horizontal="right" wrapText="1"/>
    </xf>
    <xf numFmtId="49" fontId="2" fillId="45" borderId="0" xfId="2" applyNumberFormat="1" applyFont="1" applyFill="1" applyAlignment="1">
      <alignment horizontal="right" wrapText="1" readingOrder="2"/>
    </xf>
    <xf numFmtId="0" fontId="0" fillId="45" borderId="1" xfId="0" applyFill="1" applyBorder="1" applyAlignment="1">
      <alignment horizontal="right" wrapText="1" readingOrder="2"/>
    </xf>
    <xf numFmtId="0" fontId="76" fillId="0" borderId="0" xfId="3" applyFont="1" applyFill="1" applyBorder="1" applyAlignment="1">
      <alignment horizontal="center"/>
    </xf>
    <xf numFmtId="164" fontId="51" fillId="46" borderId="44" xfId="60" applyNumberFormat="1" applyFont="1" applyFill="1" applyBorder="1" applyAlignment="1">
      <alignment horizontal="center" wrapText="1"/>
    </xf>
    <xf numFmtId="164" fontId="51" fillId="46" borderId="37" xfId="60" applyNumberFormat="1" applyFont="1" applyFill="1" applyBorder="1" applyAlignment="1">
      <alignment horizontal="center" wrapText="1"/>
    </xf>
    <xf numFmtId="0" fontId="77" fillId="43" borderId="0" xfId="0" applyFont="1" applyFill="1"/>
    <xf numFmtId="0" fontId="77" fillId="0" borderId="0" xfId="0" applyFont="1"/>
    <xf numFmtId="164" fontId="77" fillId="0" borderId="0" xfId="1" applyNumberFormat="1" applyFont="1"/>
    <xf numFmtId="164" fontId="31" fillId="0" borderId="0" xfId="2" applyNumberFormat="1" applyFont="1" applyFill="1" applyBorder="1" applyAlignment="1">
      <alignment readingOrder="1"/>
    </xf>
    <xf numFmtId="0" fontId="77" fillId="0" borderId="0" xfId="0" applyFont="1" applyFill="1"/>
    <xf numFmtId="164" fontId="77" fillId="0" borderId="0" xfId="1" applyNumberFormat="1" applyFont="1" applyFill="1"/>
    <xf numFmtId="0" fontId="78" fillId="43" borderId="0" xfId="0" applyFont="1" applyFill="1"/>
    <xf numFmtId="164" fontId="78" fillId="43" borderId="0" xfId="1" applyNumberFormat="1" applyFont="1" applyFill="1"/>
    <xf numFmtId="164" fontId="79" fillId="0" borderId="1" xfId="1" applyNumberFormat="1" applyFont="1" applyBorder="1"/>
    <xf numFmtId="164" fontId="79" fillId="0" borderId="1" xfId="1" applyNumberFormat="1" applyFont="1" applyFill="1" applyBorder="1"/>
    <xf numFmtId="164" fontId="79" fillId="0" borderId="0" xfId="1" applyNumberFormat="1" applyFont="1"/>
    <xf numFmtId="164" fontId="42" fillId="2" borderId="1" xfId="1" applyNumberFormat="1" applyFont="1" applyFill="1" applyBorder="1" applyAlignment="1">
      <alignment readingOrder="1"/>
    </xf>
    <xf numFmtId="164" fontId="73" fillId="0" borderId="0" xfId="1" applyNumberFormat="1" applyFont="1" applyAlignment="1">
      <alignment readingOrder="1"/>
    </xf>
    <xf numFmtId="164" fontId="79" fillId="0" borderId="0" xfId="1" applyNumberFormat="1" applyFont="1" applyFill="1"/>
    <xf numFmtId="49" fontId="0" fillId="0" borderId="1" xfId="0" applyNumberFormat="1" applyBorder="1" applyAlignment="1">
      <alignment readingOrder="2"/>
    </xf>
    <xf numFmtId="49" fontId="6" fillId="0" borderId="1" xfId="3" applyNumberFormat="1" applyFont="1" applyFill="1" applyBorder="1" applyAlignment="1">
      <alignment horizontal="right" wrapText="1" readingOrder="2"/>
    </xf>
    <xf numFmtId="0" fontId="6" fillId="0" borderId="1" xfId="3" applyFont="1" applyFill="1" applyBorder="1" applyAlignment="1">
      <alignment wrapText="1" readingOrder="1"/>
    </xf>
    <xf numFmtId="0" fontId="7" fillId="3" borderId="1" xfId="3" applyFont="1" applyFill="1" applyBorder="1" applyAlignment="1">
      <alignment wrapText="1" readingOrder="1"/>
    </xf>
    <xf numFmtId="0" fontId="6" fillId="0" borderId="1" xfId="3" applyFont="1" applyFill="1" applyBorder="1" applyAlignment="1">
      <alignment horizontal="right" wrapText="1" readingOrder="2"/>
    </xf>
    <xf numFmtId="0" fontId="6" fillId="0" borderId="1" xfId="3" applyFont="1" applyFill="1" applyBorder="1" applyAlignment="1">
      <alignment horizontal="right" wrapText="1" readingOrder="1"/>
    </xf>
    <xf numFmtId="0" fontId="6" fillId="0" borderId="1" xfId="3" applyFont="1" applyFill="1" applyBorder="1" applyAlignment="1">
      <alignment wrapText="1" readingOrder="2"/>
    </xf>
    <xf numFmtId="49" fontId="6" fillId="0" borderId="1" xfId="3" applyNumberFormat="1" applyFont="1" applyFill="1" applyBorder="1" applyAlignment="1">
      <alignment horizontal="right" wrapText="1" readingOrder="1"/>
    </xf>
    <xf numFmtId="164" fontId="80" fillId="43" borderId="0" xfId="60" applyNumberFormat="1" applyFont="1" applyFill="1" applyBorder="1" applyAlignment="1">
      <alignment horizontal="center"/>
    </xf>
    <xf numFmtId="164" fontId="81" fillId="2" borderId="1" xfId="1" applyNumberFormat="1" applyFont="1" applyFill="1" applyBorder="1" applyAlignment="1">
      <alignment readingOrder="1"/>
    </xf>
    <xf numFmtId="164" fontId="79" fillId="47" borderId="1" xfId="1" applyNumberFormat="1" applyFont="1" applyFill="1" applyBorder="1"/>
    <xf numFmtId="41" fontId="2" fillId="47" borderId="0" xfId="2" applyNumberFormat="1" applyFont="1" applyFill="1"/>
    <xf numFmtId="164" fontId="2" fillId="47" borderId="0" xfId="2" applyNumberFormat="1" applyFont="1" applyFill="1"/>
    <xf numFmtId="41" fontId="2" fillId="47" borderId="0" xfId="2" applyNumberFormat="1" applyFont="1" applyFill="1" applyAlignment="1">
      <alignment horizontal="right" wrapText="1"/>
    </xf>
    <xf numFmtId="41" fontId="2" fillId="47" borderId="0" xfId="2" applyNumberFormat="1" applyFont="1" applyFill="1" applyBorder="1"/>
    <xf numFmtId="49" fontId="0" fillId="45" borderId="1" xfId="0" applyNumberFormat="1" applyFill="1" applyBorder="1" applyAlignment="1">
      <alignment horizontal="right" wrapText="1" readingOrder="2"/>
    </xf>
    <xf numFmtId="164" fontId="1" fillId="0" borderId="2" xfId="1" applyNumberFormat="1" applyFont="1" applyFill="1" applyBorder="1"/>
    <xf numFmtId="0" fontId="67" fillId="0" borderId="0" xfId="91" applyFont="1" applyFill="1" applyAlignment="1">
      <alignment horizontal="center"/>
    </xf>
    <xf numFmtId="0" fontId="67" fillId="0" borderId="0" xfId="3" applyFont="1" applyFill="1" applyAlignment="1">
      <alignment horizontal="center"/>
    </xf>
    <xf numFmtId="164" fontId="47" fillId="43" borderId="14" xfId="60" applyNumberFormat="1" applyFont="1" applyFill="1" applyBorder="1" applyAlignment="1">
      <alignment horizontal="center"/>
    </xf>
    <xf numFmtId="164" fontId="47" fillId="43" borderId="15" xfId="60" applyNumberFormat="1" applyFont="1" applyFill="1" applyBorder="1" applyAlignment="1">
      <alignment horizontal="center"/>
    </xf>
    <xf numFmtId="164" fontId="47" fillId="43" borderId="16" xfId="60" applyNumberFormat="1" applyFont="1" applyFill="1" applyBorder="1" applyAlignment="1">
      <alignment horizontal="center"/>
    </xf>
    <xf numFmtId="164" fontId="47" fillId="36" borderId="41" xfId="60" applyNumberFormat="1" applyFont="1" applyFill="1" applyBorder="1" applyAlignment="1">
      <alignment horizontal="center"/>
    </xf>
    <xf numFmtId="164" fontId="47" fillId="36" borderId="30" xfId="60" applyNumberFormat="1" applyFont="1" applyFill="1" applyBorder="1" applyAlignment="1">
      <alignment horizontal="center"/>
    </xf>
    <xf numFmtId="164" fontId="47" fillId="36" borderId="31" xfId="60" applyNumberFormat="1" applyFont="1" applyFill="1" applyBorder="1" applyAlignment="1">
      <alignment horizontal="center"/>
    </xf>
    <xf numFmtId="164" fontId="70" fillId="43" borderId="14" xfId="60" applyNumberFormat="1" applyFont="1" applyFill="1" applyBorder="1" applyAlignment="1">
      <alignment horizontal="center"/>
    </xf>
    <xf numFmtId="164" fontId="70" fillId="43" borderId="15" xfId="60" applyNumberFormat="1" applyFont="1" applyFill="1" applyBorder="1" applyAlignment="1">
      <alignment horizontal="center"/>
    </xf>
    <xf numFmtId="164" fontId="70" fillId="43" borderId="16" xfId="60" applyNumberFormat="1" applyFont="1" applyFill="1" applyBorder="1" applyAlignment="1">
      <alignment horizontal="center"/>
    </xf>
    <xf numFmtId="164" fontId="67" fillId="0" borderId="42" xfId="60" applyNumberFormat="1" applyFont="1" applyFill="1" applyBorder="1" applyAlignment="1">
      <alignment horizontal="center" wrapText="1"/>
    </xf>
    <xf numFmtId="164" fontId="67" fillId="0" borderId="0" xfId="60" applyNumberFormat="1" applyFont="1" applyFill="1" applyBorder="1" applyAlignment="1">
      <alignment horizontal="center" wrapText="1"/>
    </xf>
    <xf numFmtId="41" fontId="3" fillId="2" borderId="12" xfId="2" applyNumberFormat="1" applyFont="1" applyFill="1" applyBorder="1" applyAlignment="1">
      <alignment horizontal="center"/>
    </xf>
    <xf numFmtId="41" fontId="3" fillId="2" borderId="0" xfId="2" applyNumberFormat="1" applyFont="1" applyFill="1" applyBorder="1" applyAlignment="1">
      <alignment horizontal="center"/>
    </xf>
    <xf numFmtId="41" fontId="28" fillId="2" borderId="0" xfId="2" applyNumberFormat="1" applyFont="1" applyFill="1" applyAlignment="1">
      <alignment horizontal="center"/>
    </xf>
    <xf numFmtId="164" fontId="67" fillId="0" borderId="42" xfId="69" applyNumberFormat="1" applyFont="1" applyFill="1" applyBorder="1" applyAlignment="1">
      <alignment horizontal="center" wrapText="1"/>
    </xf>
    <xf numFmtId="164" fontId="67" fillId="0" borderId="0" xfId="69" applyNumberFormat="1" applyFont="1" applyFill="1" applyBorder="1" applyAlignment="1">
      <alignment horizontal="center" wrapText="1"/>
    </xf>
    <xf numFmtId="9" fontId="2" fillId="40" borderId="35" xfId="94" applyFont="1" applyFill="1" applyBorder="1" applyAlignment="1">
      <alignment wrapText="1"/>
    </xf>
    <xf numFmtId="9" fontId="2" fillId="41" borderId="35" xfId="94" applyFont="1" applyFill="1" applyBorder="1" applyAlignment="1">
      <alignment wrapText="1"/>
    </xf>
    <xf numFmtId="9" fontId="34" fillId="40" borderId="35" xfId="94" applyFont="1" applyFill="1" applyBorder="1" applyAlignment="1">
      <alignment wrapText="1"/>
    </xf>
    <xf numFmtId="9" fontId="34" fillId="41" borderId="35" xfId="94" applyFont="1" applyFill="1" applyBorder="1" applyAlignment="1">
      <alignment wrapText="1"/>
    </xf>
    <xf numFmtId="9" fontId="51" fillId="44" borderId="33" xfId="94" applyFont="1" applyFill="1" applyBorder="1" applyAlignment="1">
      <alignment horizontal="center" wrapText="1"/>
    </xf>
    <xf numFmtId="0" fontId="84" fillId="0" borderId="0" xfId="91" applyFont="1" applyFill="1" applyAlignment="1">
      <alignment horizontal="center"/>
    </xf>
    <xf numFmtId="0" fontId="71" fillId="0" borderId="0" xfId="91" applyFont="1" applyFill="1" applyBorder="1" applyAlignment="1">
      <alignment horizontal="center"/>
    </xf>
    <xf numFmtId="0" fontId="85" fillId="0" borderId="0" xfId="91" applyFont="1" applyFill="1" applyAlignment="1">
      <alignment horizontal="center"/>
    </xf>
    <xf numFmtId="0" fontId="86" fillId="0" borderId="0" xfId="3" applyFont="1" applyFill="1" applyAlignment="1">
      <alignment horizontal="center"/>
    </xf>
    <xf numFmtId="164" fontId="84" fillId="0" borderId="0" xfId="60" applyNumberFormat="1" applyFont="1" applyFill="1" applyBorder="1" applyAlignment="1">
      <alignment horizontal="center" wrapText="1"/>
    </xf>
    <xf numFmtId="164" fontId="85" fillId="0" borderId="0" xfId="60" applyNumberFormat="1" applyFont="1" applyFill="1" applyBorder="1" applyAlignment="1">
      <alignment horizontal="center" wrapText="1"/>
    </xf>
    <xf numFmtId="164" fontId="86" fillId="0" borderId="0" xfId="60" applyNumberFormat="1" applyFont="1" applyFill="1" applyBorder="1" applyAlignment="1">
      <alignment horizontal="center" wrapText="1"/>
    </xf>
    <xf numFmtId="164" fontId="86" fillId="0" borderId="42" xfId="60" applyNumberFormat="1" applyFont="1" applyFill="1" applyBorder="1" applyAlignment="1">
      <alignment horizontal="center" vertical="center" wrapText="1"/>
    </xf>
    <xf numFmtId="164" fontId="86" fillId="0" borderId="0" xfId="60" applyNumberFormat="1" applyFont="1" applyFill="1" applyBorder="1" applyAlignment="1">
      <alignment horizontal="center" vertical="center" wrapText="1"/>
    </xf>
    <xf numFmtId="164" fontId="87" fillId="0" borderId="38" xfId="60" applyNumberFormat="1" applyFont="1" applyFill="1" applyBorder="1" applyAlignment="1">
      <alignment horizontal="center" wrapText="1"/>
    </xf>
    <xf numFmtId="164" fontId="87" fillId="0" borderId="39" xfId="60" applyNumberFormat="1" applyFont="1" applyFill="1" applyBorder="1" applyAlignment="1">
      <alignment horizontal="center" wrapText="1"/>
    </xf>
    <xf numFmtId="164" fontId="88" fillId="0" borderId="39" xfId="60" applyNumberFormat="1" applyFont="1" applyFill="1" applyBorder="1" applyAlignment="1">
      <alignment horizontal="center" wrapText="1"/>
    </xf>
  </cellXfs>
  <cellStyles count="95">
    <cellStyle name="20% - הדגשה1" xfId="22" builtinId="30" customBuiltin="1"/>
    <cellStyle name="20% - הדגשה1 2" xfId="48"/>
    <cellStyle name="20% - הדגשה2" xfId="26" builtinId="34" customBuiltin="1"/>
    <cellStyle name="20% - הדגשה2 2" xfId="49"/>
    <cellStyle name="20% - הדגשה3" xfId="30" builtinId="38" customBuiltin="1"/>
    <cellStyle name="20% - הדגשה3 2" xfId="50"/>
    <cellStyle name="20% - הדגשה4" xfId="34" builtinId="42" customBuiltin="1"/>
    <cellStyle name="20% - הדגשה4 2" xfId="51"/>
    <cellStyle name="20% - הדגשה5" xfId="38" builtinId="46" customBuiltin="1"/>
    <cellStyle name="20% - הדגשה5 2" xfId="52"/>
    <cellStyle name="20% - הדגשה6" xfId="42" builtinId="50" customBuiltin="1"/>
    <cellStyle name="20% - הדגשה6 2" xfId="53"/>
    <cellStyle name="40% - הדגשה1" xfId="23" builtinId="31" customBuiltin="1"/>
    <cellStyle name="40% - הדגשה1 2" xfId="54"/>
    <cellStyle name="40% - הדגשה2" xfId="27" builtinId="35" customBuiltin="1"/>
    <cellStyle name="40% - הדגשה2 2" xfId="55"/>
    <cellStyle name="40% - הדגשה3" xfId="31" builtinId="39" customBuiltin="1"/>
    <cellStyle name="40% - הדגשה3 2" xfId="56"/>
    <cellStyle name="40% - הדגשה4" xfId="35" builtinId="43" customBuiltin="1"/>
    <cellStyle name="40% - הדגשה4 2" xfId="57"/>
    <cellStyle name="40% - הדגשה5" xfId="39" builtinId="47" customBuiltin="1"/>
    <cellStyle name="40% - הדגשה5 2" xfId="58"/>
    <cellStyle name="40% - הדגשה6" xfId="43" builtinId="51" customBuiltin="1"/>
    <cellStyle name="40% - הדגשה6 2" xfId="59"/>
    <cellStyle name="60% - הדגשה1" xfId="24" builtinId="32" customBuiltin="1"/>
    <cellStyle name="60% - הדגשה2" xfId="28" builtinId="36" customBuiltin="1"/>
    <cellStyle name="60% - הדגשה3" xfId="32" builtinId="40" customBuiltin="1"/>
    <cellStyle name="60% - הדגשה4" xfId="36" builtinId="44" customBuiltin="1"/>
    <cellStyle name="60% - הדגשה5" xfId="40" builtinId="48" customBuiltin="1"/>
    <cellStyle name="60% - הדגשה6" xfId="44" builtinId="52" customBuiltin="1"/>
    <cellStyle name="Comma" xfId="1" builtinId="3"/>
    <cellStyle name="Comma 2" xfId="60"/>
    <cellStyle name="Comma 2 2" xfId="61"/>
    <cellStyle name="Comma 3" xfId="2"/>
    <cellStyle name="Comma 3 2" xfId="62"/>
    <cellStyle name="Comma 4" xfId="63"/>
    <cellStyle name="Comma 4 2" xfId="64"/>
    <cellStyle name="Comma 5" xfId="65"/>
    <cellStyle name="Comma 6" xfId="66"/>
    <cellStyle name="Comma 7" xfId="67"/>
    <cellStyle name="Comma 7 2" xfId="68"/>
    <cellStyle name="Comma 8" xfId="69"/>
    <cellStyle name="Currency 2" xfId="47"/>
    <cellStyle name="Normal" xfId="0" builtinId="0"/>
    <cellStyle name="Normal 10" xfId="70"/>
    <cellStyle name="Normal 11" xfId="71"/>
    <cellStyle name="Normal 12" xfId="72"/>
    <cellStyle name="Normal 13" xfId="91"/>
    <cellStyle name="Normal 2" xfId="3"/>
    <cellStyle name="Normal 2 2" xfId="73"/>
    <cellStyle name="Normal 2 3" xfId="74"/>
    <cellStyle name="Normal 3" xfId="45"/>
    <cellStyle name="Normal 4" xfId="75"/>
    <cellStyle name="Normal 4 2" xfId="76"/>
    <cellStyle name="Normal 5" xfId="77"/>
    <cellStyle name="Normal 5 2" xfId="78"/>
    <cellStyle name="Normal 5 2 2" xfId="79"/>
    <cellStyle name="Normal 5 3" xfId="80"/>
    <cellStyle name="Normal 6" xfId="81"/>
    <cellStyle name="Normal 7" xfId="82"/>
    <cellStyle name="Normal 7 2" xfId="83"/>
    <cellStyle name="Normal 8" xfId="84"/>
    <cellStyle name="Normal 8 2" xfId="85"/>
    <cellStyle name="Normal 8 3" xfId="86"/>
    <cellStyle name="Normal 9" xfId="87"/>
    <cellStyle name="Normal_טבלאות הבראה2" xfId="92"/>
    <cellStyle name="Normal_שכירויות 2004" xfId="93"/>
    <cellStyle name="Normal_תוכנית למשרד הפנים" xfId="90"/>
    <cellStyle name="Percent" xfId="94" builtinId="5"/>
    <cellStyle name="Percent 2" xfId="46"/>
    <cellStyle name="הדגשה1" xfId="21" builtinId="29" customBuiltin="1"/>
    <cellStyle name="הדגשה2" xfId="25" builtinId="33" customBuiltin="1"/>
    <cellStyle name="הדגשה3" xfId="29" builtinId="37" customBuiltin="1"/>
    <cellStyle name="הדגשה4" xfId="33" builtinId="41" customBuiltin="1"/>
    <cellStyle name="הדגשה5" xfId="37" builtinId="45" customBuiltin="1"/>
    <cellStyle name="הדגשה6" xfId="41" builtinId="49" customBuiltin="1"/>
    <cellStyle name="הערה" xfId="18" builtinId="10" customBuiltin="1"/>
    <cellStyle name="הערה 2" xfId="88"/>
    <cellStyle name="הערה 3" xfId="89"/>
    <cellStyle name="חישוב" xfId="14" builtinId="22" customBuiltin="1"/>
    <cellStyle name="טוב" xfId="9" builtinId="26" customBuiltin="1"/>
    <cellStyle name="טקסט אזהרה" xfId="17" builtinId="11" customBuiltin="1"/>
    <cellStyle name="טקסט הסברי" xfId="19" builtinId="53" customBuiltin="1"/>
    <cellStyle name="כותרת" xfId="4" builtinId="15" customBuiltin="1"/>
    <cellStyle name="כותרת 1" xfId="5" builtinId="16" customBuiltin="1"/>
    <cellStyle name="כותרת 2" xfId="6" builtinId="17" customBuiltin="1"/>
    <cellStyle name="כותרת 3" xfId="7" builtinId="18" customBuiltin="1"/>
    <cellStyle name="כותרת 4" xfId="8" builtinId="19" customBuiltin="1"/>
    <cellStyle name="ניטראלי" xfId="11" builtinId="28" customBuiltin="1"/>
    <cellStyle name="סה&quot;כ" xfId="20" builtinId="25" customBuiltin="1"/>
    <cellStyle name="פלט" xfId="13" builtinId="21" customBuiltin="1"/>
    <cellStyle name="קלט" xfId="12" builtinId="20" customBuiltin="1"/>
    <cellStyle name="רע" xfId="10" builtinId="27" customBuiltin="1"/>
    <cellStyle name="תא מסומן" xfId="16" builtinId="23" customBuiltin="1"/>
    <cellStyle name="תא מקושר" xfId="15" builtinId="24" customBuiltin="1"/>
  </cellStyles>
  <dxfs count="113">
    <dxf>
      <font>
        <b val="0"/>
      </font>
    </dxf>
    <dxf>
      <font>
        <b val="0"/>
      </font>
      <numFmt numFmtId="0" formatCode="General"/>
    </dxf>
    <dxf>
      <font>
        <b val="0"/>
      </font>
      <numFmt numFmtId="167" formatCode="&quot;₪&quot;\ 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</dxf>
    <dxf>
      <font>
        <b val="0"/>
      </font>
      <numFmt numFmtId="167" formatCode="&quot;₪&quot;\ 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35" formatCode="_ * #,##0.00_ ;_ * \-#,##0.00_ ;_ * &quot;-&quot;??_ ;_ @_ 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35" formatCode="_ * #,##0.00_ ;_ * \-#,##0.00_ ;_ * &quot;-&quot;??_ ;_ @_ "/>
      <fill>
        <patternFill patternType="solid">
          <fgColor indexed="64"/>
          <bgColor theme="0"/>
        </patternFill>
      </fill>
    </dxf>
    <dxf>
      <font>
        <b val="0"/>
      </font>
      <numFmt numFmtId="168" formatCode="&quot;₪&quot;\ #,##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scheme val="none"/>
      </font>
      <numFmt numFmtId="164" formatCode="_ * #,##0_ ;_ * \-#,##0_ ;_ * &quot;-&quot;??_ ;_ @_ "/>
      <fill>
        <patternFill patternType="solid">
          <fgColor indexed="64"/>
          <bgColor theme="0"/>
        </patternFill>
      </fill>
    </dxf>
    <dxf>
      <font>
        <b val="0"/>
      </font>
      <numFmt numFmtId="167" formatCode="&quot;₪&quot;\ 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ont>
        <b val="0"/>
      </font>
    </dxf>
    <dxf>
      <border outline="0"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</font>
    </dxf>
    <dxf>
      <border outline="0"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Arial"/>
        <scheme val="none"/>
      </font>
      <fill>
        <patternFill patternType="solid">
          <fgColor indexed="64"/>
          <bgColor theme="8" tint="-0.499984740745262"/>
        </patternFill>
      </fill>
    </dxf>
    <dxf>
      <font>
        <strike val="0"/>
        <outline val="0"/>
        <shadow val="0"/>
        <u val="none"/>
        <vertAlign val="baseline"/>
        <sz val="12"/>
        <name val="Arial"/>
      </font>
      <numFmt numFmtId="164" formatCode="_ * #,##0_ ;_ * \-#,##0_ ;_ * &quot;-&quot;??_ ;_ @_ "/>
    </dxf>
    <dxf>
      <font>
        <strike val="0"/>
        <outline val="0"/>
        <shadow val="0"/>
        <u val="none"/>
        <vertAlign val="baseline"/>
        <sz val="12"/>
        <name val="Arial"/>
      </font>
      <numFmt numFmtId="164" formatCode="_ * #,##0_ ;_ * \-#,##0_ ;_ * &quot;-&quot;??_ ;_ @_ "/>
    </dxf>
    <dxf>
      <font>
        <strike val="0"/>
        <outline val="0"/>
        <shadow val="0"/>
        <u val="none"/>
        <vertAlign val="baseline"/>
        <sz val="12"/>
        <name val="Arial"/>
      </font>
      <numFmt numFmtId="164" formatCode="_ * #,##0_ ;_ * \-#,##0_ ;_ * &quot;-&quot;??_ ;_ @_ "/>
    </dxf>
    <dxf>
      <font>
        <strike val="0"/>
        <outline val="0"/>
        <shadow val="0"/>
        <u val="none"/>
        <vertAlign val="baseline"/>
        <sz val="12"/>
        <name val="Arial"/>
      </font>
      <numFmt numFmtId="164" formatCode="_ * #,##0_ ;_ * \-#,##0_ ;_ * &quot;-&quot;??_ ;_ @_ "/>
    </dxf>
    <dxf>
      <font>
        <strike val="0"/>
        <outline val="0"/>
        <shadow val="0"/>
        <u val="none"/>
        <vertAlign val="baseline"/>
        <sz val="12"/>
        <name val="Arial"/>
      </font>
    </dxf>
    <dxf>
      <font>
        <strike val="0"/>
        <outline val="0"/>
        <shadow val="0"/>
        <u val="none"/>
        <vertAlign val="baseline"/>
        <sz val="12"/>
        <name val="Arial"/>
      </font>
    </dxf>
    <dxf>
      <font>
        <strike val="0"/>
        <outline val="0"/>
        <shadow val="0"/>
        <u val="none"/>
        <vertAlign val="baseline"/>
        <sz val="12"/>
        <name val="Arial"/>
      </font>
    </dxf>
    <dxf>
      <font>
        <strike val="0"/>
        <outline val="0"/>
        <shadow val="0"/>
        <u val="none"/>
        <vertAlign val="baseline"/>
        <sz val="12"/>
        <name val="Arial"/>
      </font>
      <fill>
        <patternFill patternType="solid">
          <fgColor indexed="64"/>
          <bgColor theme="8" tint="-0.499984740745262"/>
        </patternFill>
      </fill>
    </dxf>
    <dxf>
      <numFmt numFmtId="33" formatCode="_ * #,##0_ ;_ * \-#,##0_ ;_ * &quot;-&quot;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3" formatCode="_ * #,##0_ ;_ * \-#,##0_ ;_ * &quot;-&quot;_ ;_ @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minor"/>
      </font>
      <fill>
        <patternFill patternType="solid">
          <fgColor indexed="64"/>
          <bgColor theme="8" tint="-0.49998474074526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9"/>
        <name val="Gungsuh"/>
        <scheme val="none"/>
      </font>
      <numFmt numFmtId="164" formatCode="_ * #,##0_ ;_ * \-#,##0_ ;_ * &quot;-&quot;??_ ;_ @_ "/>
      <fill>
        <patternFill patternType="solid">
          <fgColor indexed="64"/>
          <bgColor theme="8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  <numFmt numFmtId="164" formatCode="_ * #,##0_ ;_ * \-#,##0_ ;_ * &quot;-&quot;??_ ;_ @_ "/>
    </dxf>
    <dxf>
      <alignment horizontal="righ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minor"/>
      </font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indexed="9"/>
        <name val="Gungsuh"/>
        <scheme val="none"/>
      </font>
      <numFmt numFmtId="164" formatCode="_ * #,##0_ ;_ * \-#,##0_ ;_ * &quot;-&quot;??_ ;_ @_ "/>
      <fill>
        <patternFill patternType="solid">
          <fgColor indexed="64"/>
          <bgColor theme="8" tint="-0.499984740745262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numFmt numFmtId="164" formatCode="_ * #,##0_ ;_ * \-#,##0_ ;_ * &quot;-&quot;??_ ;_ @_ "/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numFmt numFmtId="164" formatCode="_ * #,##0_ ;_ * \-#,##0_ ;_ * &quot;-&quot;??_ ;_ @_ "/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numFmt numFmtId="164" formatCode="_ * #,##0_ ;_ * \-#,##0_ ;_ * &quot;-&quot;??_ ;_ @_ "/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Segoe UI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 outline="0">
        <top style="thin">
          <color theme="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scheme val="none"/>
      </font>
      <numFmt numFmtId="164" formatCode="_ * #,##0_ ;_ * \-#,##0_ ;_ * &quot;-&quot;??_ ;_ @_ "/>
      <fill>
        <patternFill patternType="none">
          <fgColor indexed="64"/>
          <bgColor auto="1"/>
        </patternFill>
      </fill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scheme val="none"/>
      </font>
      <numFmt numFmtId="164" formatCode="_ * #,##0_ ;_ * \-#,##0_ ;_ * &quot;-&quot;??_ ;_ @_ "/>
      <fill>
        <patternFill patternType="solid">
          <fgColor indexed="64"/>
          <bgColor theme="8" tint="-0.499984740745262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Gungsuh"/>
        <scheme val="none"/>
      </font>
      <numFmt numFmtId="13" formatCode="0%"/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Gungsuh"/>
        <scheme val="none"/>
      </font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0"/>
        </left>
        <right/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Segoe UI"/>
        <scheme val="none"/>
      </font>
      <numFmt numFmtId="164" formatCode="_ * #,##0_ ;_ * \-#,##0_ ;_ * &quot;-&quot;??_ ;_ @_ "/>
      <fill>
        <patternFill patternType="solid">
          <fgColor theme="7"/>
          <bgColor theme="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scheme val="none"/>
      </font>
      <numFmt numFmtId="164" formatCode="_ * #,##0_ ;_ * \-#,##0_ ;_ * &quot;-&quot;??_ ;_ @_ "/>
      <fill>
        <patternFill patternType="solid">
          <fgColor theme="7"/>
          <bgColor theme="4" tint="-0.249977111117893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Segoe UI"/>
        <scheme val="none"/>
      </font>
      <numFmt numFmtId="164" formatCode="_ * #,##0_ ;_ * \-#,##0_ ;_ * &quot;-&quot;??_ ;_ @_ "/>
      <fill>
        <patternFill patternType="solid">
          <fgColor theme="7"/>
          <bgColor theme="7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Segoe UI"/>
        <scheme val="none"/>
      </font>
      <numFmt numFmtId="164" formatCode="_ * #,##0_ ;_ * \-#,##0_ ;_ * &quot;-&quot;??_ ;_ @_ "/>
      <fill>
        <patternFill patternType="solid">
          <fgColor theme="7"/>
          <bgColor theme="7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ck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Segoe UI"/>
        <scheme val="none"/>
      </font>
      <numFmt numFmtId="164" formatCode="_ * #,##0_ ;_ * \-#,##0_ ;_ * &quot;-&quot;??_ ;_ @_ "/>
      <fill>
        <patternFill patternType="solid">
          <fgColor theme="7"/>
          <bgColor theme="4" tint="-0.249977111117893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Segoe UI"/>
        <scheme val="none"/>
      </font>
      <numFmt numFmtId="164" formatCode="_ * #,##0_ ;_ * \-#,##0_ ;_ * &quot;-&quot;??_ ;_ @_ "/>
      <fill>
        <patternFill patternType="solid">
          <fgColor theme="7"/>
          <bgColor theme="4" tint="-0.249977111117893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 style="thick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Gungsuh"/>
        <scheme val="none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Gungsuh"/>
        <scheme val="none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Gungsuh"/>
        <scheme val="none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Gungsuh"/>
        <scheme val="none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Gungsuh"/>
        <scheme val="none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Gungsuh"/>
        <scheme val="none"/>
      </font>
      <numFmt numFmtId="164" formatCode="_ * #,##0_ ;_ * \-#,##0_ ;_ * &quot;-&quot;??_ ;_ @_ "/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 style="thin">
          <color theme="0"/>
        </vertical>
        <horizontal style="thin">
          <color theme="0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Gungsuh"/>
        <scheme val="none"/>
      </font>
      <fill>
        <patternFill patternType="solid">
          <fgColor indexed="64"/>
          <bgColor rgb="FF7030A0"/>
        </patternFill>
      </fill>
      <alignment horizontal="center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indexed="9"/>
        <name val="Gungsuh"/>
        <scheme val="none"/>
      </font>
      <numFmt numFmtId="164" formatCode="_ * #,##0_ ;_ * \-#,##0_ ;_ * &quot;-&quot;??_ ;_ @_ "/>
      <fill>
        <patternFill patternType="solid">
          <fgColor theme="7"/>
          <bgColor theme="8" tint="-0.49998474074526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_ * #,##0_ ;_ * \-#,##0_ ;_ * &quot;-&quot;??_ ;_ @_ 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_ * #,##0_ ;_ * \-#,##0_ ;_ * &quot;-&quot;??_ ;_ @_ 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_ * #,##0_ ;_ * \-#,##0_ ;_ * &quot;-&quot;??_ ;_ @_ 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_ * #,##0_ ;_ * \-#,##0_ ;_ * &quot;-&quot;??_ ;_ @_ 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_ * #,##0_ ;_ * \-#,##0_ ;_ * &quot;-&quot;??_ ;_ @_ 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_ * #,##0_ ;_ * \-#,##0_ ;_ * &quot;-&quot;??_ ;_ @_ 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auto="1"/>
        <name val="David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2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right" vertical="bottom" textRotation="0" wrapText="0" indent="0" justifyLastLine="0" shrinkToFit="0" readingOrder="1"/>
    </dxf>
    <dxf>
      <border outline="0">
        <bottom style="thick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Segoe UI"/>
        <scheme val="none"/>
      </font>
      <numFmt numFmtId="164" formatCode="_ * #,##0_ ;_ * \-#,##0_ ;_ * &quot;-&quot;??_ ;_ @_ "/>
      <fill>
        <patternFill patternType="solid">
          <fgColor indexed="64"/>
          <bgColor theme="8" tint="-0.499984740745262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Arial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numFmt numFmtId="164" formatCode="_ * #,##0_ ;_ * \-#,##0_ ;_ * &quot;-&quot;??_ ;_ @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Arial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strike val="0"/>
        <outline val="0"/>
        <shadow val="0"/>
        <u val="none"/>
        <vertAlign val="baseline"/>
        <sz val="18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Arial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strike val="0"/>
        <outline val="0"/>
        <shadow val="0"/>
        <u val="none"/>
        <vertAlign val="baseline"/>
        <sz val="18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Arial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8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Arial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strike val="0"/>
        <outline val="0"/>
        <shadow val="0"/>
        <u val="none"/>
        <vertAlign val="baseline"/>
        <sz val="18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Arial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ont>
        <strike val="0"/>
        <outline val="0"/>
        <shadow val="0"/>
        <u val="none"/>
        <vertAlign val="baseline"/>
        <sz val="18"/>
      </font>
      <fill>
        <patternFill patternType="none">
          <fgColor indexed="64"/>
          <bgColor auto="1"/>
        </patternFill>
      </fill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Guttman Drogolin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/>
      </border>
    </dxf>
    <dxf>
      <font>
        <strike val="0"/>
        <outline val="0"/>
        <shadow val="0"/>
        <u val="none"/>
        <vertAlign val="baseline"/>
        <sz val="18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theme="0"/>
        </right>
        <top style="thin">
          <color theme="0"/>
        </top>
        <bottom style="thin">
          <color theme="0"/>
        </bottom>
      </border>
    </dxf>
    <dxf>
      <border>
        <top style="thin">
          <color theme="0"/>
        </top>
      </border>
    </dxf>
    <dxf>
      <font>
        <strike val="0"/>
        <outline val="0"/>
        <shadow val="0"/>
        <u val="none"/>
        <vertAlign val="baseline"/>
        <color rgb="FFFF0000"/>
      </font>
      <fill>
        <patternFill patternType="none">
          <fgColor indexed="64"/>
          <bgColor auto="1"/>
        </patternFill>
      </fill>
    </dxf>
    <dxf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8"/>
      </font>
      <fill>
        <patternFill patternType="none">
          <fgColor indexed="64"/>
          <bgColor auto="1"/>
        </patternFill>
      </fill>
    </dxf>
    <dxf>
      <border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8"/>
      </font>
      <fill>
        <patternFill patternType="solid">
          <fgColor indexed="64"/>
          <bgColor theme="8" tint="-0.499984740745262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colors>
    <mruColors>
      <color rgb="FFECF2F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 /><Relationship Id="rId13" Type="http://schemas.openxmlformats.org/officeDocument/2006/relationships/worksheet" Target="worksheets/sheet12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6.xml" /><Relationship Id="rId12" Type="http://schemas.openxmlformats.org/officeDocument/2006/relationships/worksheet" Target="worksheets/sheet11.xml" /><Relationship Id="rId17" Type="http://schemas.openxmlformats.org/officeDocument/2006/relationships/calcChain" Target="calcChain.xml" /><Relationship Id="rId2" Type="http://schemas.openxmlformats.org/officeDocument/2006/relationships/worksheet" Target="worksheets/sheet2.xml" /><Relationship Id="rId16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6" Type="http://schemas.openxmlformats.org/officeDocument/2006/relationships/chartsheet" Target="chartsheets/sheet1.xml" /><Relationship Id="rId11" Type="http://schemas.openxmlformats.org/officeDocument/2006/relationships/worksheet" Target="worksheets/sheet10.xml" /><Relationship Id="rId5" Type="http://schemas.openxmlformats.org/officeDocument/2006/relationships/worksheet" Target="worksheets/sheet5.xml" /><Relationship Id="rId15" Type="http://schemas.openxmlformats.org/officeDocument/2006/relationships/styles" Target="styles.xml" /><Relationship Id="rId10" Type="http://schemas.openxmlformats.org/officeDocument/2006/relationships/worksheet" Target="worksheets/sheet9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8.xml" /><Relationship Id="rId14" Type="http://schemas.openxmlformats.org/officeDocument/2006/relationships/theme" Target="theme/theme1.xml" 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34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'סיכום (1)'!$A$7</c:f>
              <c:strCache>
                <c:ptCount val="1"/>
                <c:pt idx="0">
                  <c:v>סה"כ הוצאות    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Lbls>
            <c:txPr>
              <a:bodyPr/>
              <a:lstStyle/>
              <a:p>
                <a:pPr>
                  <a:defRPr sz="1600" b="1" i="0"/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'סיכום (1)'!$B$4:$G$4</c:f>
              <c:strCache>
                <c:ptCount val="3"/>
                <c:pt idx="0">
                  <c:v>תקציב 2017</c:v>
                </c:pt>
                <c:pt idx="1">
                  <c:v>אומדן 2017</c:v>
                </c:pt>
                <c:pt idx="2">
                  <c:v>תקציב 2018 </c:v>
                </c:pt>
              </c:strCache>
            </c:strRef>
          </c:cat>
          <c:val>
            <c:numRef>
              <c:f>'סיכום (1)'!$B$7:$G$7</c:f>
              <c:numCache>
                <c:formatCode>_ * #,##0_ ;_ * \-#,##0_ ;_ * "-"??_ ;_ @_ </c:formatCode>
                <c:ptCount val="3"/>
                <c:pt idx="0">
                  <c:v>607312801.26399994</c:v>
                </c:pt>
                <c:pt idx="1">
                  <c:v>622566766</c:v>
                </c:pt>
                <c:pt idx="2">
                  <c:v>648327036.03743494</c:v>
                </c:pt>
              </c:numCache>
            </c:numRef>
          </c:val>
          <c:shape val="cylinder"/>
        </c:ser>
        <c:ser>
          <c:idx val="1"/>
          <c:order val="1"/>
          <c:tx>
            <c:strRef>
              <c:f>'סיכום (1)'!$A$8</c:f>
              <c:strCache>
                <c:ptCount val="1"/>
                <c:pt idx="0">
                  <c:v>סה"כ הכנסות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</c:spPr>
          <c:invertIfNegative val="0"/>
          <c:dPt>
            <c:idx val="0"/>
            <c:invertIfNegative val="0"/>
            <c:bubble3D val="0"/>
          </c:dPt>
          <c:dPt>
            <c:idx val="1"/>
            <c:invertIfNegative val="0"/>
            <c:bubble3D val="0"/>
          </c:dPt>
          <c:dPt>
            <c:idx val="2"/>
            <c:invertIfNegative val="0"/>
            <c:bubble3D val="0"/>
          </c:dPt>
          <c:dLbls>
            <c:txPr>
              <a:bodyPr/>
              <a:lstStyle/>
              <a:p>
                <a:pPr>
                  <a:defRPr sz="1600" b="1"/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'סיכום (1)'!$B$4:$G$4</c:f>
              <c:strCache>
                <c:ptCount val="3"/>
                <c:pt idx="0">
                  <c:v>תקציב 2017</c:v>
                </c:pt>
                <c:pt idx="1">
                  <c:v>אומדן 2017</c:v>
                </c:pt>
                <c:pt idx="2">
                  <c:v>תקציב 2018 </c:v>
                </c:pt>
              </c:strCache>
            </c:strRef>
          </c:cat>
          <c:val>
            <c:numRef>
              <c:f>'סיכום (1)'!$B$8:$G$8</c:f>
              <c:numCache>
                <c:formatCode>_ * #,##0_ ;_ * \-#,##0_ ;_ * "-"??_ ;_ @_ </c:formatCode>
                <c:ptCount val="3"/>
                <c:pt idx="0">
                  <c:v>607312800.92799997</c:v>
                </c:pt>
                <c:pt idx="1">
                  <c:v>622567320.37</c:v>
                </c:pt>
                <c:pt idx="2">
                  <c:v>648327036.03743482</c:v>
                </c:pt>
              </c:numCache>
            </c:numRef>
          </c:val>
          <c:shape val="cylinder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6703232"/>
        <c:axId val="115968256"/>
        <c:axId val="0"/>
      </c:bar3DChart>
      <c:catAx>
        <c:axId val="116703232"/>
        <c:scaling>
          <c:orientation val="minMax"/>
        </c:scaling>
        <c:delete val="0"/>
        <c:axPos val="b"/>
        <c:majorTickMark val="out"/>
        <c:minorTickMark val="none"/>
        <c:tickLblPos val="nextTo"/>
        <c:crossAx val="115968256"/>
        <c:crosses val="autoZero"/>
        <c:auto val="1"/>
        <c:lblAlgn val="ctr"/>
        <c:lblOffset val="100"/>
        <c:noMultiLvlLbl val="0"/>
      </c:catAx>
      <c:valAx>
        <c:axId val="115968256"/>
        <c:scaling>
          <c:orientation val="minMax"/>
        </c:scaling>
        <c:delete val="0"/>
        <c:axPos val="l"/>
        <c:majorGridlines/>
        <c:numFmt formatCode="_ * #,##0_ ;_ * \-#,##0_ ;_ * &quot;-&quot;??_ ;_ @_ " sourceLinked="1"/>
        <c:majorTickMark val="out"/>
        <c:minorTickMark val="none"/>
        <c:tickLblPos val="nextTo"/>
        <c:crossAx val="116703232"/>
        <c:crosses val="autoZero"/>
        <c:crossBetween val="between"/>
        <c:dispUnits>
          <c:builtInUnit val="millions"/>
          <c:dispUnitsLbl>
            <c:layout/>
          </c:dispUnitsLbl>
        </c:dispUnits>
      </c:valAx>
    </c:plotArea>
    <c:legend>
      <c:legendPos val="b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36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5689408380955864E-2"/>
          <c:y val="9.189626831938634E-2"/>
          <c:w val="0.84862118323808822"/>
          <c:h val="0.82880589064102184"/>
        </c:manualLayout>
      </c:layout>
      <c:pie3DChart>
        <c:varyColors val="1"/>
        <c:ser>
          <c:idx val="0"/>
          <c:order val="0"/>
          <c:explosion val="25"/>
          <c:dLbls>
            <c:dLbl>
              <c:idx val="0"/>
              <c:layout>
                <c:manualLayout>
                  <c:x val="-2.3023189922693962E-2"/>
                  <c:y val="1.4016990351456442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4.6533454798377498E-2"/>
                  <c:y val="-2.380987022297232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1.4476011110105004E-2"/>
                  <c:y val="-4.9887788023690333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1.2055364721328265E-2"/>
                  <c:y val="9.0548302733924856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1.4159445435095586E-2"/>
                  <c:y val="-6.6297156888777053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layout>
                <c:manualLayout>
                  <c:x val="1.7942749857696505E-2"/>
                  <c:y val="-0.11649395358157416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layout>
                <c:manualLayout>
                  <c:x val="1.8046037316229284E-3"/>
                  <c:y val="-0.11135191044733675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-8.565966933473718E-3"/>
                  <c:y val="5.4627904954290193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9"/>
              <c:layout>
                <c:manualLayout>
                  <c:x val="3.9195513434497765E-2"/>
                  <c:y val="5.0919470257626267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0"/>
              <c:layout>
                <c:manualLayout>
                  <c:x val="2.7933876011053457E-3"/>
                  <c:y val="9.6158074880951482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1"/>
              <c:layout>
                <c:manualLayout>
                  <c:x val="6.4106201411110621E-5"/>
                  <c:y val="7.253354372596668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2"/>
              <c:layout>
                <c:manualLayout>
                  <c:x val="4.4057671411627053E-3"/>
                  <c:y val="-0.1052785426298043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4"/>
              <c:layout>
                <c:manualLayout>
                  <c:x val="3.0290416198419175E-3"/>
                  <c:y val="-2.046235897449463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5"/>
              <c:layout>
                <c:manualLayout>
                  <c:x val="2.0635776792969729E-3"/>
                  <c:y val="-7.2854291087158301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0"/>
          </c:dLbls>
          <c:cat>
            <c:strRef>
              <c:f>'גרף תשלומים לפי אגפים 6'!$A$2:$A$17</c:f>
              <c:strCache>
                <c:ptCount val="16"/>
                <c:pt idx="0">
                  <c:v>הנהלה</c:v>
                </c:pt>
                <c:pt idx="1">
                  <c:v>משאבי אנוש ומחשוב</c:v>
                </c:pt>
                <c:pt idx="2">
                  <c:v>כספים</c:v>
                </c:pt>
                <c:pt idx="3">
                  <c:v>מינהל תפעול</c:v>
                </c:pt>
                <c:pt idx="4">
                  <c:v>שפ"ע</c:v>
                </c:pt>
                <c:pt idx="5">
                  <c:v>אכיפה ובטחון</c:v>
                </c:pt>
                <c:pt idx="6">
                  <c:v>הנדסה</c:v>
                </c:pt>
                <c:pt idx="7">
                  <c:v>חופים</c:v>
                </c:pt>
                <c:pt idx="8">
                  <c:v>ארועים ואחזקה</c:v>
                </c:pt>
                <c:pt idx="9">
                  <c:v>חינוך</c:v>
                </c:pt>
                <c:pt idx="10">
                  <c:v>תרבות</c:v>
                </c:pt>
                <c:pt idx="11">
                  <c:v>מחלקות תורניות</c:v>
                </c:pt>
                <c:pt idx="12">
                  <c:v>רווחה</c:v>
                </c:pt>
                <c:pt idx="13">
                  <c:v>השתתפויות ותמיכות</c:v>
                </c:pt>
                <c:pt idx="14">
                  <c:v>מימון</c:v>
                </c:pt>
                <c:pt idx="15">
                  <c:v>אחרות</c:v>
                </c:pt>
              </c:strCache>
            </c:strRef>
          </c:cat>
          <c:val>
            <c:numRef>
              <c:f>'גרף תשלומים לפי אגפים 6'!$B$2:$B$17</c:f>
              <c:numCache>
                <c:formatCode>_ * #,##0_ ;_ * \-#,##0_ ;_ * "-"??_ ;_ @_ </c:formatCode>
                <c:ptCount val="16"/>
                <c:pt idx="0">
                  <c:v>21112564.656990461</c:v>
                </c:pt>
                <c:pt idx="1">
                  <c:v>7971739.4370036507</c:v>
                </c:pt>
                <c:pt idx="2">
                  <c:v>20900158.67300031</c:v>
                </c:pt>
                <c:pt idx="3">
                  <c:v>1422322.3364305417</c:v>
                </c:pt>
                <c:pt idx="4">
                  <c:v>84282618.56238465</c:v>
                </c:pt>
                <c:pt idx="5">
                  <c:v>16838661.538161051</c:v>
                </c:pt>
                <c:pt idx="6">
                  <c:v>17760473.674286999</c:v>
                </c:pt>
                <c:pt idx="7">
                  <c:v>11466394.206341518</c:v>
                </c:pt>
                <c:pt idx="8">
                  <c:v>10127449.771326972</c:v>
                </c:pt>
                <c:pt idx="9">
                  <c:v>169654555.30499938</c:v>
                </c:pt>
                <c:pt idx="10">
                  <c:v>28392045.291537572</c:v>
                </c:pt>
                <c:pt idx="11">
                  <c:v>3556912.7166761961</c:v>
                </c:pt>
                <c:pt idx="12">
                  <c:v>97030088.579914317</c:v>
                </c:pt>
                <c:pt idx="13">
                  <c:v>5140000</c:v>
                </c:pt>
                <c:pt idx="14">
                  <c:v>30298200</c:v>
                </c:pt>
                <c:pt idx="15">
                  <c:v>107073946.35032237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</c:pie3DChart>
    </c:plotArea>
    <c:plotVisOnly val="1"/>
    <c:dispBlanksAs val="gap"/>
    <c:showDLblsOverMax val="0"/>
  </c:chart>
  <c:spPr>
    <a:ln>
      <a:noFill/>
    </a:ln>
  </c:spPr>
  <c:userShapes r:id="rId1"/>
</c:chartSpace>
</file>

<file path=xl/chart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theme="8" tint="-0.249977111117893"/>
  </sheetPr>
  <sheetViews>
    <sheetView zoomScale="129" workbookViewId="0" zoomToFit="1"/>
  </sheetViews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horizontalDpi="4294967294" verticalDpi="0" r:id="rId1"/>
  <headerFooter>
    <oddFooter>עמוד &amp;P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19</xdr:row>
      <xdr:rowOff>123824</xdr:rowOff>
    </xdr:from>
    <xdr:to>
      <xdr:col>7</xdr:col>
      <xdr:colOff>0</xdr:colOff>
      <xdr:row>46</xdr:row>
      <xdr:rowOff>95249</xdr:rowOff>
    </xdr:to>
    <xdr:graphicFrame>
      <xdr:nvGraphicFramePr>
        <xdr:cNvPr id="2" name="תרשים 1" title="תרשים אומדן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6105" cy="6098953"/>
    <xdr:graphicFrame>
      <xdr:nvGraphicFramePr>
        <xdr:cNvPr id="2" name="תרשים 1" title="תשלומים לפי אגפים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0.65824</cdr:x>
      <cdr:y>0</cdr:y>
    </cdr:from>
    <cdr:to>
      <cdr:x>0.74008</cdr:x>
      <cdr:y>0.08333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110209" y="0"/>
          <a:ext cx="759695" cy="5040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1"/>
        <a:lstStyle xmlns:a="http://schemas.openxmlformats.org/drawingml/2006/main"/>
        <a:p xmlns:a="http://schemas.openxmlformats.org/drawingml/2006/main">
          <a:r>
            <a:rPr lang="he-IL" sz="2800" b="1">
              <a:solidFill>
                <a:schemeClr val="accent5">
                  <a:lumMod val="50000"/>
                </a:schemeClr>
              </a:solidFill>
            </a:rPr>
            <a:t>תשלומים לפי אגפים</a:t>
          </a:r>
        </a:p>
      </cdr:txBody>
    </cdr:sp>
  </cdr:relSizeAnchor>
</c:userShapes>
</file>

<file path=xl/tables/table1.xml><?xml version="1.0" encoding="utf-8"?>
<table xmlns="http://schemas.openxmlformats.org/spreadsheetml/2006/main" id="2" name="טבלה5" displayName="טבלה5" ref="A4:G9" totalsRowShown="0" headerRowDxfId="112" dataDxfId="110" totalsRowDxfId="108" headerRowBorderDxfId="111" tableBorderDxfId="109" totalsRowBorderDxfId="107">
  <tableColumns count="7">
    <tableColumn id="1" name="סעיף" dataDxfId="106" totalsRowDxfId="105"/>
    <tableColumn id="2" name="תקציב 2017" dataDxfId="104" totalsRowDxfId="103"/>
    <tableColumn id="3" name="אומדן 2017" dataDxfId="102" totalsRowDxfId="101"/>
    <tableColumn id="7" name="תקציב 2018 הצעה 1" dataDxfId="100" totalsRowDxfId="99"/>
    <tableColumn id="4" name="תקציב 2018 הצעה 2" dataDxfId="98" totalsRowDxfId="97"/>
    <tableColumn id="8" name="תקציב 2018 הנהלה 1" dataDxfId="96" totalsRowDxfId="95"/>
    <tableColumn id="9" name="תקציב 2018 " dataDxfId="94" totalsRowDxfId="93"/>
  </tableColumns>
  <tableStyleInfo name="TableStyleMedium11" showFirstColumn="0" showLastColumn="0" showRowStripes="1" showColumnStripes="0"/>
  <extLst>
    <ext xmlns:x14="http://schemas.microsoft.com/office/spreadsheetml/2009/9/main" uri="{504A1905-F514-4f6f-8877-14C23A59335A}">
      <x14:table altText="תקציב עיריית חדרה לשנת 2018" altTextSummary="סעיף, תקציב 2017, אומדן 2017 תקציב 2018"/>
    </ext>
  </extLst>
</table>
</file>

<file path=xl/tables/table2.xml><?xml version="1.0" encoding="utf-8"?>
<table xmlns="http://schemas.openxmlformats.org/spreadsheetml/2006/main" id="1" name="טבלה4" displayName="טבלה4" ref="A3:G48" totalsRowShown="0" headerRowDxfId="92" dataDxfId="90" headerRowBorderDxfId="91" tableBorderDxfId="89" totalsRowBorderDxfId="88" headerRowCellStyle="Comma" dataCellStyle="Comma 4">
  <tableColumns count="7">
    <tableColumn id="1" name=" " dataDxfId="87" dataCellStyle="Normal_טבלאות הבראה2"/>
    <tableColumn id="2" name="תקציב 2017" dataDxfId="86" dataCellStyle="Comma 4"/>
    <tableColumn id="3" name="אומדן 2017" dataDxfId="85" dataCellStyle="Comma 4"/>
    <tableColumn id="5" name="תקציב 2018 הצעה ראשונה" dataDxfId="84" dataCellStyle="Comma 4"/>
    <tableColumn id="6" name="תקציב 2018 הצעה שניה" dataDxfId="83" dataCellStyle="Comma 4"/>
    <tableColumn id="4" name="תקציב 2018 הצעה שלישית" dataDxfId="82" dataCellStyle="Comma 4"/>
    <tableColumn id="7" name="תקציב 2018 הנהלה 1" dataDxfId="81" dataCellStyle="Comma 4"/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דוח הכנסות והוצאות" altTextSummary="צד ההכנסות וההוצאות, תקציב 2017 אטנדו 2017, תקציב 2018"/>
    </ext>
  </extLst>
</table>
</file>

<file path=xl/tables/table3.xml><?xml version="1.0" encoding="utf-8"?>
<table xmlns="http://schemas.openxmlformats.org/spreadsheetml/2006/main" id="4" name="טבלה6" displayName="טבלה6" ref="A4:G55" totalsRowShown="0" headerRowDxfId="80" dataDxfId="79" tableBorderDxfId="78" headerRowCellStyle="Comma" dataCellStyle="Comma">
  <tableColumns count="7">
    <tableColumn id="1" name="אגף" dataDxfId="77" totalsRowDxfId="76" dataCellStyle="Comma"/>
    <tableColumn id="2" name="סעיף" dataDxfId="75" totalsRowDxfId="74" dataCellStyle="Comma"/>
    <tableColumn id="3" name="תקציב 2017" dataDxfId="73" totalsRowDxfId="72" dataCellStyle="Comma"/>
    <tableColumn id="4" name="אומדן 2017" dataDxfId="71" totalsRowDxfId="70" dataCellStyle="Comma"/>
    <tableColumn id="7" name="תקציב 2018 הנהלה 1" dataDxfId="69" totalsRowDxfId="68" dataCellStyle="Comma"/>
    <tableColumn id="5" name="תקציב 2018 " dataDxfId="67" totalsRowDxfId="66" dataCellStyle="Comma 2"/>
    <tableColumn id="6" name="אחוז גידול מתקציב 2017" dataDxfId="65" totalsRowDxfId="64" dataCellStyle="Percent"/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טבלת תשלומים לפי אגפים" altTextSummary="אגף, סעיף, תקציב 2017, אומדן 2017, תקציב 2018, אחוז גידול מתקציב 2017"/>
    </ext>
  </extLst>
</table>
</file>

<file path=xl/tables/table4.xml><?xml version="1.0" encoding="utf-8"?>
<table xmlns="http://schemas.openxmlformats.org/spreadsheetml/2006/main" id="8" name="טבלה14" displayName="טבלה14" ref="A3:E25" totalsRowShown="0" headerRowDxfId="63" dataDxfId="61" headerRowBorderDxfId="62" totalsRowBorderDxfId="60" headerRowCellStyle="Comma" dataCellStyle="Comma">
  <autoFilter ref="A3:E25"/>
  <tableColumns count="5">
    <tableColumn id="1" name="סעיף" dataDxfId="59"/>
    <tableColumn id="2" name="שם הסעיף" dataDxfId="58"/>
    <tableColumn id="3" name="תקציב 2017" dataDxfId="57" dataCellStyle="Comma"/>
    <tableColumn id="4" name="אומדן 2017" dataDxfId="56" dataCellStyle="Comma"/>
    <tableColumn id="5" name="תקציב 2018" dataDxfId="55" dataCellStyle="Comma"/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תקבולים לפי סעיפים" altTextSummary="סעיף, שם הסעיף, תקציב 2017, אומדן 2017, תקציב 2018"/>
    </ext>
  </extLst>
</table>
</file>

<file path=xl/tables/table5.xml><?xml version="1.0" encoding="utf-8"?>
<table xmlns="http://schemas.openxmlformats.org/spreadsheetml/2006/main" id="5" name="טבלה7" displayName="טבלה7" ref="A4:E42" totalsRowShown="0" headerRowDxfId="54" dataDxfId="52" headerRowBorderDxfId="53" headerRowCellStyle="Comma 2" dataCellStyle="Comma">
  <autoFilter ref="A4:E42"/>
  <tableColumns count="5">
    <tableColumn id="1" name="סעיף" dataDxfId="51"/>
    <tableColumn id="2" name="שם הסעיף"/>
    <tableColumn id="3" name="תקציב 2017" dataDxfId="50" dataCellStyle="Comma"/>
    <tableColumn id="4" name="אומדן 2017" dataDxfId="49" dataCellStyle="Comma"/>
    <tableColumn id="5" name="תקציב 2018 הנהלה 1 " dataDxfId="48" dataCellStyle="Comma"/>
  </tableColumns>
  <tableStyleInfo name="TableStyleMedium13" showFirstColumn="0" showLastColumn="0" showRowStripes="1" showColumnStripes="0"/>
  <extLst>
    <ext xmlns:x14="http://schemas.microsoft.com/office/spreadsheetml/2009/9/main" uri="{504A1905-F514-4f6f-8877-14C23A59335A}">
      <x14:table altText="תשלומים לפי סעיפים" altTextSummary="סעיף, שם הסעיף, תקציב 2017, אומדן 2017, תקציב 2018"/>
    </ext>
  </extLst>
</table>
</file>

<file path=xl/tables/table6.xml><?xml version="1.0" encoding="utf-8"?>
<table xmlns="http://schemas.openxmlformats.org/spreadsheetml/2006/main" id="7" name="טבלה8" displayName="טבלה8" ref="F4:F41" totalsRowShown="0" headerRowDxfId="47" dataDxfId="45" headerRowBorderDxfId="46" headerRowCellStyle="Comma 2" dataCellStyle="Comma">
  <autoFilter ref="F4:F41"/>
  <tableColumns count="1">
    <tableColumn id="1" name="תקציב 2018 " dataDxfId="44" dataCellStyle="Comma"/>
  </tableColumns>
  <tableStyleInfo name="TableStyleMedium13" showFirstColumn="0" showLastColumn="0" showRowStripes="1" showColumnStripes="0"/>
  <extLst>
    <ext xmlns:x14="http://schemas.microsoft.com/office/spreadsheetml/2009/9/main" uri="{504A1905-F514-4f6f-8877-14C23A59335A}">
      <x14:table altText="תשלומים לפי סעיפים" altTextSummary="תקציב 2018"/>
    </ext>
  </extLst>
</table>
</file>

<file path=xl/tables/table7.xml><?xml version="1.0" encoding="utf-8"?>
<table xmlns="http://schemas.openxmlformats.org/spreadsheetml/2006/main" id="9" name="טבלה9" displayName="טבלה9" ref="A3:F16" totalsRowShown="0" headerRowDxfId="43" tableBorderDxfId="42">
  <autoFilter ref="A3:F16"/>
  <tableColumns count="6">
    <tableColumn id="1" name="סעיף תקציב"/>
    <tableColumn id="2" name="תאור" dataDxfId="41" dataCellStyle="Normal 3"/>
    <tableColumn id="3" name="תקציב 2018 כולל" dataDxfId="40" dataCellStyle="Comma 3"/>
    <tableColumn id="4" name="תקציב מותנה הכנסה" dataDxfId="39" dataCellStyle="Comma"/>
    <tableColumn id="5" name="לשימוש ללא התניה" dataDxfId="38"/>
    <tableColumn id="6" name="סעיף התנייה"/>
  </tableColumns>
  <tableStyleInfo name="TableStyleMedium13" showFirstColumn="0" showLastColumn="0" showRowStripes="1" showColumnStripes="0"/>
  <extLst>
    <ext xmlns:x14="http://schemas.microsoft.com/office/spreadsheetml/2009/9/main" uri="{504A1905-F514-4f6f-8877-14C23A59335A}">
      <x14:table altText="הוצאות מותנות בהכנסה" altTextSummary="סעיף תקציבי, תאור, תקציב 2018 כול, תקציב מותנה בהכנסה, לשימוש ללא התנייה, סעיף התנייה"/>
    </ext>
  </extLst>
</table>
</file>

<file path=xl/tables/table8.xml><?xml version="1.0" encoding="utf-8"?>
<table xmlns="http://schemas.openxmlformats.org/spreadsheetml/2006/main" id="10" name="טבלה11" displayName="טבלה11" ref="A22:F26" totalsRowShown="0" headerRowDxfId="37" dataDxfId="36" headerRowCellStyle="Normal" dataCellStyle="Normal">
  <autoFilter ref="A22:F26"/>
  <tableColumns count="6">
    <tableColumn id="1" name="סעיף תקציב" dataDxfId="35" dataCellStyle="Normal"/>
    <tableColumn id="2" name="תאור" dataDxfId="34" dataCellStyle="Normal"/>
    <tableColumn id="3" name="תקציב 2018 כולל" dataDxfId="33" dataCellStyle="Comma"/>
    <tableColumn id="4" name="תקציב מותנה " dataDxfId="32" dataCellStyle="Comma"/>
    <tableColumn id="5" name="למימוש ללא התניה" dataDxfId="31" dataCellStyle="Comma"/>
    <tableColumn id="6" name="הערות" dataDxfId="30" dataCellStyle="Comma"/>
  </tableColumns>
  <tableStyleInfo name="TableStyleMedium13" showFirstColumn="0" showLastColumn="0" showRowStripes="1" showColumnStripes="0"/>
  <extLst>
    <ext xmlns:x14="http://schemas.microsoft.com/office/spreadsheetml/2009/9/main" uri="{504A1905-F514-4f6f-8877-14C23A59335A}">
      <x14:table altText="סעפי הכנסה מותנית" altTextSummary="סעיף תקציבי, תאור, תקציב 2018 כולל, תקציב מותנה., למימוש ללא התניה, הערות"/>
    </ext>
  </extLst>
</table>
</file>

<file path=xl/tables/table9.xml><?xml version="1.0" encoding="utf-8"?>
<table xmlns="http://schemas.openxmlformats.org/spreadsheetml/2006/main" id="6" name="טבלה110" displayName="טבלה110" ref="A3:O25" totalsRowShown="0" headerRowDxfId="29" dataDxfId="27" headerRowBorderDxfId="28" tableBorderDxfId="26" headerRowCellStyle="Normal_שכירויות 2004" dataCellStyle="Normal_שכירויות 2004">
  <autoFilter ref="A3:O25"/>
  <sortState ref="A4:P26">
    <sortCondition ref="B4:B26"/>
  </sortState>
  <tableColumns count="15">
    <tableColumn id="1" name="מספר" dataDxfId="25" totalsRowDxfId="24" dataCellStyle="Normal_שכירויות 2004"/>
    <tableColumn id="2" name="סעיף תקציבי" dataDxfId="23" totalsRowDxfId="22" dataCellStyle="Normal_שכירויות 2004"/>
    <tableColumn id="3" name="אגף/מחלקה" dataDxfId="21" totalsRowDxfId="20" dataCellStyle="Normal_שכירויות 2004"/>
    <tableColumn id="4" name="בעל הנכס" dataDxfId="19" totalsRowDxfId="18" dataCellStyle="Normal_שכירויות 2004"/>
    <tableColumn id="5" name="מהות שימוש" dataDxfId="17" totalsRowDxfId="16" dataCellStyle="Normal_שכירויות 2004"/>
    <tableColumn id="6" name="כתובת" dataDxfId="15" totalsRowDxfId="14" dataCellStyle="Normal_שכירויות 2004"/>
    <tableColumn id="7" name="שטח" dataDxfId="13" totalsRowDxfId="12" dataCellStyle="Normal_שכירויות 2004"/>
    <tableColumn id="11" name="תאריך סיום חוזה" dataDxfId="11" totalsRowDxfId="10" dataCellStyle="Normal_שכירויות 2004"/>
    <tableColumn id="8" name="תשלום חודשי בשקלים לא כולל מע&quot;מ והצמדה" dataDxfId="9" totalsRowDxfId="8"/>
    <tableColumn id="9" name="תשלום ל -1 מ&quot;ר" dataDxfId="7" totalsRowDxfId="6"/>
    <tableColumn id="14" name="הערכת הצמדה לחודש לא כולל מע&quot;מ" totalsRowDxfId="5"/>
    <tableColumn id="10" name="סה&quot;כ לשנה כולל מע&quot;מ" dataDxfId="4" totalsRowDxfId="3"/>
    <tableColumn id="12" name="דמי ניהול/ועד בית לשנה כולל מע&quot;מ " dataDxfId="2" dataCellStyle="Normal_שכירויות 2004"/>
    <tableColumn id="13" name="סה&quot;כ" dataDxfId="1" dataCellStyle="Normal_שכירויות 2004"/>
    <tableColumn id="16" name="הערות" dataDxfId="0" dataCellStyle="Normal_שכירויות 2004"/>
  </tableColumns>
  <tableStyleInfo name="TableStyleMedium6" showFirstColumn="0" showLastColumn="0" showRowStripes="1" showColumnStripes="0"/>
  <extLst>
    <ext xmlns:x14="http://schemas.microsoft.com/office/spreadsheetml/2009/9/main" uri="{504A1905-F514-4f6f-8877-14C23A59335A}">
      <x14:table altText="שכירויות 2018 נספח ג'" altTextSummary="מס' סדורי, סעיף תקציבי, אגף/מחלקה, בעל הנכס, מהות שימוש, כתובת, שטח, תאריך סיום חוזה, תשלום חודשי בשח, תשלום ל- 2 מ&quot;R, סה&quot;כ לשנה כולל מעמ, דמי ניהול, סה&quot;כ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3" Type="http://schemas.openxmlformats.org/officeDocument/2006/relationships/table" Target="../tables/table1.xml" /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table" Target="../tables/table2.xml" /></Relationships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 />
</file>

<file path=xl/worksheets/_rels/sheet5.xml.rels>&#65279;<?xml version="1.0" encoding="utf-8" standalone="yes"?>
<Relationships xmlns="http://schemas.openxmlformats.org/package/2006/relationships"><Relationship Id="rId2" Type="http://schemas.openxmlformats.org/officeDocument/2006/relationships/table" Target="../tables/table3.xml" /></Relationships>
</file>

<file path=xl/worksheets/_rels/sheet6.xml.rels>&#65279;<?xml version="1.0" encoding="utf-8" standalone="yes"?>
<Relationships xmlns="http://schemas.openxmlformats.org/package/2006/relationships" />
</file>

<file path=xl/worksheets/_rels/sheet7.xml.rels>&#65279;<?xml version="1.0" encoding="utf-8" standalone="yes"?>
<Relationships xmlns="http://schemas.openxmlformats.org/package/2006/relationships"><Relationship Id="rId2" Type="http://schemas.openxmlformats.org/officeDocument/2006/relationships/table" Target="../tables/table4.xml" /></Relationships>
</file>

<file path=xl/worksheets/_rels/sheet8.xml.rels>&#65279;<?xml version="1.0" encoding="utf-8" standalone="yes"?>
<Relationships xmlns="http://schemas.openxmlformats.org/package/2006/relationships"><Relationship Id="rId3" Type="http://schemas.openxmlformats.org/officeDocument/2006/relationships/table" Target="../tables/table6.xml" /><Relationship Id="rId2" Type="http://schemas.openxmlformats.org/officeDocument/2006/relationships/table" Target="../tables/table5.xml" /></Relationships>
</file>

<file path=xl/worksheets/_rels/sheet9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 /></Relationships>
</file>

<file path=xl/worksheets/_rels/sheet10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 /></Relationships>
</file>

<file path=xl/worksheets/_rels/sheet11.xml.rels>&#65279;<?xml version="1.0" encoding="utf-8" standalone="yes"?>
<Relationships xmlns="http://schemas.openxmlformats.org/package/2006/relationships"><Relationship Id="rId3" Type="http://schemas.openxmlformats.org/officeDocument/2006/relationships/table" Target="../tables/table8.xml" /><Relationship Id="rId2" Type="http://schemas.openxmlformats.org/officeDocument/2006/relationships/table" Target="../tables/table7.xml" /></Relationships>
</file>

<file path=xl/worksheets/_rels/sheet12.xml.rels>&#65279;<?xml version="1.0" encoding="utf-8" standalone="yes"?>
<Relationships xmlns="http://schemas.openxmlformats.org/package/2006/relationships"><Relationship Id="rId2" Type="http://schemas.openxmlformats.org/officeDocument/2006/relationships/table" Target="../tables/table9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J39"/>
  <sheetViews>
    <sheetView rightToLeft="1" workbookViewId="0">
      <selection activeCell="A12" sqref="A12:G12"/>
    </sheetView>
  </sheetViews>
  <sheetFormatPr defaultRowHeight="15" x14ac:dyDescent="0.2"/>
  <cols>
    <col min="1" max="1" width="37" style="107" customWidth="1"/>
    <col min="2" max="3" width="19.75" style="107" bestFit="1" customWidth="1"/>
    <col min="4" max="5" width="17.75" style="107" hidden="1" customWidth="1"/>
    <col min="6" max="6" width="19.75" style="107" hidden="1" customWidth="1"/>
    <col min="7" max="7" width="19.75" style="107" bestFit="1" customWidth="1"/>
    <col min="8" max="8" width="16.125" style="107" bestFit="1" customWidth="1"/>
    <col min="9" max="9" width="15" style="107" bestFit="1" customWidth="1"/>
    <col min="10" max="16384" width="9" style="107"/>
  </cols>
  <sheetData>
    <row r="1" spans="1:10" ht="22.5" x14ac:dyDescent="0.25">
      <c r="A1" s="291" t="s">
        <v>1083</v>
      </c>
      <c r="B1" s="291"/>
      <c r="C1" s="291"/>
      <c r="D1" s="291"/>
      <c r="E1" s="291"/>
      <c r="F1" s="291"/>
      <c r="G1" s="291"/>
    </row>
    <row r="2" spans="1:10" x14ac:dyDescent="0.2">
      <c r="A2" s="109"/>
      <c r="B2" s="109"/>
      <c r="C2" s="109"/>
      <c r="D2" s="109"/>
      <c r="E2" s="109"/>
      <c r="F2" s="109"/>
      <c r="G2" s="109"/>
    </row>
    <row r="3" spans="1:10" x14ac:dyDescent="0.2">
      <c r="A3" s="109"/>
      <c r="B3" s="109"/>
      <c r="C3" s="109"/>
      <c r="D3" s="109"/>
      <c r="E3" s="109"/>
      <c r="F3" s="109"/>
      <c r="G3" s="109"/>
    </row>
    <row r="4" spans="1:10" s="117" customFormat="1" ht="63.75" customHeight="1" thickBot="1" x14ac:dyDescent="0.5">
      <c r="A4" s="259" t="s">
        <v>2</v>
      </c>
      <c r="B4" s="259" t="s">
        <v>5</v>
      </c>
      <c r="C4" s="259" t="s">
        <v>292</v>
      </c>
      <c r="D4" s="138" t="s">
        <v>1084</v>
      </c>
      <c r="E4" s="138" t="s">
        <v>967</v>
      </c>
      <c r="F4" s="138" t="s">
        <v>1183</v>
      </c>
      <c r="G4" s="259" t="s">
        <v>1130</v>
      </c>
    </row>
    <row r="5" spans="1:10" s="117" customFormat="1" ht="24" thickTop="1" x14ac:dyDescent="0.35">
      <c r="A5" s="139" t="s">
        <v>1078</v>
      </c>
      <c r="B5" s="140">
        <v>242789989.99999994</v>
      </c>
      <c r="C5" s="140">
        <v>249830581</v>
      </c>
      <c r="D5" s="140" t="e">
        <v>#REF!</v>
      </c>
      <c r="E5" s="140" t="e">
        <v>#REF!</v>
      </c>
      <c r="F5" s="140" t="e">
        <v>#REF!</v>
      </c>
      <c r="G5" s="140">
        <v>268268203.78583491</v>
      </c>
      <c r="I5" s="118"/>
      <c r="J5" s="118"/>
    </row>
    <row r="6" spans="1:10" s="117" customFormat="1" ht="23.25" x14ac:dyDescent="0.35">
      <c r="A6" s="141" t="s">
        <v>1079</v>
      </c>
      <c r="B6" s="142">
        <v>364522811.264</v>
      </c>
      <c r="C6" s="142">
        <v>372736185</v>
      </c>
      <c r="D6" s="142" t="e">
        <v>#REF!</v>
      </c>
      <c r="E6" s="142" t="e">
        <v>#REF!</v>
      </c>
      <c r="F6" s="142" t="e">
        <v>#REF!</v>
      </c>
      <c r="G6" s="142">
        <v>380058832.25160003</v>
      </c>
      <c r="I6" s="118"/>
    </row>
    <row r="7" spans="1:10" s="117" customFormat="1" ht="23.25" x14ac:dyDescent="0.35">
      <c r="A7" s="143" t="s">
        <v>1080</v>
      </c>
      <c r="B7" s="144">
        <v>607312801.26399994</v>
      </c>
      <c r="C7" s="144">
        <v>622566766</v>
      </c>
      <c r="D7" s="144">
        <v>607312801.2639997</v>
      </c>
      <c r="E7" s="144" t="e">
        <v>#REF!</v>
      </c>
      <c r="F7" s="144" t="e">
        <v>#REF!</v>
      </c>
      <c r="G7" s="144">
        <v>648327036.03743494</v>
      </c>
      <c r="I7" s="119"/>
    </row>
    <row r="8" spans="1:10" s="117" customFormat="1" ht="23.25" x14ac:dyDescent="0.35">
      <c r="A8" s="143" t="s">
        <v>286</v>
      </c>
      <c r="B8" s="144">
        <v>607312800.92799997</v>
      </c>
      <c r="C8" s="144">
        <v>622567320.37</v>
      </c>
      <c r="D8" s="144">
        <v>617855732</v>
      </c>
      <c r="E8" s="144">
        <v>615152187</v>
      </c>
      <c r="F8" s="144">
        <v>633041259.2794348</v>
      </c>
      <c r="G8" s="144">
        <v>648327036.03743482</v>
      </c>
      <c r="I8" s="119"/>
    </row>
    <row r="9" spans="1:10" s="117" customFormat="1" ht="23.25" x14ac:dyDescent="0.35">
      <c r="A9" s="145" t="s">
        <v>1081</v>
      </c>
      <c r="B9" s="146">
        <v>0</v>
      </c>
      <c r="C9" s="146">
        <v>554.37000000476837</v>
      </c>
      <c r="D9" s="146">
        <v>10542930.736000299</v>
      </c>
      <c r="E9" s="146" t="e">
        <v>#REF!</v>
      </c>
      <c r="F9" s="146" t="e">
        <v>#REF!</v>
      </c>
      <c r="G9" s="146">
        <v>0</v>
      </c>
      <c r="I9" s="119"/>
    </row>
    <row r="10" spans="1:10" x14ac:dyDescent="0.2">
      <c r="A10" s="109"/>
      <c r="B10" s="109"/>
      <c r="C10" s="110"/>
      <c r="D10" s="110"/>
      <c r="E10" s="110" t="s">
        <v>31</v>
      </c>
      <c r="F10" s="110"/>
      <c r="G10" s="109"/>
    </row>
    <row r="11" spans="1:10" x14ac:dyDescent="0.2">
      <c r="A11" s="109"/>
      <c r="B11" s="111" t="s">
        <v>31</v>
      </c>
      <c r="C11" s="110" t="s">
        <v>31</v>
      </c>
      <c r="D11" s="110"/>
      <c r="E11" s="110" t="s">
        <v>31</v>
      </c>
      <c r="F11" s="110"/>
      <c r="G11" s="109"/>
    </row>
    <row r="12" spans="1:10" ht="17.25" x14ac:dyDescent="0.35">
      <c r="A12" s="292" t="s">
        <v>1082</v>
      </c>
      <c r="B12" s="292"/>
      <c r="C12" s="292"/>
      <c r="D12" s="292"/>
      <c r="E12" s="292"/>
      <c r="F12" s="292"/>
      <c r="G12" s="292"/>
    </row>
    <row r="13" spans="1:10" x14ac:dyDescent="0.2">
      <c r="A13" s="109"/>
      <c r="B13" s="109"/>
      <c r="C13" s="110"/>
      <c r="D13" s="110"/>
      <c r="E13" s="110" t="s">
        <v>31</v>
      </c>
      <c r="F13" s="110"/>
      <c r="G13" s="109" t="s">
        <v>31</v>
      </c>
    </row>
    <row r="14" spans="1:10" x14ac:dyDescent="0.2">
      <c r="A14" s="109"/>
      <c r="B14" s="109"/>
      <c r="C14" s="110"/>
      <c r="D14" s="110"/>
      <c r="E14" s="110" t="s">
        <v>31</v>
      </c>
      <c r="F14" s="110"/>
      <c r="G14" s="109" t="s">
        <v>31</v>
      </c>
    </row>
    <row r="15" spans="1:10" x14ac:dyDescent="0.2">
      <c r="A15" s="109"/>
      <c r="B15" s="110"/>
      <c r="C15" s="110"/>
      <c r="D15" s="110"/>
      <c r="E15" s="110"/>
      <c r="F15" s="110"/>
      <c r="G15" s="110"/>
    </row>
    <row r="16" spans="1:10" x14ac:dyDescent="0.2">
      <c r="A16" s="109"/>
      <c r="B16" s="109"/>
      <c r="C16" s="109"/>
      <c r="D16" s="109"/>
      <c r="E16" s="110" t="s">
        <v>31</v>
      </c>
      <c r="F16" s="110"/>
      <c r="G16" s="109"/>
    </row>
    <row r="17" spans="1:7" x14ac:dyDescent="0.2">
      <c r="A17" s="109"/>
      <c r="B17" s="109"/>
      <c r="C17" s="109" t="s">
        <v>31</v>
      </c>
      <c r="D17" s="109"/>
      <c r="E17" s="109"/>
      <c r="F17" s="109"/>
      <c r="G17" s="109"/>
    </row>
    <row r="18" spans="1:7" x14ac:dyDescent="0.2">
      <c r="A18" s="109"/>
      <c r="B18" s="109"/>
      <c r="C18" s="109"/>
      <c r="D18" s="109"/>
      <c r="E18" s="109"/>
      <c r="F18" s="109"/>
      <c r="G18" s="109"/>
    </row>
    <row r="19" spans="1:7" x14ac:dyDescent="0.2">
      <c r="A19" s="109"/>
      <c r="B19" s="109"/>
      <c r="C19" s="109"/>
      <c r="D19" s="109"/>
      <c r="E19" s="109"/>
      <c r="F19" s="109"/>
      <c r="G19" s="109"/>
    </row>
    <row r="20" spans="1:7" x14ac:dyDescent="0.2">
      <c r="A20" s="109"/>
      <c r="B20" s="109"/>
      <c r="C20" s="109"/>
      <c r="D20" s="109"/>
      <c r="E20" s="109"/>
      <c r="F20" s="109"/>
      <c r="G20" s="109"/>
    </row>
    <row r="21" spans="1:7" x14ac:dyDescent="0.2">
      <c r="A21" s="109"/>
      <c r="B21" s="109"/>
      <c r="C21" s="109"/>
      <c r="D21" s="109"/>
      <c r="E21" s="109"/>
      <c r="F21" s="109"/>
      <c r="G21" s="109"/>
    </row>
    <row r="22" spans="1:7" x14ac:dyDescent="0.2">
      <c r="A22" s="109"/>
      <c r="B22" s="109"/>
      <c r="C22" s="109"/>
      <c r="D22" s="109"/>
      <c r="E22" s="109"/>
      <c r="F22" s="109"/>
      <c r="G22" s="109"/>
    </row>
    <row r="23" spans="1:7" x14ac:dyDescent="0.2">
      <c r="A23" s="109"/>
      <c r="B23" s="109"/>
      <c r="C23" s="109"/>
      <c r="D23" s="109"/>
      <c r="E23" s="109"/>
      <c r="F23" s="109"/>
      <c r="G23" s="109"/>
    </row>
    <row r="24" spans="1:7" x14ac:dyDescent="0.2">
      <c r="A24" s="109"/>
      <c r="B24" s="109"/>
      <c r="C24" s="109"/>
      <c r="D24" s="109"/>
      <c r="E24" s="109"/>
      <c r="F24" s="109"/>
      <c r="G24" s="109"/>
    </row>
    <row r="25" spans="1:7" x14ac:dyDescent="0.2">
      <c r="A25" s="109"/>
      <c r="B25" s="109"/>
      <c r="C25" s="109"/>
      <c r="D25" s="109"/>
      <c r="E25" s="109"/>
      <c r="F25" s="109"/>
      <c r="G25" s="109"/>
    </row>
    <row r="26" spans="1:7" x14ac:dyDescent="0.2">
      <c r="A26" s="109"/>
      <c r="B26" s="109"/>
      <c r="C26" s="109"/>
      <c r="D26" s="109"/>
      <c r="E26" s="109"/>
      <c r="F26" s="109"/>
      <c r="G26" s="109"/>
    </row>
    <row r="27" spans="1:7" x14ac:dyDescent="0.2">
      <c r="A27" s="109"/>
      <c r="B27" s="109"/>
      <c r="C27" s="109"/>
      <c r="D27" s="109"/>
      <c r="E27" s="109"/>
      <c r="F27" s="109"/>
      <c r="G27" s="109"/>
    </row>
    <row r="28" spans="1:7" x14ac:dyDescent="0.2">
      <c r="A28" s="109"/>
      <c r="B28" s="109"/>
      <c r="C28" s="109"/>
      <c r="D28" s="109"/>
      <c r="E28" s="109"/>
      <c r="F28" s="109"/>
      <c r="G28" s="109"/>
    </row>
    <row r="29" spans="1:7" x14ac:dyDescent="0.2">
      <c r="A29" s="109"/>
      <c r="B29" s="109"/>
      <c r="C29" s="109"/>
      <c r="D29" s="109"/>
      <c r="E29" s="109"/>
      <c r="F29" s="109"/>
      <c r="G29" s="109"/>
    </row>
    <row r="30" spans="1:7" x14ac:dyDescent="0.2">
      <c r="A30" s="109"/>
      <c r="B30" s="109"/>
      <c r="C30" s="109"/>
      <c r="D30" s="109"/>
      <c r="E30" s="109"/>
      <c r="F30" s="109"/>
      <c r="G30" s="109"/>
    </row>
    <row r="31" spans="1:7" x14ac:dyDescent="0.2">
      <c r="A31" s="109"/>
      <c r="B31" s="109"/>
      <c r="C31" s="109"/>
      <c r="D31" s="109"/>
      <c r="E31" s="109"/>
      <c r="F31" s="109"/>
      <c r="G31" s="109"/>
    </row>
    <row r="32" spans="1:7" x14ac:dyDescent="0.2">
      <c r="A32" s="109"/>
      <c r="B32" s="109"/>
      <c r="C32" s="109"/>
      <c r="D32" s="109"/>
      <c r="E32" s="109"/>
      <c r="F32" s="109"/>
      <c r="G32" s="109"/>
    </row>
    <row r="33" spans="1:7" x14ac:dyDescent="0.2">
      <c r="A33" s="109"/>
      <c r="B33" s="109"/>
      <c r="C33" s="109"/>
      <c r="D33" s="109"/>
      <c r="E33" s="109"/>
      <c r="F33" s="109"/>
      <c r="G33" s="109"/>
    </row>
    <row r="34" spans="1:7" x14ac:dyDescent="0.2">
      <c r="A34" s="109"/>
      <c r="B34" s="109"/>
      <c r="C34" s="109"/>
      <c r="D34" s="109"/>
      <c r="E34" s="109"/>
      <c r="F34" s="109"/>
      <c r="G34" s="109"/>
    </row>
    <row r="35" spans="1:7" x14ac:dyDescent="0.2">
      <c r="A35" s="109"/>
      <c r="B35" s="109"/>
      <c r="C35" s="109"/>
      <c r="D35" s="109"/>
      <c r="E35" s="109"/>
      <c r="F35" s="109"/>
      <c r="G35" s="109"/>
    </row>
    <row r="36" spans="1:7" x14ac:dyDescent="0.2">
      <c r="A36" s="109"/>
      <c r="B36" s="109"/>
      <c r="C36" s="109"/>
      <c r="D36" s="109"/>
      <c r="E36" s="109"/>
      <c r="F36" s="109"/>
      <c r="G36" s="109"/>
    </row>
    <row r="37" spans="1:7" x14ac:dyDescent="0.2">
      <c r="A37" s="109"/>
      <c r="B37" s="109"/>
      <c r="C37" s="109"/>
      <c r="D37" s="109"/>
      <c r="E37" s="109"/>
      <c r="F37" s="109"/>
      <c r="G37" s="109"/>
    </row>
    <row r="38" spans="1:7" x14ac:dyDescent="0.2">
      <c r="A38" s="109"/>
      <c r="B38" s="109"/>
      <c r="C38" s="109"/>
      <c r="D38" s="109"/>
      <c r="E38" s="109"/>
      <c r="F38" s="109"/>
      <c r="G38" s="109"/>
    </row>
    <row r="39" spans="1:7" x14ac:dyDescent="0.2">
      <c r="A39" s="109"/>
      <c r="B39" s="109"/>
      <c r="C39" s="109"/>
      <c r="D39" s="109"/>
      <c r="E39" s="109"/>
      <c r="F39" s="109"/>
      <c r="G39" s="109"/>
    </row>
  </sheetData>
  <pageMargins left="0.70866141732283472" right="0.70866141732283472" top="0.74803149606299213" bottom="0.74803149606299213" header="0.31496062992125984" footer="0.31496062992125984"/>
  <pageSetup paperSize="9" scale="67" orientation="portrait" useFirstPageNumber="1" horizontalDpi="4294967292" r:id="rId1"/>
  <headerFooter>
    <oddFooter>עמוד &amp;P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K53"/>
  <sheetViews>
    <sheetView rightToLeft="1" zoomScaleNormal="100" workbookViewId="0">
      <selection activeCell="A2" sqref="A2:H2"/>
    </sheetView>
  </sheetViews>
  <sheetFormatPr defaultRowHeight="15" x14ac:dyDescent="0.2"/>
  <cols>
    <col min="1" max="1" width="38.25" style="107" bestFit="1" customWidth="1"/>
    <col min="2" max="2" width="18.25" style="107" customWidth="1"/>
    <col min="3" max="3" width="16" style="107" customWidth="1"/>
    <col min="4" max="4" width="16" style="107" hidden="1" customWidth="1"/>
    <col min="5" max="6" width="13.5" style="107" hidden="1" customWidth="1"/>
    <col min="7" max="7" width="13.25" style="107" hidden="1" customWidth="1"/>
    <col min="8" max="8" width="13.25" style="107" bestFit="1" customWidth="1"/>
    <col min="9" max="10" width="9" style="107"/>
    <col min="11" max="11" width="10" style="107" bestFit="1" customWidth="1"/>
    <col min="12" max="16384" width="9" style="107"/>
  </cols>
  <sheetData>
    <row r="1" spans="1:8" ht="38.25" customHeight="1" x14ac:dyDescent="0.25">
      <c r="A1" s="293" t="s">
        <v>1075</v>
      </c>
      <c r="B1" s="293"/>
      <c r="C1" s="293"/>
      <c r="D1" s="293"/>
      <c r="E1" s="293"/>
      <c r="F1" s="293"/>
      <c r="G1" s="293"/>
      <c r="H1" s="293"/>
    </row>
    <row r="2" spans="1:8" ht="27" x14ac:dyDescent="0.3">
      <c r="A2" s="268" t="s">
        <v>1033</v>
      </c>
      <c r="B2" s="268"/>
      <c r="C2" s="268"/>
      <c r="D2" s="268"/>
      <c r="E2" s="268"/>
      <c r="F2" s="268"/>
      <c r="G2" s="268"/>
      <c r="H2" s="268"/>
    </row>
    <row r="3" spans="1:8" ht="23.25" customHeight="1" x14ac:dyDescent="0.25">
      <c r="A3" s="155" t="s">
        <v>31</v>
      </c>
      <c r="B3" s="155" t="s">
        <v>5</v>
      </c>
      <c r="C3" s="155" t="s">
        <v>292</v>
      </c>
      <c r="D3" s="155" t="s">
        <v>1076</v>
      </c>
      <c r="E3" s="155" t="s">
        <v>1077</v>
      </c>
      <c r="F3" s="155" t="s">
        <v>1105</v>
      </c>
      <c r="G3" s="155" t="s">
        <v>1183</v>
      </c>
      <c r="H3" s="155" t="s">
        <v>1130</v>
      </c>
    </row>
    <row r="4" spans="1:8" x14ac:dyDescent="0.2">
      <c r="A4" s="153" t="s">
        <v>1035</v>
      </c>
      <c r="B4" s="148">
        <v>0</v>
      </c>
      <c r="C4" s="149"/>
      <c r="D4" s="150">
        <v>0</v>
      </c>
      <c r="E4" s="150"/>
      <c r="F4" s="150"/>
      <c r="G4" s="150"/>
      <c r="H4" s="150"/>
    </row>
    <row r="5" spans="1:8" x14ac:dyDescent="0.2">
      <c r="A5" s="120" t="s">
        <v>1034</v>
      </c>
      <c r="B5" s="120">
        <v>310650173.5</v>
      </c>
      <c r="C5" s="120">
        <v>321060000</v>
      </c>
      <c r="D5" s="120">
        <v>323000000</v>
      </c>
      <c r="E5" s="120">
        <v>323000000</v>
      </c>
      <c r="F5" s="120">
        <v>327100000</v>
      </c>
      <c r="G5" s="120">
        <v>328100000</v>
      </c>
      <c r="H5" s="120">
        <v>332655677</v>
      </c>
    </row>
    <row r="6" spans="1:8" x14ac:dyDescent="0.2">
      <c r="A6" s="147" t="s">
        <v>1037</v>
      </c>
      <c r="B6" s="148">
        <v>4200000</v>
      </c>
      <c r="C6" s="149">
        <v>4210300</v>
      </c>
      <c r="D6" s="150">
        <v>4160000</v>
      </c>
      <c r="E6" s="150">
        <v>4160000</v>
      </c>
      <c r="F6" s="150">
        <v>4160000</v>
      </c>
      <c r="G6" s="150">
        <v>4160000</v>
      </c>
      <c r="H6" s="150">
        <v>6160000</v>
      </c>
    </row>
    <row r="7" spans="1:8" x14ac:dyDescent="0.2">
      <c r="A7" s="120" t="s">
        <v>1036</v>
      </c>
      <c r="B7" s="120">
        <v>5261558</v>
      </c>
      <c r="C7" s="120">
        <v>5194000</v>
      </c>
      <c r="D7" s="120">
        <v>5348830</v>
      </c>
      <c r="E7" s="120">
        <v>5354830</v>
      </c>
      <c r="F7" s="120">
        <v>5314830</v>
      </c>
      <c r="G7" s="120">
        <v>4984830</v>
      </c>
      <c r="H7" s="120">
        <v>4984830</v>
      </c>
    </row>
    <row r="8" spans="1:8" x14ac:dyDescent="0.2">
      <c r="A8" s="147" t="s">
        <v>1038</v>
      </c>
      <c r="B8" s="148">
        <v>2280000</v>
      </c>
      <c r="C8" s="149">
        <v>2400891</v>
      </c>
      <c r="D8" s="150">
        <v>2353000</v>
      </c>
      <c r="E8" s="150">
        <v>2353000</v>
      </c>
      <c r="F8" s="150">
        <v>2353000</v>
      </c>
      <c r="G8" s="150">
        <v>2353000</v>
      </c>
      <c r="H8" s="150">
        <v>2390500</v>
      </c>
    </row>
    <row r="9" spans="1:8" x14ac:dyDescent="0.2">
      <c r="A9" s="120" t="s">
        <v>1039</v>
      </c>
      <c r="B9" s="120">
        <v>68654775.428000003</v>
      </c>
      <c r="C9" s="120">
        <v>65148557.370000005</v>
      </c>
      <c r="D9" s="120">
        <v>57294068</v>
      </c>
      <c r="E9" s="120">
        <v>58829068</v>
      </c>
      <c r="F9" s="120">
        <v>60849702.5</v>
      </c>
      <c r="G9" s="120">
        <v>76196026.279434815</v>
      </c>
      <c r="H9" s="120">
        <v>71032962.020768151</v>
      </c>
    </row>
    <row r="10" spans="1:8" x14ac:dyDescent="0.2">
      <c r="A10" s="147" t="s">
        <v>1040</v>
      </c>
      <c r="B10" s="148">
        <v>391046506.92799997</v>
      </c>
      <c r="C10" s="149">
        <v>398013748.37</v>
      </c>
      <c r="D10" s="150">
        <v>392155898</v>
      </c>
      <c r="E10" s="150">
        <v>393696898</v>
      </c>
      <c r="F10" s="150">
        <v>399777532.5</v>
      </c>
      <c r="G10" s="150">
        <v>415793856.2794348</v>
      </c>
      <c r="H10" s="150">
        <v>417223969.02076817</v>
      </c>
    </row>
    <row r="11" spans="1:8" x14ac:dyDescent="0.2">
      <c r="A11" s="120" t="s">
        <v>1041</v>
      </c>
      <c r="B11" s="120">
        <v>81068608</v>
      </c>
      <c r="C11" s="120">
        <v>85849600</v>
      </c>
      <c r="D11" s="120">
        <v>91111198</v>
      </c>
      <c r="E11" s="120">
        <v>86864778</v>
      </c>
      <c r="F11" s="120">
        <v>89586778</v>
      </c>
      <c r="G11" s="120">
        <v>91312778</v>
      </c>
      <c r="H11" s="120">
        <v>91582588</v>
      </c>
    </row>
    <row r="12" spans="1:8" x14ac:dyDescent="0.2">
      <c r="A12" s="147" t="s">
        <v>1042</v>
      </c>
      <c r="B12" s="148">
        <v>65966365</v>
      </c>
      <c r="C12" s="149">
        <v>73183972</v>
      </c>
      <c r="D12" s="150">
        <v>73414156</v>
      </c>
      <c r="E12" s="150">
        <v>73415131</v>
      </c>
      <c r="F12" s="150">
        <v>73384381</v>
      </c>
      <c r="G12" s="150">
        <v>69064970</v>
      </c>
      <c r="H12" s="150">
        <v>71997125.75</v>
      </c>
    </row>
    <row r="13" spans="1:8" x14ac:dyDescent="0.2">
      <c r="A13" s="120" t="s">
        <v>1043</v>
      </c>
      <c r="B13" s="120">
        <v>7369321</v>
      </c>
      <c r="C13" s="120">
        <v>7154000</v>
      </c>
      <c r="D13" s="120">
        <v>8734480</v>
      </c>
      <c r="E13" s="120">
        <v>8735380</v>
      </c>
      <c r="F13" s="120">
        <v>8928598.2666666657</v>
      </c>
      <c r="G13" s="120">
        <v>4429655</v>
      </c>
      <c r="H13" s="120">
        <v>9633353.2666666657</v>
      </c>
    </row>
    <row r="14" spans="1:8" x14ac:dyDescent="0.2">
      <c r="A14" s="147" t="s">
        <v>1044</v>
      </c>
      <c r="B14" s="148">
        <v>0</v>
      </c>
      <c r="C14" s="149">
        <v>0</v>
      </c>
      <c r="D14" s="150">
        <v>0</v>
      </c>
      <c r="E14" s="150">
        <v>0</v>
      </c>
      <c r="F14" s="150">
        <v>0</v>
      </c>
      <c r="G14" s="150">
        <v>0</v>
      </c>
      <c r="H14" s="150">
        <v>0</v>
      </c>
    </row>
    <row r="15" spans="1:8" x14ac:dyDescent="0.2">
      <c r="A15" s="120" t="s">
        <v>1045</v>
      </c>
      <c r="B15" s="120">
        <v>2862000</v>
      </c>
      <c r="C15" s="120">
        <v>5926000</v>
      </c>
      <c r="D15" s="120"/>
      <c r="E15" s="120">
        <v>0</v>
      </c>
      <c r="F15" s="120">
        <v>620000</v>
      </c>
      <c r="G15" s="120">
        <v>0</v>
      </c>
      <c r="H15" s="120">
        <v>0</v>
      </c>
    </row>
    <row r="16" spans="1:8" x14ac:dyDescent="0.2">
      <c r="A16" s="151" t="s">
        <v>1047</v>
      </c>
      <c r="B16" s="152">
        <v>157266294</v>
      </c>
      <c r="C16" s="152">
        <v>172113572</v>
      </c>
      <c r="D16" s="152">
        <v>173259834</v>
      </c>
      <c r="E16" s="152">
        <v>169015289</v>
      </c>
      <c r="F16" s="152">
        <v>172519757.26666665</v>
      </c>
      <c r="G16" s="152">
        <v>164807403</v>
      </c>
      <c r="H16" s="152">
        <v>173213067.01666665</v>
      </c>
    </row>
    <row r="17" spans="1:11" x14ac:dyDescent="0.2">
      <c r="A17" s="120" t="s">
        <v>1046</v>
      </c>
      <c r="B17" s="120">
        <v>0</v>
      </c>
      <c r="C17" s="120">
        <v>0</v>
      </c>
      <c r="D17" s="120">
        <v>0</v>
      </c>
      <c r="E17" s="120">
        <v>0</v>
      </c>
      <c r="F17" s="120">
        <v>0</v>
      </c>
      <c r="G17" s="120">
        <v>0</v>
      </c>
      <c r="H17" s="120">
        <v>0</v>
      </c>
    </row>
    <row r="18" spans="1:11" x14ac:dyDescent="0.2">
      <c r="A18" s="147" t="s">
        <v>1048</v>
      </c>
      <c r="B18" s="148">
        <v>0</v>
      </c>
      <c r="C18" s="149"/>
      <c r="D18" s="150">
        <v>0</v>
      </c>
      <c r="E18" s="150">
        <v>0</v>
      </c>
      <c r="F18" s="150">
        <v>0</v>
      </c>
      <c r="G18" s="150">
        <v>0</v>
      </c>
      <c r="H18" s="150">
        <v>0</v>
      </c>
    </row>
    <row r="19" spans="1:11" x14ac:dyDescent="0.2">
      <c r="A19" s="121" t="s">
        <v>1049</v>
      </c>
      <c r="B19" s="121">
        <v>548312800.92799997</v>
      </c>
      <c r="C19" s="121">
        <v>570127320.37</v>
      </c>
      <c r="D19" s="121">
        <v>565415732</v>
      </c>
      <c r="E19" s="121">
        <v>562712187</v>
      </c>
      <c r="F19" s="121">
        <v>572297289.76666665</v>
      </c>
      <c r="G19" s="121">
        <v>580601259.2794348</v>
      </c>
      <c r="H19" s="121">
        <v>590437036.03743482</v>
      </c>
    </row>
    <row r="20" spans="1:11" x14ac:dyDescent="0.2">
      <c r="A20" s="147" t="s">
        <v>1050</v>
      </c>
      <c r="B20" s="148">
        <v>52440000</v>
      </c>
      <c r="C20" s="149">
        <v>52440000</v>
      </c>
      <c r="D20" s="150">
        <v>52440000</v>
      </c>
      <c r="E20" s="150">
        <v>52440000</v>
      </c>
      <c r="F20" s="150">
        <v>52440000</v>
      </c>
      <c r="G20" s="150">
        <v>52440000</v>
      </c>
      <c r="H20" s="150">
        <v>52440000</v>
      </c>
    </row>
    <row r="21" spans="1:11" x14ac:dyDescent="0.2">
      <c r="A21" s="120" t="s">
        <v>1051</v>
      </c>
      <c r="B21" s="120" t="s">
        <v>31</v>
      </c>
      <c r="C21" s="120"/>
      <c r="D21" s="120" t="s">
        <v>31</v>
      </c>
      <c r="E21" s="120" t="s">
        <v>31</v>
      </c>
      <c r="F21" s="120" t="s">
        <v>31</v>
      </c>
      <c r="G21" s="120" t="s">
        <v>31</v>
      </c>
      <c r="H21" s="120" t="s">
        <v>31</v>
      </c>
    </row>
    <row r="22" spans="1:11" x14ac:dyDescent="0.2">
      <c r="A22" s="147" t="s">
        <v>1052</v>
      </c>
      <c r="B22" s="148">
        <v>600752800.92799997</v>
      </c>
      <c r="C22" s="149">
        <v>622567320.37</v>
      </c>
      <c r="D22" s="150">
        <v>617855732</v>
      </c>
      <c r="E22" s="150">
        <v>615152187</v>
      </c>
      <c r="F22" s="150">
        <v>624737289.76666665</v>
      </c>
      <c r="G22" s="150">
        <v>633041259.2794348</v>
      </c>
      <c r="H22" s="150">
        <v>642877036.03743482</v>
      </c>
    </row>
    <row r="23" spans="1:11" x14ac:dyDescent="0.2">
      <c r="A23" s="120" t="s">
        <v>1053</v>
      </c>
      <c r="B23" s="120">
        <v>6560000</v>
      </c>
      <c r="C23" s="120">
        <v>0</v>
      </c>
      <c r="D23" s="120">
        <v>0</v>
      </c>
      <c r="E23" s="120">
        <v>0</v>
      </c>
      <c r="F23" s="120">
        <v>0</v>
      </c>
      <c r="G23" s="120">
        <v>0</v>
      </c>
      <c r="H23" s="120">
        <v>5450000</v>
      </c>
    </row>
    <row r="24" spans="1:11" x14ac:dyDescent="0.2">
      <c r="A24" s="147" t="s">
        <v>1054</v>
      </c>
      <c r="B24" s="148">
        <v>607312800.92799997</v>
      </c>
      <c r="C24" s="149">
        <v>622567320.37</v>
      </c>
      <c r="D24" s="150">
        <v>617855732</v>
      </c>
      <c r="E24" s="150">
        <v>615152187</v>
      </c>
      <c r="F24" s="150">
        <v>624737289.76666665</v>
      </c>
      <c r="G24" s="150">
        <v>633041259.2794348</v>
      </c>
      <c r="H24" s="150">
        <v>648327036.03743482</v>
      </c>
    </row>
    <row r="25" spans="1:11" x14ac:dyDescent="0.2">
      <c r="A25" s="120"/>
      <c r="B25" s="120">
        <v>0</v>
      </c>
      <c r="C25" s="120" t="s">
        <v>31</v>
      </c>
      <c r="D25" s="120">
        <v>0</v>
      </c>
      <c r="E25" s="120">
        <v>0</v>
      </c>
      <c r="F25" s="120">
        <v>0</v>
      </c>
      <c r="G25" s="120">
        <v>0</v>
      </c>
      <c r="H25" s="120">
        <v>0</v>
      </c>
      <c r="K25" s="108">
        <v>0</v>
      </c>
    </row>
    <row r="26" spans="1:11" x14ac:dyDescent="0.2">
      <c r="A26" s="153" t="s">
        <v>1055</v>
      </c>
      <c r="B26" s="152" t="s">
        <v>31</v>
      </c>
      <c r="C26" s="152"/>
      <c r="D26" s="152" t="s">
        <v>31</v>
      </c>
      <c r="E26" s="152" t="s">
        <v>31</v>
      </c>
      <c r="F26" s="152" t="s">
        <v>31</v>
      </c>
      <c r="G26" s="152" t="s">
        <v>31</v>
      </c>
      <c r="H26" s="152" t="s">
        <v>31</v>
      </c>
    </row>
    <row r="27" spans="1:11" x14ac:dyDescent="0.2">
      <c r="A27" s="120" t="s">
        <v>1056</v>
      </c>
      <c r="B27" s="120">
        <v>138986112.40552521</v>
      </c>
      <c r="C27" s="120">
        <v>140344034</v>
      </c>
      <c r="D27" s="120" t="e">
        <v>#REF!</v>
      </c>
      <c r="E27" s="120" t="e">
        <v>#REF!</v>
      </c>
      <c r="F27" s="120" t="e">
        <v>#REF!</v>
      </c>
      <c r="G27" s="120">
        <v>148811794.48480052</v>
      </c>
      <c r="H27" s="120">
        <v>149140761.09078822</v>
      </c>
    </row>
    <row r="28" spans="1:11" x14ac:dyDescent="0.2">
      <c r="A28" s="147" t="s">
        <v>1057</v>
      </c>
      <c r="B28" s="148">
        <v>131460276.134</v>
      </c>
      <c r="C28" s="149">
        <v>139591717</v>
      </c>
      <c r="D28" s="150" t="e">
        <v>#REF!</v>
      </c>
      <c r="E28" s="150" t="e">
        <v>#REF!</v>
      </c>
      <c r="F28" s="150" t="e">
        <v>#REF!</v>
      </c>
      <c r="G28" s="150">
        <v>136997495</v>
      </c>
      <c r="H28" s="150">
        <v>141337844.0792</v>
      </c>
    </row>
    <row r="29" spans="1:11" x14ac:dyDescent="0.2">
      <c r="A29" s="120" t="s">
        <v>1037</v>
      </c>
      <c r="B29" s="120">
        <v>0</v>
      </c>
      <c r="C29" s="120">
        <v>0</v>
      </c>
      <c r="D29" s="120" t="s">
        <v>31</v>
      </c>
      <c r="E29" s="120" t="s">
        <v>31</v>
      </c>
      <c r="F29" s="120" t="s">
        <v>31</v>
      </c>
      <c r="G29" s="120" t="s">
        <v>31</v>
      </c>
      <c r="H29" s="120" t="s">
        <v>31</v>
      </c>
    </row>
    <row r="30" spans="1:11" x14ac:dyDescent="0.2">
      <c r="A30" s="151" t="s">
        <v>1059</v>
      </c>
      <c r="B30" s="152">
        <v>270446388.53952521</v>
      </c>
      <c r="C30" s="152">
        <v>279935751</v>
      </c>
      <c r="D30" s="152" t="e">
        <v>#REF!</v>
      </c>
      <c r="E30" s="152" t="e">
        <v>#REF!</v>
      </c>
      <c r="F30" s="152" t="e">
        <v>#REF!</v>
      </c>
      <c r="G30" s="152">
        <v>285809289.48480052</v>
      </c>
      <c r="H30" s="152">
        <v>290478605.16998821</v>
      </c>
    </row>
    <row r="31" spans="1:11" x14ac:dyDescent="0.2">
      <c r="A31" s="120" t="s">
        <v>1058</v>
      </c>
      <c r="B31" s="120">
        <v>78281514.085972577</v>
      </c>
      <c r="C31" s="120">
        <v>83873686</v>
      </c>
      <c r="D31" s="120" t="e">
        <v>#REF!</v>
      </c>
      <c r="E31" s="120" t="e">
        <v>#REF!</v>
      </c>
      <c r="F31" s="120" t="e">
        <v>#REF!</v>
      </c>
      <c r="G31" s="120" t="e">
        <v>#REF!</v>
      </c>
      <c r="H31" s="120">
        <v>90722394.928113312</v>
      </c>
    </row>
    <row r="32" spans="1:11" x14ac:dyDescent="0.2">
      <c r="A32" s="147" t="s">
        <v>1060</v>
      </c>
      <c r="B32" s="148">
        <v>73908509.720000029</v>
      </c>
      <c r="C32" s="149">
        <v>72563097</v>
      </c>
      <c r="D32" s="150" t="e">
        <v>#REF!</v>
      </c>
      <c r="E32" s="150" t="e">
        <v>#REF!</v>
      </c>
      <c r="F32" s="150" t="e">
        <v>#REF!</v>
      </c>
      <c r="G32" s="150" t="e">
        <v>#REF!</v>
      </c>
      <c r="H32" s="150">
        <v>77390564.380000025</v>
      </c>
    </row>
    <row r="33" spans="1:8" x14ac:dyDescent="0.2">
      <c r="A33" s="121" t="s">
        <v>1061</v>
      </c>
      <c r="B33" s="121">
        <v>152190023.80597261</v>
      </c>
      <c r="C33" s="121">
        <v>156436783</v>
      </c>
      <c r="D33" s="121" t="e">
        <v>#REF!</v>
      </c>
      <c r="E33" s="121" t="e">
        <v>#REF!</v>
      </c>
      <c r="F33" s="121" t="e">
        <v>#REF!</v>
      </c>
      <c r="G33" s="121" t="e">
        <v>#REF!</v>
      </c>
      <c r="H33" s="121">
        <v>168112959.30811334</v>
      </c>
    </row>
    <row r="34" spans="1:8" x14ac:dyDescent="0.2">
      <c r="A34" s="147" t="s">
        <v>1062</v>
      </c>
      <c r="B34" s="148">
        <v>25522363.508502159</v>
      </c>
      <c r="C34" s="149">
        <v>25612861</v>
      </c>
      <c r="D34" s="150">
        <v>27476965.532302294</v>
      </c>
      <c r="E34" s="150">
        <v>27466134.198410008</v>
      </c>
      <c r="F34" s="150">
        <v>29560631.5</v>
      </c>
      <c r="G34" s="150">
        <v>28569048.243022766</v>
      </c>
      <c r="H34" s="150">
        <v>28405047.766933396</v>
      </c>
    </row>
    <row r="35" spans="1:8" x14ac:dyDescent="0.2">
      <c r="A35" s="120" t="s">
        <v>1063</v>
      </c>
      <c r="B35" s="120">
        <v>68656562.879999995</v>
      </c>
      <c r="C35" s="120">
        <v>74700954</v>
      </c>
      <c r="D35" s="120">
        <v>78173144</v>
      </c>
      <c r="E35" s="120">
        <v>78173144.000000015</v>
      </c>
      <c r="F35" s="120">
        <v>78113144</v>
      </c>
      <c r="G35" s="120">
        <v>68434395</v>
      </c>
      <c r="H35" s="120">
        <v>72342223.792400002</v>
      </c>
    </row>
    <row r="36" spans="1:8" x14ac:dyDescent="0.2">
      <c r="A36" s="151" t="s">
        <v>1064</v>
      </c>
      <c r="B36" s="152">
        <v>94178926.388502151</v>
      </c>
      <c r="C36" s="152">
        <v>100313815</v>
      </c>
      <c r="D36" s="152">
        <v>105650109.53230229</v>
      </c>
      <c r="E36" s="152">
        <v>105639278.19841002</v>
      </c>
      <c r="F36" s="152">
        <v>107673775.5</v>
      </c>
      <c r="G36" s="152">
        <v>97003443.24302277</v>
      </c>
      <c r="H36" s="152">
        <v>100747271.5593334</v>
      </c>
    </row>
    <row r="37" spans="1:8" x14ac:dyDescent="0.2">
      <c r="A37" s="120" t="s">
        <v>1065</v>
      </c>
      <c r="B37" s="120">
        <v>0</v>
      </c>
      <c r="C37" s="120">
        <v>0</v>
      </c>
      <c r="D37" s="120">
        <v>0</v>
      </c>
      <c r="E37" s="120">
        <v>0</v>
      </c>
      <c r="F37" s="120">
        <v>0</v>
      </c>
      <c r="G37" s="120">
        <v>0</v>
      </c>
      <c r="H37" s="120">
        <v>0</v>
      </c>
    </row>
    <row r="38" spans="1:8" x14ac:dyDescent="0.2">
      <c r="A38" s="147" t="s">
        <v>1066</v>
      </c>
      <c r="B38" s="148">
        <v>28687462.529999997</v>
      </c>
      <c r="C38" s="149">
        <v>28176417</v>
      </c>
      <c r="D38" s="150">
        <v>26368200</v>
      </c>
      <c r="E38" s="150">
        <v>26368200</v>
      </c>
      <c r="F38" s="150">
        <v>26368200</v>
      </c>
      <c r="G38" s="150">
        <v>28368200</v>
      </c>
      <c r="H38" s="150">
        <v>28368200</v>
      </c>
    </row>
    <row r="39" spans="1:8" x14ac:dyDescent="0.2">
      <c r="A39" s="121" t="s">
        <v>1067</v>
      </c>
      <c r="B39" s="121">
        <v>28687462.529999997</v>
      </c>
      <c r="C39" s="121">
        <v>28176417</v>
      </c>
      <c r="D39" s="121">
        <v>26368200</v>
      </c>
      <c r="E39" s="121">
        <v>26368200</v>
      </c>
      <c r="F39" s="121">
        <v>26368200</v>
      </c>
      <c r="G39" s="121">
        <v>28368200</v>
      </c>
      <c r="H39" s="121">
        <v>28368200</v>
      </c>
    </row>
    <row r="40" spans="1:8" x14ac:dyDescent="0.2">
      <c r="A40" s="147" t="s">
        <v>983</v>
      </c>
      <c r="B40" s="148">
        <v>2010000</v>
      </c>
      <c r="C40" s="149">
        <v>1930000</v>
      </c>
      <c r="D40" s="150">
        <v>2013000</v>
      </c>
      <c r="E40" s="150">
        <v>2013000</v>
      </c>
      <c r="F40" s="150">
        <v>1930000</v>
      </c>
      <c r="G40" s="150">
        <v>1930000</v>
      </c>
      <c r="H40" s="150">
        <v>1930000</v>
      </c>
    </row>
    <row r="41" spans="1:8" x14ac:dyDescent="0.2">
      <c r="A41" s="120" t="s">
        <v>1068</v>
      </c>
      <c r="B41" s="120">
        <v>800000</v>
      </c>
      <c r="C41" s="120">
        <v>3334000</v>
      </c>
      <c r="D41" s="120">
        <v>800000</v>
      </c>
      <c r="E41" s="120">
        <v>800000</v>
      </c>
      <c r="F41" s="120">
        <v>800000</v>
      </c>
      <c r="G41" s="120">
        <v>800000</v>
      </c>
      <c r="H41" s="120">
        <v>800000</v>
      </c>
    </row>
    <row r="42" spans="1:8" x14ac:dyDescent="0.2">
      <c r="A42" s="151" t="s">
        <v>1069</v>
      </c>
      <c r="B42" s="152">
        <v>548312801.26399994</v>
      </c>
      <c r="C42" s="152">
        <v>570126766</v>
      </c>
      <c r="D42" s="152" t="e">
        <v>#REF!</v>
      </c>
      <c r="E42" s="152" t="e">
        <v>#REF!</v>
      </c>
      <c r="F42" s="152" t="e">
        <v>#REF!</v>
      </c>
      <c r="G42" s="152" t="e">
        <v>#REF!</v>
      </c>
      <c r="H42" s="152">
        <v>590437036.03743494</v>
      </c>
    </row>
    <row r="43" spans="1:8" x14ac:dyDescent="0.2">
      <c r="A43" s="120" t="s">
        <v>1050</v>
      </c>
      <c r="B43" s="120">
        <v>52440000</v>
      </c>
      <c r="C43" s="120">
        <v>52440000</v>
      </c>
      <c r="D43" s="120">
        <v>52440000</v>
      </c>
      <c r="E43" s="120">
        <v>52440000</v>
      </c>
      <c r="F43" s="120">
        <v>52440000</v>
      </c>
      <c r="G43" s="120">
        <v>52440000</v>
      </c>
      <c r="H43" s="120">
        <v>52440000</v>
      </c>
    </row>
    <row r="44" spans="1:8" x14ac:dyDescent="0.2">
      <c r="A44" s="147" t="s">
        <v>1070</v>
      </c>
      <c r="B44" s="148">
        <v>0</v>
      </c>
      <c r="C44" s="149">
        <v>0</v>
      </c>
      <c r="D44" s="150">
        <v>0</v>
      </c>
      <c r="E44" s="150">
        <v>0</v>
      </c>
      <c r="F44" s="150">
        <v>0</v>
      </c>
      <c r="G44" s="150">
        <v>0</v>
      </c>
      <c r="H44" s="150">
        <v>0</v>
      </c>
    </row>
    <row r="45" spans="1:8" x14ac:dyDescent="0.2">
      <c r="A45" s="121" t="s">
        <v>1071</v>
      </c>
      <c r="B45" s="121">
        <v>600752801.26399994</v>
      </c>
      <c r="C45" s="121">
        <v>622566766</v>
      </c>
      <c r="D45" s="121" t="e">
        <v>#REF!</v>
      </c>
      <c r="E45" s="121" t="e">
        <v>#REF!</v>
      </c>
      <c r="F45" s="121" t="e">
        <v>#REF!</v>
      </c>
      <c r="G45" s="121" t="e">
        <v>#REF!</v>
      </c>
      <c r="H45" s="121">
        <v>642877036.03743494</v>
      </c>
    </row>
    <row r="46" spans="1:8" x14ac:dyDescent="0.2">
      <c r="A46" s="147" t="s">
        <v>1072</v>
      </c>
      <c r="B46" s="148">
        <v>6560000</v>
      </c>
      <c r="C46" s="149">
        <v>0</v>
      </c>
      <c r="D46" s="150">
        <v>0</v>
      </c>
      <c r="E46" s="150">
        <v>0</v>
      </c>
      <c r="F46" s="150">
        <v>0</v>
      </c>
      <c r="G46" s="150">
        <v>0</v>
      </c>
      <c r="H46" s="150">
        <v>5450000</v>
      </c>
    </row>
    <row r="47" spans="1:8" x14ac:dyDescent="0.2">
      <c r="A47" s="121" t="s">
        <v>1073</v>
      </c>
      <c r="B47" s="121">
        <v>607312801.26399994</v>
      </c>
      <c r="C47" s="121">
        <v>622566766</v>
      </c>
      <c r="D47" s="121" t="e">
        <v>#REF!</v>
      </c>
      <c r="E47" s="121" t="e">
        <v>#REF!</v>
      </c>
      <c r="F47" s="121" t="e">
        <v>#REF!</v>
      </c>
      <c r="G47" s="121" t="e">
        <v>#REF!</v>
      </c>
      <c r="H47" s="121">
        <v>648327036.03743494</v>
      </c>
    </row>
    <row r="48" spans="1:8" x14ac:dyDescent="0.2">
      <c r="A48" s="151" t="s">
        <v>1074</v>
      </c>
      <c r="B48" s="152">
        <v>-0.33599996566772461</v>
      </c>
      <c r="C48" s="152">
        <v>554.37000000476837</v>
      </c>
      <c r="D48" s="152" t="e">
        <v>#REF!</v>
      </c>
      <c r="E48" s="152" t="e">
        <v>#REF!</v>
      </c>
      <c r="F48" s="152" t="e">
        <v>#REF!</v>
      </c>
      <c r="G48" s="152" t="e">
        <v>#REF!</v>
      </c>
      <c r="H48" s="152">
        <v>0</v>
      </c>
    </row>
    <row r="50" spans="2:4" x14ac:dyDescent="0.2">
      <c r="D50" s="108"/>
    </row>
    <row r="51" spans="2:4" x14ac:dyDescent="0.2">
      <c r="B51" s="108"/>
      <c r="C51" s="108"/>
      <c r="D51" s="108"/>
    </row>
    <row r="53" spans="2:4" x14ac:dyDescent="0.2">
      <c r="D53" s="108"/>
    </row>
  </sheetData>
  <pageMargins left="0.70866141732283472" right="0.70866141732283472" top="0.74803149606299213" bottom="0.74803149606299213" header="0.31496062992125984" footer="0.31496062992125984"/>
  <pageSetup paperSize="9" scale="93" firstPageNumber="2" orientation="portrait" useFirstPageNumber="1" r:id="rId1"/>
  <headerFooter>
    <oddFooter xml:space="preserve">&amp;Cעמוד &amp;P 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J52"/>
  <sheetViews>
    <sheetView rightToLeft="1" zoomScale="130" zoomScaleNormal="130" workbookViewId="0">
      <selection activeCell="F3" sqref="F3:J3"/>
    </sheetView>
  </sheetViews>
  <sheetFormatPr defaultRowHeight="15" x14ac:dyDescent="0.2"/>
  <cols>
    <col min="1" max="1" width="19.25" style="87" bestFit="1" customWidth="1"/>
    <col min="2" max="2" width="11.75" style="87" bestFit="1" customWidth="1"/>
    <col min="3" max="3" width="17" style="87" customWidth="1"/>
    <col min="4" max="4" width="12.625" style="87" customWidth="1"/>
    <col min="5" max="5" width="13" style="87" customWidth="1"/>
    <col min="6" max="6" width="15.625" style="87" bestFit="1" customWidth="1"/>
    <col min="7" max="7" width="14.75" style="87" bestFit="1" customWidth="1"/>
    <col min="8" max="9" width="12.625" style="87" customWidth="1"/>
    <col min="10" max="10" width="13.5" style="87" customWidth="1"/>
    <col min="11" max="16384" width="9" style="87"/>
  </cols>
  <sheetData>
    <row r="1" spans="1:10" ht="27" x14ac:dyDescent="0.3">
      <c r="A1" s="294" t="s">
        <v>969</v>
      </c>
      <c r="B1" s="269"/>
      <c r="C1" s="269"/>
      <c r="D1" s="269"/>
      <c r="E1" s="269"/>
      <c r="F1" s="269"/>
      <c r="G1" s="269"/>
      <c r="H1" s="269"/>
      <c r="I1" s="269"/>
      <c r="J1" s="269"/>
    </row>
    <row r="2" spans="1:10" ht="31.5" thickBot="1" x14ac:dyDescent="0.65">
      <c r="A2" s="88"/>
      <c r="B2" s="88"/>
      <c r="C2" s="88"/>
      <c r="D2" s="88"/>
      <c r="E2" s="88"/>
      <c r="F2" s="88"/>
      <c r="G2" s="88"/>
      <c r="H2" s="88"/>
      <c r="I2" s="88"/>
      <c r="J2" s="88"/>
    </row>
    <row r="3" spans="1:10" ht="19.5" thickBot="1" x14ac:dyDescent="0.3">
      <c r="A3" s="270" t="s">
        <v>970</v>
      </c>
      <c r="B3" s="271"/>
      <c r="C3" s="271"/>
      <c r="D3" s="271"/>
      <c r="E3" s="272"/>
      <c r="F3" s="271" t="s">
        <v>1031</v>
      </c>
      <c r="G3" s="271"/>
      <c r="H3" s="271"/>
      <c r="I3" s="271"/>
      <c r="J3" s="272"/>
    </row>
    <row r="4" spans="1:10" ht="18.75" x14ac:dyDescent="0.25">
      <c r="A4" s="154" t="s">
        <v>971</v>
      </c>
      <c r="B4" s="155" t="s">
        <v>972</v>
      </c>
      <c r="C4" s="155" t="s">
        <v>973</v>
      </c>
      <c r="D4" s="155" t="s">
        <v>974</v>
      </c>
      <c r="E4" s="156" t="s">
        <v>975</v>
      </c>
      <c r="F4" s="155" t="s">
        <v>976</v>
      </c>
      <c r="G4" s="155" t="s">
        <v>972</v>
      </c>
      <c r="H4" s="155" t="s">
        <v>977</v>
      </c>
      <c r="I4" s="155" t="s">
        <v>978</v>
      </c>
      <c r="J4" s="156" t="s">
        <v>975</v>
      </c>
    </row>
    <row r="5" spans="1:10" ht="15" customHeight="1" x14ac:dyDescent="0.2">
      <c r="A5" s="157" t="s">
        <v>979</v>
      </c>
      <c r="B5" s="158"/>
      <c r="C5" s="158"/>
      <c r="D5" s="158"/>
      <c r="E5" s="159"/>
      <c r="F5" s="160" t="s">
        <v>980</v>
      </c>
      <c r="G5" s="158"/>
      <c r="H5" s="158"/>
      <c r="I5" s="158"/>
      <c r="J5" s="159"/>
    </row>
    <row r="6" spans="1:10" ht="15" customHeight="1" x14ac:dyDescent="0.2">
      <c r="A6" s="161"/>
      <c r="B6" s="162"/>
      <c r="C6" s="162"/>
      <c r="D6" s="162"/>
      <c r="E6" s="163"/>
      <c r="F6" s="164"/>
      <c r="G6" s="162"/>
      <c r="H6" s="162"/>
      <c r="I6" s="162"/>
      <c r="J6" s="163"/>
    </row>
    <row r="7" spans="1:10" x14ac:dyDescent="0.2">
      <c r="A7" s="167">
        <v>61</v>
      </c>
      <c r="B7" s="168" t="s">
        <v>981</v>
      </c>
      <c r="C7" s="169">
        <v>14872800</v>
      </c>
      <c r="D7" s="169">
        <v>10297503</v>
      </c>
      <c r="E7" s="170">
        <v>25170303</v>
      </c>
      <c r="F7" s="171">
        <v>11</v>
      </c>
      <c r="G7" s="168" t="s">
        <v>6</v>
      </c>
      <c r="H7" s="169">
        <v>0</v>
      </c>
      <c r="I7" s="169">
        <v>321060000</v>
      </c>
      <c r="J7" s="170">
        <v>321060000</v>
      </c>
    </row>
    <row r="8" spans="1:10" x14ac:dyDescent="0.2">
      <c r="A8" s="161"/>
      <c r="B8" s="162"/>
      <c r="C8" s="165"/>
      <c r="D8" s="165">
        <v>0</v>
      </c>
      <c r="E8" s="166"/>
      <c r="F8" s="164">
        <v>11</v>
      </c>
      <c r="G8" s="162" t="s">
        <v>9</v>
      </c>
      <c r="H8" s="165">
        <v>0</v>
      </c>
      <c r="I8" s="165">
        <v>52440000</v>
      </c>
      <c r="J8" s="166">
        <v>52440000</v>
      </c>
    </row>
    <row r="9" spans="1:10" x14ac:dyDescent="0.2">
      <c r="A9" s="167">
        <v>62</v>
      </c>
      <c r="B9" s="168" t="s">
        <v>982</v>
      </c>
      <c r="C9" s="169">
        <v>7821000</v>
      </c>
      <c r="D9" s="169">
        <v>4092500</v>
      </c>
      <c r="E9" s="170">
        <v>11913500</v>
      </c>
      <c r="F9" s="171">
        <v>12</v>
      </c>
      <c r="G9" s="168" t="s">
        <v>11</v>
      </c>
      <c r="H9" s="169">
        <v>0</v>
      </c>
      <c r="I9" s="169">
        <v>5956000</v>
      </c>
      <c r="J9" s="170">
        <v>5956000</v>
      </c>
    </row>
    <row r="10" spans="1:10" x14ac:dyDescent="0.2">
      <c r="A10" s="161">
        <v>63</v>
      </c>
      <c r="B10" s="162" t="s">
        <v>983</v>
      </c>
      <c r="C10" s="165"/>
      <c r="D10" s="165">
        <v>1930000</v>
      </c>
      <c r="E10" s="166">
        <v>1930000</v>
      </c>
      <c r="F10" s="164">
        <v>13</v>
      </c>
      <c r="G10" s="162" t="s">
        <v>984</v>
      </c>
      <c r="H10" s="165">
        <v>0</v>
      </c>
      <c r="I10" s="165">
        <v>0</v>
      </c>
      <c r="J10" s="166">
        <v>0</v>
      </c>
    </row>
    <row r="11" spans="1:10" x14ac:dyDescent="0.2">
      <c r="A11" s="167">
        <v>64</v>
      </c>
      <c r="B11" s="168" t="s">
        <v>985</v>
      </c>
      <c r="C11" s="169"/>
      <c r="D11" s="169">
        <v>28176417</v>
      </c>
      <c r="E11" s="170">
        <v>28176417</v>
      </c>
      <c r="F11" s="171">
        <v>18</v>
      </c>
      <c r="G11" s="168" t="s">
        <v>1029</v>
      </c>
      <c r="H11" s="169">
        <v>0</v>
      </c>
      <c r="I11" s="169">
        <v>105000</v>
      </c>
      <c r="J11" s="170">
        <v>105000</v>
      </c>
    </row>
    <row r="12" spans="1:10" x14ac:dyDescent="0.2">
      <c r="A12" s="161"/>
      <c r="B12" s="162"/>
      <c r="C12" s="165"/>
      <c r="D12" s="165"/>
      <c r="E12" s="166"/>
      <c r="F12" s="164">
        <v>19</v>
      </c>
      <c r="G12" s="162" t="s">
        <v>986</v>
      </c>
      <c r="H12" s="165">
        <v>0</v>
      </c>
      <c r="I12" s="165">
        <v>0</v>
      </c>
      <c r="J12" s="166">
        <v>0</v>
      </c>
    </row>
    <row r="13" spans="1:10" x14ac:dyDescent="0.2">
      <c r="A13" s="167" t="s">
        <v>987</v>
      </c>
      <c r="B13" s="168"/>
      <c r="C13" s="169">
        <v>22693800</v>
      </c>
      <c r="D13" s="169">
        <v>44496420</v>
      </c>
      <c r="E13" s="170">
        <v>67190220</v>
      </c>
      <c r="F13" s="171" t="s">
        <v>988</v>
      </c>
      <c r="G13" s="168"/>
      <c r="H13" s="169">
        <v>0</v>
      </c>
      <c r="I13" s="169">
        <v>379561000</v>
      </c>
      <c r="J13" s="170">
        <v>379561000</v>
      </c>
    </row>
    <row r="14" spans="1:10" x14ac:dyDescent="0.2">
      <c r="A14" s="161" t="s">
        <v>989</v>
      </c>
      <c r="B14" s="162"/>
      <c r="C14" s="165"/>
      <c r="D14" s="165"/>
      <c r="E14" s="166"/>
      <c r="F14" s="164" t="s">
        <v>990</v>
      </c>
      <c r="G14" s="162"/>
      <c r="H14" s="165"/>
      <c r="I14" s="165"/>
      <c r="J14" s="166"/>
    </row>
    <row r="15" spans="1:10" x14ac:dyDescent="0.2">
      <c r="A15" s="167"/>
      <c r="B15" s="168"/>
      <c r="C15" s="169"/>
      <c r="D15" s="169"/>
      <c r="E15" s="170"/>
      <c r="F15" s="171"/>
      <c r="G15" s="168"/>
      <c r="H15" s="169"/>
      <c r="I15" s="169"/>
      <c r="J15" s="170"/>
    </row>
    <row r="16" spans="1:10" x14ac:dyDescent="0.2">
      <c r="A16" s="161">
        <v>71</v>
      </c>
      <c r="B16" s="162" t="s">
        <v>17</v>
      </c>
      <c r="C16" s="165">
        <v>11202000</v>
      </c>
      <c r="D16" s="165">
        <v>54434735</v>
      </c>
      <c r="E16" s="166">
        <v>65636735</v>
      </c>
      <c r="F16" s="164">
        <v>21</v>
      </c>
      <c r="G16" s="162" t="s">
        <v>17</v>
      </c>
      <c r="H16" s="165">
        <v>270000</v>
      </c>
      <c r="I16" s="165">
        <v>1270700</v>
      </c>
      <c r="J16" s="166">
        <v>1540700</v>
      </c>
    </row>
    <row r="17" spans="1:10" x14ac:dyDescent="0.2">
      <c r="A17" s="167">
        <v>72</v>
      </c>
      <c r="B17" s="168" t="s">
        <v>24</v>
      </c>
      <c r="C17" s="169">
        <v>4762000</v>
      </c>
      <c r="D17" s="169">
        <v>2487886</v>
      </c>
      <c r="E17" s="170">
        <v>7249886</v>
      </c>
      <c r="F17" s="171">
        <v>22</v>
      </c>
      <c r="G17" s="168" t="s">
        <v>24</v>
      </c>
      <c r="H17" s="169">
        <v>3130000</v>
      </c>
      <c r="I17" s="169">
        <v>6800000</v>
      </c>
      <c r="J17" s="170">
        <v>9930000</v>
      </c>
    </row>
    <row r="18" spans="1:10" x14ac:dyDescent="0.2">
      <c r="A18" s="161">
        <v>73</v>
      </c>
      <c r="B18" s="162" t="s">
        <v>991</v>
      </c>
      <c r="C18" s="165">
        <v>13413700</v>
      </c>
      <c r="D18" s="165">
        <v>1689271</v>
      </c>
      <c r="E18" s="166">
        <v>15102971</v>
      </c>
      <c r="F18" s="164">
        <v>23</v>
      </c>
      <c r="G18" s="162" t="s">
        <v>991</v>
      </c>
      <c r="H18" s="165">
        <v>0</v>
      </c>
      <c r="I18" s="165">
        <v>9530000</v>
      </c>
      <c r="J18" s="166">
        <v>9530000</v>
      </c>
    </row>
    <row r="19" spans="1:10" x14ac:dyDescent="0.2">
      <c r="A19" s="167">
        <v>74</v>
      </c>
      <c r="B19" s="168" t="s">
        <v>34</v>
      </c>
      <c r="C19" s="169">
        <v>16739400</v>
      </c>
      <c r="D19" s="169">
        <v>22354000</v>
      </c>
      <c r="E19" s="170">
        <v>39093400</v>
      </c>
      <c r="F19" s="171">
        <v>24</v>
      </c>
      <c r="G19" s="168" t="s">
        <v>34</v>
      </c>
      <c r="H19" s="169">
        <v>80000</v>
      </c>
      <c r="I19" s="169">
        <v>0</v>
      </c>
      <c r="J19" s="170">
        <v>80000</v>
      </c>
    </row>
    <row r="20" spans="1:10" x14ac:dyDescent="0.2">
      <c r="A20" s="161">
        <v>75</v>
      </c>
      <c r="B20" s="162" t="s">
        <v>992</v>
      </c>
      <c r="C20" s="165">
        <v>9046200</v>
      </c>
      <c r="D20" s="165">
        <v>1121000</v>
      </c>
      <c r="E20" s="166">
        <v>10167200</v>
      </c>
      <c r="F20" s="164">
        <v>25</v>
      </c>
      <c r="G20" s="162" t="s">
        <v>993</v>
      </c>
      <c r="H20" s="165">
        <v>0</v>
      </c>
      <c r="I20" s="165">
        <v>0</v>
      </c>
      <c r="J20" s="166">
        <v>0</v>
      </c>
    </row>
    <row r="21" spans="1:10" x14ac:dyDescent="0.2">
      <c r="A21" s="167">
        <v>76</v>
      </c>
      <c r="B21" s="168" t="s">
        <v>994</v>
      </c>
      <c r="C21" s="169">
        <v>2062324</v>
      </c>
      <c r="D21" s="169">
        <v>8333667</v>
      </c>
      <c r="E21" s="170">
        <v>10395991</v>
      </c>
      <c r="F21" s="171">
        <v>26</v>
      </c>
      <c r="G21" s="168" t="s">
        <v>994</v>
      </c>
      <c r="H21" s="169">
        <v>0</v>
      </c>
      <c r="I21" s="169">
        <v>10000</v>
      </c>
      <c r="J21" s="170">
        <v>10000</v>
      </c>
    </row>
    <row r="22" spans="1:10" x14ac:dyDescent="0.2">
      <c r="A22" s="161">
        <v>77</v>
      </c>
      <c r="B22" s="162" t="s">
        <v>995</v>
      </c>
      <c r="C22" s="165">
        <v>528000</v>
      </c>
      <c r="D22" s="165">
        <v>2261226</v>
      </c>
      <c r="E22" s="166">
        <v>2789226</v>
      </c>
      <c r="F22" s="164">
        <v>27</v>
      </c>
      <c r="G22" s="162" t="s">
        <v>996</v>
      </c>
      <c r="H22" s="165">
        <v>0</v>
      </c>
      <c r="I22" s="165">
        <v>0</v>
      </c>
      <c r="J22" s="166">
        <v>0</v>
      </c>
    </row>
    <row r="23" spans="1:10" x14ac:dyDescent="0.2">
      <c r="A23" s="167">
        <v>78</v>
      </c>
      <c r="B23" s="168" t="s">
        <v>42</v>
      </c>
      <c r="C23" s="169">
        <v>4191300</v>
      </c>
      <c r="D23" s="169">
        <v>4794000</v>
      </c>
      <c r="E23" s="170">
        <v>8985300</v>
      </c>
      <c r="F23" s="171">
        <v>28</v>
      </c>
      <c r="G23" s="168" t="s">
        <v>42</v>
      </c>
      <c r="H23" s="169">
        <v>0</v>
      </c>
      <c r="I23" s="169">
        <v>10483000</v>
      </c>
      <c r="J23" s="170">
        <v>10483000</v>
      </c>
    </row>
    <row r="24" spans="1:10" x14ac:dyDescent="0.2">
      <c r="A24" s="161">
        <v>79</v>
      </c>
      <c r="B24" s="162" t="s">
        <v>997</v>
      </c>
      <c r="C24" s="165">
        <v>701300</v>
      </c>
      <c r="D24" s="165">
        <v>102100</v>
      </c>
      <c r="E24" s="166">
        <v>803400</v>
      </c>
      <c r="F24" s="164">
        <v>29</v>
      </c>
      <c r="G24" s="162" t="s">
        <v>50</v>
      </c>
      <c r="H24" s="165">
        <v>0</v>
      </c>
      <c r="I24" s="165">
        <v>135000</v>
      </c>
      <c r="J24" s="166">
        <v>135000</v>
      </c>
    </row>
    <row r="25" spans="1:10" x14ac:dyDescent="0.2">
      <c r="A25" s="167" t="s">
        <v>998</v>
      </c>
      <c r="B25" s="168"/>
      <c r="C25" s="169">
        <v>62646224</v>
      </c>
      <c r="D25" s="169">
        <v>97577885</v>
      </c>
      <c r="E25" s="170">
        <v>160224109</v>
      </c>
      <c r="F25" s="171" t="s">
        <v>999</v>
      </c>
      <c r="G25" s="168"/>
      <c r="H25" s="169">
        <v>3480000</v>
      </c>
      <c r="I25" s="169">
        <v>28228700</v>
      </c>
      <c r="J25" s="170">
        <v>31708700</v>
      </c>
    </row>
    <row r="26" spans="1:10" x14ac:dyDescent="0.2">
      <c r="A26" s="161" t="s">
        <v>1000</v>
      </c>
      <c r="B26" s="162"/>
      <c r="C26" s="165"/>
      <c r="D26" s="165"/>
      <c r="E26" s="166"/>
      <c r="F26" s="164" t="s">
        <v>1001</v>
      </c>
      <c r="G26" s="162"/>
      <c r="H26" s="165"/>
      <c r="I26" s="165"/>
      <c r="J26" s="166"/>
    </row>
    <row r="27" spans="1:10" x14ac:dyDescent="0.2">
      <c r="A27" s="167"/>
      <c r="B27" s="168"/>
      <c r="C27" s="169"/>
      <c r="D27" s="169"/>
      <c r="E27" s="170"/>
      <c r="F27" s="171"/>
      <c r="G27" s="168"/>
      <c r="H27" s="169"/>
      <c r="I27" s="169"/>
      <c r="J27" s="170"/>
    </row>
    <row r="28" spans="1:10" x14ac:dyDescent="0.2">
      <c r="A28" s="161">
        <v>81</v>
      </c>
      <c r="B28" s="162" t="s">
        <v>1002</v>
      </c>
      <c r="C28" s="165">
        <v>83873686</v>
      </c>
      <c r="D28" s="165">
        <v>72563097</v>
      </c>
      <c r="E28" s="166">
        <v>156436783</v>
      </c>
      <c r="F28" s="164">
        <v>31</v>
      </c>
      <c r="G28" s="162" t="s">
        <v>1002</v>
      </c>
      <c r="H28" s="165">
        <v>85849600</v>
      </c>
      <c r="I28" s="165">
        <v>5194000</v>
      </c>
      <c r="J28" s="166">
        <v>91043600</v>
      </c>
    </row>
    <row r="29" spans="1:10" x14ac:dyDescent="0.2">
      <c r="A29" s="167">
        <v>82</v>
      </c>
      <c r="B29" s="168" t="s">
        <v>1003</v>
      </c>
      <c r="C29" s="169">
        <v>11253900</v>
      </c>
      <c r="D29" s="169">
        <v>22166907</v>
      </c>
      <c r="E29" s="170">
        <v>33420807</v>
      </c>
      <c r="F29" s="171">
        <v>32</v>
      </c>
      <c r="G29" s="168" t="s">
        <v>1003</v>
      </c>
      <c r="H29" s="169">
        <v>2764000</v>
      </c>
      <c r="I29" s="169">
        <v>200000</v>
      </c>
      <c r="J29" s="170">
        <v>2964000</v>
      </c>
    </row>
    <row r="30" spans="1:10" x14ac:dyDescent="0.2">
      <c r="A30" s="161">
        <v>83</v>
      </c>
      <c r="B30" s="162" t="s">
        <v>1004</v>
      </c>
      <c r="C30" s="165"/>
      <c r="D30" s="165">
        <v>257000</v>
      </c>
      <c r="E30" s="166">
        <v>257000</v>
      </c>
      <c r="F30" s="164">
        <v>33</v>
      </c>
      <c r="G30" s="162" t="s">
        <v>1004</v>
      </c>
      <c r="H30" s="165">
        <v>0</v>
      </c>
      <c r="I30" s="165">
        <v>0</v>
      </c>
      <c r="J30" s="166">
        <v>0</v>
      </c>
    </row>
    <row r="31" spans="1:10" x14ac:dyDescent="0.2">
      <c r="A31" s="167">
        <v>84</v>
      </c>
      <c r="B31" s="168" t="s">
        <v>1005</v>
      </c>
      <c r="C31" s="169">
        <v>25612861</v>
      </c>
      <c r="D31" s="169">
        <v>74700954</v>
      </c>
      <c r="E31" s="170">
        <v>100313815</v>
      </c>
      <c r="F31" s="171">
        <v>34</v>
      </c>
      <c r="G31" s="168" t="s">
        <v>1005</v>
      </c>
      <c r="H31" s="169">
        <v>73183972</v>
      </c>
      <c r="I31" s="169">
        <v>2400891</v>
      </c>
      <c r="J31" s="170">
        <v>75584863</v>
      </c>
    </row>
    <row r="32" spans="1:10" x14ac:dyDescent="0.2">
      <c r="A32" s="161">
        <v>85</v>
      </c>
      <c r="B32" s="162" t="s">
        <v>1006</v>
      </c>
      <c r="C32" s="165"/>
      <c r="D32" s="165">
        <v>3900000</v>
      </c>
      <c r="E32" s="166">
        <v>3900000</v>
      </c>
      <c r="F32" s="164">
        <v>35</v>
      </c>
      <c r="G32" s="162" t="s">
        <v>1006</v>
      </c>
      <c r="H32" s="165">
        <v>0</v>
      </c>
      <c r="I32" s="165">
        <v>0</v>
      </c>
      <c r="J32" s="166">
        <v>0</v>
      </c>
    </row>
    <row r="33" spans="1:10" x14ac:dyDescent="0.2">
      <c r="A33" s="167">
        <v>86</v>
      </c>
      <c r="B33" s="168" t="s">
        <v>1007</v>
      </c>
      <c r="C33" s="169">
        <v>1247100</v>
      </c>
      <c r="D33" s="169">
        <v>767922</v>
      </c>
      <c r="E33" s="170">
        <v>2015022</v>
      </c>
      <c r="F33" s="171">
        <v>36</v>
      </c>
      <c r="G33" s="168" t="s">
        <v>1007</v>
      </c>
      <c r="H33" s="169">
        <v>910000</v>
      </c>
      <c r="I33" s="169">
        <v>46000</v>
      </c>
      <c r="J33" s="170">
        <v>956000</v>
      </c>
    </row>
    <row r="34" spans="1:10" x14ac:dyDescent="0.2">
      <c r="A34" s="161">
        <v>87</v>
      </c>
      <c r="B34" s="162" t="s">
        <v>254</v>
      </c>
      <c r="C34" s="165">
        <v>939900</v>
      </c>
      <c r="D34" s="165">
        <v>162000</v>
      </c>
      <c r="E34" s="166">
        <v>1101900</v>
      </c>
      <c r="F34" s="164">
        <v>37</v>
      </c>
      <c r="G34" s="162" t="s">
        <v>254</v>
      </c>
      <c r="H34" s="165">
        <v>0</v>
      </c>
      <c r="I34" s="165">
        <v>200000</v>
      </c>
      <c r="J34" s="166">
        <v>200000</v>
      </c>
    </row>
    <row r="35" spans="1:10" x14ac:dyDescent="0.2">
      <c r="A35" s="167" t="s">
        <v>1008</v>
      </c>
      <c r="B35" s="168"/>
      <c r="C35" s="169">
        <v>122927447</v>
      </c>
      <c r="D35" s="169">
        <v>174517880</v>
      </c>
      <c r="E35" s="170">
        <v>297445327</v>
      </c>
      <c r="F35" s="171" t="s">
        <v>1009</v>
      </c>
      <c r="G35" s="168"/>
      <c r="H35" s="169">
        <v>162707572</v>
      </c>
      <c r="I35" s="169">
        <v>8040891</v>
      </c>
      <c r="J35" s="170">
        <v>170748463</v>
      </c>
    </row>
    <row r="36" spans="1:10" x14ac:dyDescent="0.2">
      <c r="A36" s="161" t="s">
        <v>1010</v>
      </c>
      <c r="B36" s="162"/>
      <c r="C36" s="165"/>
      <c r="D36" s="165"/>
      <c r="E36" s="166"/>
      <c r="F36" s="164" t="s">
        <v>1011</v>
      </c>
      <c r="G36" s="162"/>
      <c r="H36" s="165"/>
      <c r="I36" s="165"/>
      <c r="J36" s="166"/>
    </row>
    <row r="37" spans="1:10" x14ac:dyDescent="0.2">
      <c r="A37" s="167"/>
      <c r="B37" s="168"/>
      <c r="C37" s="169"/>
      <c r="D37" s="169"/>
      <c r="E37" s="170"/>
      <c r="F37" s="171"/>
      <c r="G37" s="168"/>
      <c r="H37" s="169"/>
      <c r="I37" s="169"/>
      <c r="J37" s="170"/>
    </row>
    <row r="38" spans="1:10" x14ac:dyDescent="0.2">
      <c r="A38" s="161">
        <v>91</v>
      </c>
      <c r="B38" s="162" t="s">
        <v>477</v>
      </c>
      <c r="C38" s="165"/>
      <c r="D38" s="165">
        <v>0</v>
      </c>
      <c r="E38" s="166"/>
      <c r="F38" s="164">
        <v>41</v>
      </c>
      <c r="G38" s="162" t="s">
        <v>477</v>
      </c>
      <c r="H38" s="165">
        <v>0</v>
      </c>
      <c r="I38" s="165">
        <v>4210300</v>
      </c>
      <c r="J38" s="166">
        <v>4210300</v>
      </c>
    </row>
    <row r="39" spans="1:10" x14ac:dyDescent="0.2">
      <c r="A39" s="167">
        <v>92</v>
      </c>
      <c r="B39" s="168" t="s">
        <v>1012</v>
      </c>
      <c r="C39" s="169"/>
      <c r="D39" s="169">
        <v>0</v>
      </c>
      <c r="E39" s="170"/>
      <c r="F39" s="171">
        <v>42</v>
      </c>
      <c r="G39" s="168" t="s">
        <v>1012</v>
      </c>
      <c r="H39" s="169">
        <v>0</v>
      </c>
      <c r="I39" s="169"/>
      <c r="J39" s="170">
        <v>0</v>
      </c>
    </row>
    <row r="40" spans="1:10" x14ac:dyDescent="0.2">
      <c r="A40" s="161">
        <v>93</v>
      </c>
      <c r="B40" s="162" t="s">
        <v>1013</v>
      </c>
      <c r="C40" s="165"/>
      <c r="D40" s="165">
        <v>360000</v>
      </c>
      <c r="E40" s="166">
        <v>360000</v>
      </c>
      <c r="F40" s="164">
        <v>43</v>
      </c>
      <c r="G40" s="162" t="s">
        <v>1013</v>
      </c>
      <c r="H40" s="165">
        <v>0</v>
      </c>
      <c r="I40" s="165">
        <v>1460000</v>
      </c>
      <c r="J40" s="166">
        <v>1460000</v>
      </c>
    </row>
    <row r="41" spans="1:10" x14ac:dyDescent="0.2">
      <c r="A41" s="167">
        <v>94</v>
      </c>
      <c r="B41" s="168" t="s">
        <v>268</v>
      </c>
      <c r="C41" s="169">
        <v>621000</v>
      </c>
      <c r="D41" s="169">
        <v>10000</v>
      </c>
      <c r="E41" s="170">
        <v>631000</v>
      </c>
      <c r="F41" s="171">
        <v>44</v>
      </c>
      <c r="G41" s="168" t="s">
        <v>268</v>
      </c>
      <c r="H41" s="169">
        <v>0</v>
      </c>
      <c r="I41" s="169">
        <v>6350000</v>
      </c>
      <c r="J41" s="170">
        <v>6350000</v>
      </c>
    </row>
    <row r="42" spans="1:10" x14ac:dyDescent="0.2">
      <c r="A42" s="161">
        <v>97</v>
      </c>
      <c r="B42" s="162" t="s">
        <v>271</v>
      </c>
      <c r="C42" s="165"/>
      <c r="D42" s="165" t="s">
        <v>31</v>
      </c>
      <c r="E42" s="166"/>
      <c r="F42" s="164">
        <v>47</v>
      </c>
      <c r="G42" s="162" t="s">
        <v>1014</v>
      </c>
      <c r="H42" s="165">
        <v>0</v>
      </c>
      <c r="I42" s="165">
        <v>120000</v>
      </c>
      <c r="J42" s="166">
        <v>120000</v>
      </c>
    </row>
    <row r="43" spans="1:10" x14ac:dyDescent="0.2">
      <c r="A43" s="167" t="s">
        <v>1015</v>
      </c>
      <c r="B43" s="168"/>
      <c r="C43" s="169">
        <v>621000</v>
      </c>
      <c r="D43" s="169">
        <v>370000</v>
      </c>
      <c r="E43" s="170">
        <v>991000</v>
      </c>
      <c r="F43" s="171" t="s">
        <v>1016</v>
      </c>
      <c r="G43" s="168"/>
      <c r="H43" s="169">
        <v>0</v>
      </c>
      <c r="I43" s="169">
        <v>12140300</v>
      </c>
      <c r="J43" s="170">
        <v>12140300</v>
      </c>
    </row>
    <row r="44" spans="1:10" x14ac:dyDescent="0.2">
      <c r="A44" s="161" t="s">
        <v>1017</v>
      </c>
      <c r="B44" s="162"/>
      <c r="C44" s="165"/>
      <c r="D44" s="165"/>
      <c r="E44" s="166"/>
      <c r="F44" s="164" t="s">
        <v>1018</v>
      </c>
      <c r="G44" s="162"/>
      <c r="H44" s="165"/>
      <c r="I44" s="165"/>
      <c r="J44" s="166"/>
    </row>
    <row r="45" spans="1:10" x14ac:dyDescent="0.2">
      <c r="A45" s="167"/>
      <c r="B45" s="168"/>
      <c r="C45" s="169"/>
      <c r="D45" s="169"/>
      <c r="E45" s="170"/>
      <c r="F45" s="171"/>
      <c r="G45" s="168"/>
      <c r="H45" s="169"/>
      <c r="I45" s="169"/>
      <c r="J45" s="170"/>
    </row>
    <row r="46" spans="1:10" x14ac:dyDescent="0.2">
      <c r="A46" s="161">
        <v>98</v>
      </c>
      <c r="B46" s="162" t="s">
        <v>1019</v>
      </c>
      <c r="C46" s="165">
        <v>40942110</v>
      </c>
      <c r="D46" s="165">
        <v>0</v>
      </c>
      <c r="E46" s="166">
        <v>40942110</v>
      </c>
      <c r="F46" s="164"/>
      <c r="G46" s="162" t="s">
        <v>1020</v>
      </c>
      <c r="H46" s="165">
        <v>0</v>
      </c>
      <c r="I46" s="165">
        <v>0</v>
      </c>
      <c r="J46" s="166">
        <v>0</v>
      </c>
    </row>
    <row r="47" spans="1:10" x14ac:dyDescent="0.2">
      <c r="A47" s="167"/>
      <c r="B47" s="168" t="s">
        <v>9</v>
      </c>
      <c r="C47" s="169"/>
      <c r="D47" s="169">
        <v>52440000</v>
      </c>
      <c r="E47" s="170">
        <v>52440000</v>
      </c>
      <c r="F47" s="171"/>
      <c r="G47" s="168" t="s">
        <v>1021</v>
      </c>
      <c r="H47" s="169">
        <v>0</v>
      </c>
      <c r="I47" s="169">
        <v>20262857.370000001</v>
      </c>
      <c r="J47" s="170">
        <v>20262857.370000001</v>
      </c>
    </row>
    <row r="48" spans="1:10" x14ac:dyDescent="0.2">
      <c r="A48" s="161">
        <v>99</v>
      </c>
      <c r="B48" s="162" t="s">
        <v>1022</v>
      </c>
      <c r="C48" s="165"/>
      <c r="D48" s="165">
        <v>3334000</v>
      </c>
      <c r="E48" s="166">
        <v>3334000</v>
      </c>
      <c r="F48" s="164"/>
      <c r="G48" s="162" t="s">
        <v>1023</v>
      </c>
      <c r="H48" s="165">
        <v>5926000</v>
      </c>
      <c r="I48" s="165">
        <v>2220000</v>
      </c>
      <c r="J48" s="166">
        <v>8146000</v>
      </c>
    </row>
    <row r="49" spans="1:10" x14ac:dyDescent="0.2">
      <c r="A49" s="167" t="s">
        <v>1024</v>
      </c>
      <c r="B49" s="168"/>
      <c r="C49" s="169">
        <v>40942110</v>
      </c>
      <c r="D49" s="169">
        <v>55774000</v>
      </c>
      <c r="E49" s="170">
        <v>96716110</v>
      </c>
      <c r="F49" s="171" t="s">
        <v>1025</v>
      </c>
      <c r="G49" s="168"/>
      <c r="H49" s="169">
        <v>5926000</v>
      </c>
      <c r="I49" s="169">
        <v>22482857.370000001</v>
      </c>
      <c r="J49" s="170">
        <v>28408857.370000001</v>
      </c>
    </row>
    <row r="50" spans="1:10" s="102" customFormat="1" ht="16.5" thickBot="1" x14ac:dyDescent="0.3">
      <c r="A50" s="172" t="s">
        <v>1026</v>
      </c>
      <c r="B50" s="173"/>
      <c r="C50" s="174">
        <v>249830581</v>
      </c>
      <c r="D50" s="174">
        <v>372736185</v>
      </c>
      <c r="E50" s="175">
        <v>622566766</v>
      </c>
      <c r="F50" s="176" t="s">
        <v>1027</v>
      </c>
      <c r="G50" s="173"/>
      <c r="H50" s="174">
        <v>172113572</v>
      </c>
      <c r="I50" s="174">
        <v>450453748.37</v>
      </c>
      <c r="J50" s="175">
        <v>622567320.37</v>
      </c>
    </row>
    <row r="51" spans="1:10" x14ac:dyDescent="0.2">
      <c r="C51" s="104"/>
      <c r="E51" s="103">
        <v>0</v>
      </c>
      <c r="J51" s="104">
        <v>0</v>
      </c>
    </row>
    <row r="52" spans="1:10" x14ac:dyDescent="0.2">
      <c r="C52" s="106"/>
      <c r="J52" s="104" t="s">
        <v>31</v>
      </c>
    </row>
  </sheetData>
  <pageMargins left="0.51181102362204722" right="0.51181102362204722" top="0.74803149606299213" bottom="0.74803149606299213" header="0.31496062992125984" footer="0.31496062992125984"/>
  <pageSetup paperSize="9" scale="59" firstPageNumber="3" orientation="portrait" useFirstPageNumber="1" r:id="rId1"/>
  <headerFooter>
    <oddFooter>עמוד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AH53"/>
  <sheetViews>
    <sheetView rightToLeft="1" zoomScale="130" zoomScaleNormal="130" workbookViewId="0">
      <selection activeCell="A3" sqref="A3:Q3"/>
    </sheetView>
  </sheetViews>
  <sheetFormatPr defaultRowHeight="15" x14ac:dyDescent="0.2"/>
  <cols>
    <col min="1" max="1" width="19.25" style="87" bestFit="1" customWidth="1"/>
    <col min="2" max="2" width="11.75" style="87" bestFit="1" customWidth="1"/>
    <col min="3" max="3" width="17" style="87" hidden="1" customWidth="1"/>
    <col min="4" max="4" width="12.625" style="87" hidden="1" customWidth="1"/>
    <col min="5" max="5" width="13" style="87" hidden="1" customWidth="1"/>
    <col min="6" max="6" width="17" style="87" hidden="1" customWidth="1"/>
    <col min="7" max="7" width="12.625" style="87" hidden="1" customWidth="1"/>
    <col min="8" max="8" width="13" style="87" hidden="1" customWidth="1"/>
    <col min="9" max="9" width="17" style="87" hidden="1" customWidth="1"/>
    <col min="10" max="10" width="12.625" style="87" hidden="1" customWidth="1"/>
    <col min="11" max="11" width="13" style="87" hidden="1" customWidth="1"/>
    <col min="12" max="12" width="17" style="87" hidden="1" customWidth="1"/>
    <col min="13" max="13" width="12.625" style="87" hidden="1" customWidth="1"/>
    <col min="14" max="14" width="14.375" style="87" hidden="1" customWidth="1"/>
    <col min="15" max="15" width="17" style="87" customWidth="1"/>
    <col min="16" max="16" width="12.625" style="87" customWidth="1"/>
    <col min="17" max="17" width="14.375" style="87" bestFit="1" customWidth="1"/>
    <col min="18" max="18" width="15.625" style="87" bestFit="1" customWidth="1"/>
    <col min="19" max="19" width="14.75" style="87" bestFit="1" customWidth="1"/>
    <col min="20" max="21" width="12.625" style="87" hidden="1" customWidth="1"/>
    <col min="22" max="22" width="13.5" style="87" hidden="1" customWidth="1"/>
    <col min="23" max="24" width="12.625" style="87" hidden="1" customWidth="1"/>
    <col min="25" max="25" width="13.5" style="87" hidden="1" customWidth="1"/>
    <col min="26" max="26" width="12.625" style="87" hidden="1" customWidth="1"/>
    <col min="27" max="27" width="13.625" style="87" hidden="1" customWidth="1"/>
    <col min="28" max="28" width="13.5" style="87" hidden="1" customWidth="1"/>
    <col min="29" max="29" width="12.625" style="87" hidden="1" customWidth="1"/>
    <col min="30" max="30" width="13.625" style="87" hidden="1" customWidth="1"/>
    <col min="31" max="31" width="13.5" style="87" hidden="1" customWidth="1"/>
    <col min="32" max="32" width="12.625" style="87" customWidth="1"/>
    <col min="33" max="33" width="13.625" style="87" bestFit="1" customWidth="1"/>
    <col min="34" max="34" width="13.5" style="87" customWidth="1"/>
    <col min="35" max="16384" width="9" style="87"/>
  </cols>
  <sheetData>
    <row r="1" spans="1:34" ht="18.75" x14ac:dyDescent="0.25">
      <c r="A1" s="294" t="s">
        <v>1182</v>
      </c>
      <c r="B1" s="294"/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</row>
    <row r="2" spans="1:34" ht="31.5" thickBot="1" x14ac:dyDescent="0.65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88"/>
    </row>
    <row r="3" spans="1:34" ht="19.5" thickBot="1" x14ac:dyDescent="0.3">
      <c r="A3" s="276" t="s">
        <v>970</v>
      </c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8"/>
      <c r="R3" s="276" t="s">
        <v>1031</v>
      </c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8"/>
    </row>
    <row r="4" spans="1:34" ht="18.75" hidden="1" customHeight="1" x14ac:dyDescent="0.25">
      <c r="A4" s="89"/>
      <c r="B4" s="90"/>
      <c r="C4" s="274" t="s">
        <v>1030</v>
      </c>
      <c r="D4" s="274"/>
      <c r="E4" s="275"/>
      <c r="F4" s="273" t="s">
        <v>1032</v>
      </c>
      <c r="G4" s="274"/>
      <c r="H4" s="275"/>
      <c r="I4" s="273" t="s">
        <v>1106</v>
      </c>
      <c r="J4" s="274"/>
      <c r="K4" s="275"/>
      <c r="L4" s="273" t="s">
        <v>1118</v>
      </c>
      <c r="M4" s="274"/>
      <c r="N4" s="275"/>
      <c r="O4" s="273" t="s">
        <v>1118</v>
      </c>
      <c r="P4" s="274"/>
      <c r="Q4" s="275"/>
      <c r="R4" s="90"/>
      <c r="S4" s="90"/>
      <c r="T4" s="274" t="s">
        <v>1030</v>
      </c>
      <c r="U4" s="274"/>
      <c r="V4" s="275"/>
      <c r="W4" s="273" t="s">
        <v>1032</v>
      </c>
      <c r="X4" s="274"/>
      <c r="Y4" s="275"/>
      <c r="Z4" s="273" t="s">
        <v>1106</v>
      </c>
      <c r="AA4" s="274"/>
      <c r="AB4" s="275"/>
      <c r="AC4" s="273" t="s">
        <v>1118</v>
      </c>
      <c r="AD4" s="274"/>
      <c r="AE4" s="275"/>
      <c r="AF4" s="273" t="s">
        <v>1118</v>
      </c>
      <c r="AG4" s="274"/>
      <c r="AH4" s="275"/>
    </row>
    <row r="5" spans="1:34" ht="18.75" x14ac:dyDescent="0.25">
      <c r="A5" s="154" t="s">
        <v>971</v>
      </c>
      <c r="B5" s="155" t="s">
        <v>972</v>
      </c>
      <c r="C5" s="90" t="s">
        <v>973</v>
      </c>
      <c r="D5" s="90" t="s">
        <v>974</v>
      </c>
      <c r="E5" s="91" t="s">
        <v>975</v>
      </c>
      <c r="F5" s="90" t="s">
        <v>973</v>
      </c>
      <c r="G5" s="90" t="s">
        <v>974</v>
      </c>
      <c r="H5" s="91" t="s">
        <v>975</v>
      </c>
      <c r="I5" s="90" t="s">
        <v>973</v>
      </c>
      <c r="J5" s="90" t="s">
        <v>974</v>
      </c>
      <c r="K5" s="91" t="s">
        <v>975</v>
      </c>
      <c r="L5" s="90" t="s">
        <v>973</v>
      </c>
      <c r="M5" s="90" t="s">
        <v>974</v>
      </c>
      <c r="N5" s="91" t="s">
        <v>975</v>
      </c>
      <c r="O5" s="155" t="s">
        <v>973</v>
      </c>
      <c r="P5" s="155" t="s">
        <v>974</v>
      </c>
      <c r="Q5" s="156" t="s">
        <v>975</v>
      </c>
      <c r="R5" s="155" t="s">
        <v>976</v>
      </c>
      <c r="S5" s="155" t="s">
        <v>972</v>
      </c>
      <c r="T5" s="90" t="s">
        <v>977</v>
      </c>
      <c r="U5" s="90" t="s">
        <v>978</v>
      </c>
      <c r="V5" s="91" t="s">
        <v>975</v>
      </c>
      <c r="W5" s="90" t="s">
        <v>977</v>
      </c>
      <c r="X5" s="90" t="s">
        <v>978</v>
      </c>
      <c r="Y5" s="91" t="s">
        <v>975</v>
      </c>
      <c r="Z5" s="90" t="s">
        <v>977</v>
      </c>
      <c r="AA5" s="90" t="s">
        <v>978</v>
      </c>
      <c r="AB5" s="91" t="s">
        <v>975</v>
      </c>
      <c r="AC5" s="90" t="s">
        <v>977</v>
      </c>
      <c r="AD5" s="90" t="s">
        <v>978</v>
      </c>
      <c r="AE5" s="91" t="s">
        <v>975</v>
      </c>
      <c r="AF5" s="155" t="s">
        <v>977</v>
      </c>
      <c r="AG5" s="155" t="s">
        <v>978</v>
      </c>
      <c r="AH5" s="156" t="s">
        <v>975</v>
      </c>
    </row>
    <row r="6" spans="1:34" ht="15" customHeight="1" x14ac:dyDescent="0.2">
      <c r="A6" s="157" t="s">
        <v>979</v>
      </c>
      <c r="B6" s="158"/>
      <c r="C6" s="92"/>
      <c r="D6" s="92"/>
      <c r="E6" s="93"/>
      <c r="F6" s="92"/>
      <c r="G6" s="92"/>
      <c r="H6" s="93"/>
      <c r="I6" s="92"/>
      <c r="J6" s="92"/>
      <c r="K6" s="93"/>
      <c r="L6" s="92"/>
      <c r="M6" s="92"/>
      <c r="N6" s="93"/>
      <c r="O6" s="158"/>
      <c r="P6" s="158"/>
      <c r="Q6" s="159"/>
      <c r="R6" s="160" t="s">
        <v>980</v>
      </c>
      <c r="S6" s="158"/>
      <c r="T6" s="92"/>
      <c r="U6" s="92"/>
      <c r="V6" s="93"/>
      <c r="W6" s="92"/>
      <c r="X6" s="92"/>
      <c r="Y6" s="93"/>
      <c r="Z6" s="92"/>
      <c r="AA6" s="92"/>
      <c r="AB6" s="93"/>
      <c r="AC6" s="92"/>
      <c r="AD6" s="92"/>
      <c r="AE6" s="93"/>
      <c r="AF6" s="158"/>
      <c r="AG6" s="158"/>
      <c r="AH6" s="159"/>
    </row>
    <row r="7" spans="1:34" ht="15" customHeight="1" x14ac:dyDescent="0.2">
      <c r="A7" s="161"/>
      <c r="B7" s="162"/>
      <c r="C7" s="94"/>
      <c r="D7" s="94"/>
      <c r="E7" s="95"/>
      <c r="F7" s="94"/>
      <c r="G7" s="94"/>
      <c r="H7" s="95"/>
      <c r="I7" s="94"/>
      <c r="J7" s="94"/>
      <c r="K7" s="95"/>
      <c r="L7" s="94"/>
      <c r="M7" s="94"/>
      <c r="N7" s="95"/>
      <c r="O7" s="162"/>
      <c r="P7" s="162"/>
      <c r="Q7" s="163"/>
      <c r="R7" s="164"/>
      <c r="S7" s="162"/>
      <c r="T7" s="94"/>
      <c r="U7" s="94"/>
      <c r="V7" s="95"/>
      <c r="W7" s="94"/>
      <c r="X7" s="94"/>
      <c r="Y7" s="95"/>
      <c r="Z7" s="94"/>
      <c r="AA7" s="94"/>
      <c r="AB7" s="95"/>
      <c r="AC7" s="94"/>
      <c r="AD7" s="94"/>
      <c r="AE7" s="95"/>
      <c r="AF7" s="162"/>
      <c r="AG7" s="162"/>
      <c r="AH7" s="163"/>
    </row>
    <row r="8" spans="1:34" x14ac:dyDescent="0.2">
      <c r="A8" s="167">
        <v>61</v>
      </c>
      <c r="B8" s="168" t="s">
        <v>981</v>
      </c>
      <c r="C8" s="96">
        <v>15922560.635229481</v>
      </c>
      <c r="D8" s="96">
        <v>12327730.000000002</v>
      </c>
      <c r="E8" s="97">
        <v>28250290.635229483</v>
      </c>
      <c r="F8" s="96">
        <v>15210537.519937798</v>
      </c>
      <c r="G8" s="96">
        <v>12327729.999999996</v>
      </c>
      <c r="H8" s="97">
        <v>27538267.519937795</v>
      </c>
      <c r="I8" s="96">
        <v>16753085</v>
      </c>
      <c r="J8" s="96">
        <v>14517730</v>
      </c>
      <c r="K8" s="97">
        <v>31270815</v>
      </c>
      <c r="L8" s="96">
        <v>15733569.310071561</v>
      </c>
      <c r="M8" s="96">
        <v>11382070.000000004</v>
      </c>
      <c r="N8" s="97">
        <v>27115639.310071565</v>
      </c>
      <c r="O8" s="169">
        <v>15694569.310071561</v>
      </c>
      <c r="P8" s="169">
        <v>11951800.624000002</v>
      </c>
      <c r="Q8" s="170">
        <v>27646369.934071563</v>
      </c>
      <c r="R8" s="171">
        <v>11</v>
      </c>
      <c r="S8" s="168" t="s">
        <v>6</v>
      </c>
      <c r="T8" s="96">
        <v>0</v>
      </c>
      <c r="U8" s="96">
        <v>323000000</v>
      </c>
      <c r="V8" s="97">
        <v>323000000</v>
      </c>
      <c r="W8" s="96">
        <v>0</v>
      </c>
      <c r="X8" s="96">
        <v>323000000</v>
      </c>
      <c r="Y8" s="97">
        <v>323000000</v>
      </c>
      <c r="Z8" s="96">
        <v>0</v>
      </c>
      <c r="AA8" s="96">
        <v>327100000</v>
      </c>
      <c r="AB8" s="97">
        <v>327100000</v>
      </c>
      <c r="AC8" s="96">
        <v>0</v>
      </c>
      <c r="AD8" s="96">
        <v>328100000</v>
      </c>
      <c r="AE8" s="97">
        <v>328100000</v>
      </c>
      <c r="AF8" s="169">
        <v>0</v>
      </c>
      <c r="AG8" s="169">
        <v>336105677</v>
      </c>
      <c r="AH8" s="170">
        <v>336105677</v>
      </c>
    </row>
    <row r="9" spans="1:34" x14ac:dyDescent="0.2">
      <c r="A9" s="161"/>
      <c r="B9" s="162"/>
      <c r="C9" s="98"/>
      <c r="D9" s="98">
        <v>0</v>
      </c>
      <c r="E9" s="99"/>
      <c r="F9" s="98"/>
      <c r="G9" s="98">
        <v>0</v>
      </c>
      <c r="H9" s="99"/>
      <c r="I9" s="98"/>
      <c r="J9" s="98">
        <v>0</v>
      </c>
      <c r="K9" s="99"/>
      <c r="L9" s="98"/>
      <c r="M9" s="98"/>
      <c r="N9" s="99"/>
      <c r="O9" s="165"/>
      <c r="P9" s="165"/>
      <c r="Q9" s="166"/>
      <c r="R9" s="164">
        <v>11</v>
      </c>
      <c r="S9" s="162" t="s">
        <v>9</v>
      </c>
      <c r="T9" s="98">
        <v>0</v>
      </c>
      <c r="U9" s="98">
        <v>52440000</v>
      </c>
      <c r="V9" s="99">
        <v>52440000</v>
      </c>
      <c r="W9" s="98">
        <v>0</v>
      </c>
      <c r="X9" s="98">
        <v>52440000</v>
      </c>
      <c r="Y9" s="99">
        <v>52440000</v>
      </c>
      <c r="Z9" s="98">
        <v>0</v>
      </c>
      <c r="AA9" s="98">
        <v>52440000</v>
      </c>
      <c r="AB9" s="99">
        <v>52440000</v>
      </c>
      <c r="AC9" s="98">
        <v>0</v>
      </c>
      <c r="AD9" s="98">
        <v>52440000</v>
      </c>
      <c r="AE9" s="99">
        <v>52440000</v>
      </c>
      <c r="AF9" s="165">
        <v>0</v>
      </c>
      <c r="AG9" s="165">
        <v>52440000</v>
      </c>
      <c r="AH9" s="166">
        <v>52440000</v>
      </c>
    </row>
    <row r="10" spans="1:34" x14ac:dyDescent="0.2">
      <c r="A10" s="167">
        <v>62</v>
      </c>
      <c r="B10" s="168" t="s">
        <v>982</v>
      </c>
      <c r="C10" s="96">
        <v>8586119.1657444462</v>
      </c>
      <c r="D10" s="96">
        <v>4221500</v>
      </c>
      <c r="E10" s="97">
        <v>12807619.165744446</v>
      </c>
      <c r="F10" s="96">
        <v>7982826.6327412119</v>
      </c>
      <c r="G10" s="96">
        <v>4221500.0000000009</v>
      </c>
      <c r="H10" s="97">
        <v>12204326.632741213</v>
      </c>
      <c r="I10" s="96">
        <v>8521205</v>
      </c>
      <c r="J10" s="96">
        <v>4141500</v>
      </c>
      <c r="K10" s="97">
        <v>12662705</v>
      </c>
      <c r="L10" s="96">
        <v>8092487.7296813112</v>
      </c>
      <c r="M10" s="96">
        <v>4141499.9999999981</v>
      </c>
      <c r="N10" s="97">
        <v>12233987.729681309</v>
      </c>
      <c r="O10" s="169">
        <v>8071267.7296813112</v>
      </c>
      <c r="P10" s="169">
        <v>4141499.9999999981</v>
      </c>
      <c r="Q10" s="170">
        <v>12212767.729681309</v>
      </c>
      <c r="R10" s="171">
        <v>12</v>
      </c>
      <c r="S10" s="168" t="s">
        <v>11</v>
      </c>
      <c r="T10" s="96">
        <v>0</v>
      </c>
      <c r="U10" s="96">
        <v>6160000</v>
      </c>
      <c r="V10" s="97">
        <v>6160000</v>
      </c>
      <c r="W10" s="96">
        <v>0</v>
      </c>
      <c r="X10" s="96">
        <v>6160000</v>
      </c>
      <c r="Y10" s="97">
        <v>6160000</v>
      </c>
      <c r="Z10" s="96">
        <v>0</v>
      </c>
      <c r="AA10" s="96">
        <v>6160000</v>
      </c>
      <c r="AB10" s="97">
        <v>6160000</v>
      </c>
      <c r="AC10" s="96">
        <v>0</v>
      </c>
      <c r="AD10" s="96">
        <v>6160000</v>
      </c>
      <c r="AE10" s="97">
        <v>6160000</v>
      </c>
      <c r="AF10" s="169">
        <v>0</v>
      </c>
      <c r="AG10" s="169">
        <v>6160000</v>
      </c>
      <c r="AH10" s="170">
        <v>6160000</v>
      </c>
    </row>
    <row r="11" spans="1:34" x14ac:dyDescent="0.2">
      <c r="A11" s="161">
        <v>63</v>
      </c>
      <c r="B11" s="162" t="s">
        <v>983</v>
      </c>
      <c r="C11" s="98"/>
      <c r="D11" s="98">
        <v>2013000</v>
      </c>
      <c r="E11" s="99">
        <v>2013000</v>
      </c>
      <c r="F11" s="98"/>
      <c r="G11" s="98">
        <v>2013000</v>
      </c>
      <c r="H11" s="99">
        <v>2013000</v>
      </c>
      <c r="I11" s="98"/>
      <c r="J11" s="98">
        <v>1930000</v>
      </c>
      <c r="K11" s="99">
        <v>1930000</v>
      </c>
      <c r="L11" s="98">
        <v>0</v>
      </c>
      <c r="M11" s="99">
        <v>1930000</v>
      </c>
      <c r="N11" s="99">
        <v>1930000</v>
      </c>
      <c r="O11" s="165">
        <v>0</v>
      </c>
      <c r="P11" s="165">
        <v>1930000</v>
      </c>
      <c r="Q11" s="166">
        <v>1930000</v>
      </c>
      <c r="R11" s="164">
        <v>13</v>
      </c>
      <c r="S11" s="162" t="s">
        <v>984</v>
      </c>
      <c r="T11" s="98">
        <v>0</v>
      </c>
      <c r="U11" s="98">
        <v>0</v>
      </c>
      <c r="V11" s="99">
        <v>0</v>
      </c>
      <c r="W11" s="98">
        <v>0</v>
      </c>
      <c r="X11" s="98">
        <v>0</v>
      </c>
      <c r="Y11" s="99">
        <v>0</v>
      </c>
      <c r="Z11" s="98">
        <v>0</v>
      </c>
      <c r="AA11" s="98">
        <v>0</v>
      </c>
      <c r="AB11" s="99">
        <v>0</v>
      </c>
      <c r="AC11" s="98">
        <v>0</v>
      </c>
      <c r="AD11" s="98">
        <v>0</v>
      </c>
      <c r="AE11" s="99">
        <v>0</v>
      </c>
      <c r="AF11" s="165">
        <v>0</v>
      </c>
      <c r="AG11" s="165">
        <v>0</v>
      </c>
      <c r="AH11" s="166">
        <v>0</v>
      </c>
    </row>
    <row r="12" spans="1:34" x14ac:dyDescent="0.2">
      <c r="A12" s="167">
        <v>64</v>
      </c>
      <c r="B12" s="168" t="s">
        <v>985</v>
      </c>
      <c r="C12" s="96"/>
      <c r="D12" s="96">
        <v>26368200</v>
      </c>
      <c r="E12" s="97">
        <v>26368200</v>
      </c>
      <c r="F12" s="96"/>
      <c r="G12" s="96">
        <v>26368200</v>
      </c>
      <c r="H12" s="97">
        <v>26368200</v>
      </c>
      <c r="I12" s="96"/>
      <c r="J12" s="96">
        <v>26368200</v>
      </c>
      <c r="K12" s="97">
        <v>26368200</v>
      </c>
      <c r="L12" s="96">
        <v>0</v>
      </c>
      <c r="M12" s="97">
        <v>28368200</v>
      </c>
      <c r="N12" s="97">
        <v>28368200</v>
      </c>
      <c r="O12" s="169">
        <v>0</v>
      </c>
      <c r="P12" s="169">
        <v>28368200</v>
      </c>
      <c r="Q12" s="170">
        <v>28368200</v>
      </c>
      <c r="R12" s="171">
        <v>18</v>
      </c>
      <c r="S12" s="168" t="s">
        <v>1029</v>
      </c>
      <c r="T12" s="96">
        <v>0</v>
      </c>
      <c r="U12" s="96">
        <v>105000</v>
      </c>
      <c r="V12" s="97">
        <v>105000</v>
      </c>
      <c r="W12" s="96">
        <v>0</v>
      </c>
      <c r="X12" s="96">
        <v>90000</v>
      </c>
      <c r="Y12" s="97">
        <v>90000</v>
      </c>
      <c r="Z12" s="96">
        <v>0</v>
      </c>
      <c r="AA12" s="96">
        <v>105000</v>
      </c>
      <c r="AB12" s="97">
        <v>105000</v>
      </c>
      <c r="AC12" s="96">
        <v>0</v>
      </c>
      <c r="AD12" s="96">
        <v>105000</v>
      </c>
      <c r="AE12" s="97">
        <v>105000</v>
      </c>
      <c r="AF12" s="169">
        <v>0</v>
      </c>
      <c r="AG12" s="169">
        <v>105000</v>
      </c>
      <c r="AH12" s="170">
        <v>105000</v>
      </c>
    </row>
    <row r="13" spans="1:34" x14ac:dyDescent="0.2">
      <c r="A13" s="161"/>
      <c r="B13" s="162"/>
      <c r="C13" s="98"/>
      <c r="D13" s="98"/>
      <c r="E13" s="99"/>
      <c r="F13" s="98"/>
      <c r="G13" s="98"/>
      <c r="H13" s="99"/>
      <c r="I13" s="98"/>
      <c r="J13" s="98"/>
      <c r="K13" s="99"/>
      <c r="L13" s="98"/>
      <c r="M13" s="99"/>
      <c r="N13" s="99"/>
      <c r="O13" s="165"/>
      <c r="P13" s="165"/>
      <c r="Q13" s="166"/>
      <c r="R13" s="164">
        <v>19</v>
      </c>
      <c r="S13" s="162" t="s">
        <v>986</v>
      </c>
      <c r="T13" s="98">
        <v>0</v>
      </c>
      <c r="U13" s="98">
        <v>0</v>
      </c>
      <c r="V13" s="99">
        <v>0</v>
      </c>
      <c r="W13" s="98">
        <v>0</v>
      </c>
      <c r="X13" s="98">
        <v>0</v>
      </c>
      <c r="Y13" s="99">
        <v>0</v>
      </c>
      <c r="Z13" s="98">
        <v>0</v>
      </c>
      <c r="AA13" s="98">
        <v>0</v>
      </c>
      <c r="AB13" s="99">
        <v>0</v>
      </c>
      <c r="AC13" s="98">
        <v>0</v>
      </c>
      <c r="AD13" s="98">
        <v>0</v>
      </c>
      <c r="AE13" s="99">
        <v>0</v>
      </c>
      <c r="AF13" s="165">
        <v>0</v>
      </c>
      <c r="AG13" s="165">
        <v>0</v>
      </c>
      <c r="AH13" s="166">
        <v>0</v>
      </c>
    </row>
    <row r="14" spans="1:34" x14ac:dyDescent="0.2">
      <c r="A14" s="167" t="s">
        <v>987</v>
      </c>
      <c r="B14" s="168"/>
      <c r="C14" s="96">
        <v>24508679.800973929</v>
      </c>
      <c r="D14" s="96">
        <v>44930430</v>
      </c>
      <c r="E14" s="97">
        <v>69439109.800973922</v>
      </c>
      <c r="F14" s="96">
        <v>23193364.152679011</v>
      </c>
      <c r="G14" s="96">
        <v>44930430</v>
      </c>
      <c r="H14" s="97">
        <v>68123794.152679011</v>
      </c>
      <c r="I14" s="96">
        <v>25274290</v>
      </c>
      <c r="J14" s="96">
        <v>46957430</v>
      </c>
      <c r="K14" s="97">
        <v>72231720</v>
      </c>
      <c r="L14" s="96">
        <v>23826057.039752871</v>
      </c>
      <c r="M14" s="96">
        <v>45821770</v>
      </c>
      <c r="N14" s="96">
        <v>69647827.039752871</v>
      </c>
      <c r="O14" s="169">
        <v>23765837.039752871</v>
      </c>
      <c r="P14" s="169">
        <v>46391500.623999998</v>
      </c>
      <c r="Q14" s="170">
        <v>70157337.663752869</v>
      </c>
      <c r="R14" s="171" t="s">
        <v>988</v>
      </c>
      <c r="S14" s="168"/>
      <c r="T14" s="96">
        <v>0</v>
      </c>
      <c r="U14" s="96">
        <v>381705000</v>
      </c>
      <c r="V14" s="97">
        <v>381705000</v>
      </c>
      <c r="W14" s="96">
        <v>0</v>
      </c>
      <c r="X14" s="96">
        <v>381690000</v>
      </c>
      <c r="Y14" s="97">
        <v>381690000</v>
      </c>
      <c r="Z14" s="96">
        <v>0</v>
      </c>
      <c r="AA14" s="96">
        <v>385805000</v>
      </c>
      <c r="AB14" s="97">
        <v>385805000</v>
      </c>
      <c r="AC14" s="96">
        <v>0</v>
      </c>
      <c r="AD14" s="96">
        <v>386805000</v>
      </c>
      <c r="AE14" s="97">
        <v>386805000</v>
      </c>
      <c r="AF14" s="169">
        <v>0</v>
      </c>
      <c r="AG14" s="169">
        <v>394810677</v>
      </c>
      <c r="AH14" s="170">
        <v>394810677</v>
      </c>
    </row>
    <row r="15" spans="1:34" x14ac:dyDescent="0.2">
      <c r="A15" s="161" t="s">
        <v>989</v>
      </c>
      <c r="B15" s="162"/>
      <c r="C15" s="98"/>
      <c r="D15" s="98"/>
      <c r="E15" s="99"/>
      <c r="F15" s="98"/>
      <c r="G15" s="98"/>
      <c r="H15" s="99"/>
      <c r="I15" s="98"/>
      <c r="J15" s="98"/>
      <c r="K15" s="99"/>
      <c r="L15" s="98"/>
      <c r="M15" s="99"/>
      <c r="N15" s="99"/>
      <c r="O15" s="165"/>
      <c r="P15" s="165"/>
      <c r="Q15" s="166"/>
      <c r="R15" s="164" t="s">
        <v>990</v>
      </c>
      <c r="S15" s="162"/>
      <c r="T15" s="98"/>
      <c r="U15" s="98"/>
      <c r="V15" s="99"/>
      <c r="W15" s="98"/>
      <c r="X15" s="98"/>
      <c r="Y15" s="99"/>
      <c r="Z15" s="98"/>
      <c r="AA15" s="98"/>
      <c r="AB15" s="99"/>
      <c r="AC15" s="98"/>
      <c r="AD15" s="98"/>
      <c r="AE15" s="99"/>
      <c r="AF15" s="165"/>
      <c r="AG15" s="165"/>
      <c r="AH15" s="166"/>
    </row>
    <row r="16" spans="1:34" x14ac:dyDescent="0.2">
      <c r="A16" s="167"/>
      <c r="B16" s="168"/>
      <c r="C16" s="96"/>
      <c r="D16" s="96"/>
      <c r="E16" s="97"/>
      <c r="F16" s="96"/>
      <c r="G16" s="96"/>
      <c r="H16" s="97"/>
      <c r="I16" s="96"/>
      <c r="J16" s="96"/>
      <c r="K16" s="97"/>
      <c r="L16" s="96"/>
      <c r="M16" s="97"/>
      <c r="N16" s="97"/>
      <c r="O16" s="169"/>
      <c r="P16" s="169"/>
      <c r="Q16" s="170"/>
      <c r="R16" s="171"/>
      <c r="S16" s="168"/>
      <c r="T16" s="96"/>
      <c r="U16" s="96"/>
      <c r="V16" s="97"/>
      <c r="W16" s="96"/>
      <c r="X16" s="96"/>
      <c r="Y16" s="97"/>
      <c r="Z16" s="96"/>
      <c r="AA16" s="96"/>
      <c r="AB16" s="97"/>
      <c r="AC16" s="96"/>
      <c r="AD16" s="96"/>
      <c r="AE16" s="97"/>
      <c r="AF16" s="169"/>
      <c r="AG16" s="169"/>
      <c r="AH16" s="170"/>
    </row>
    <row r="17" spans="1:34" x14ac:dyDescent="0.2">
      <c r="A17" s="161">
        <v>71</v>
      </c>
      <c r="B17" s="162" t="s">
        <v>17</v>
      </c>
      <c r="C17" s="105">
        <v>10675361.975917052</v>
      </c>
      <c r="D17" s="98">
        <v>57392330</v>
      </c>
      <c r="E17" s="99">
        <v>68067691.975917056</v>
      </c>
      <c r="F17" s="105">
        <v>11433783.907424506</v>
      </c>
      <c r="G17" s="98">
        <v>57392330</v>
      </c>
      <c r="H17" s="99">
        <v>68826113.90742451</v>
      </c>
      <c r="I17" s="105">
        <v>11772530</v>
      </c>
      <c r="J17" s="98">
        <v>58031805</v>
      </c>
      <c r="K17" s="99">
        <v>69804335</v>
      </c>
      <c r="L17" s="105">
        <v>11118031.250808088</v>
      </c>
      <c r="M17" s="99">
        <v>51393433.000000007</v>
      </c>
      <c r="N17" s="99">
        <v>62511464.250808097</v>
      </c>
      <c r="O17" s="165">
        <v>11118031.250808088</v>
      </c>
      <c r="P17" s="165">
        <v>55658002.000000007</v>
      </c>
      <c r="Q17" s="166">
        <v>66776033.250808097</v>
      </c>
      <c r="R17" s="164">
        <v>21</v>
      </c>
      <c r="S17" s="162" t="s">
        <v>17</v>
      </c>
      <c r="T17" s="98">
        <v>220000</v>
      </c>
      <c r="U17" s="98">
        <v>1270000</v>
      </c>
      <c r="V17" s="99">
        <v>1490000</v>
      </c>
      <c r="W17" s="98">
        <v>220000</v>
      </c>
      <c r="X17" s="98">
        <v>1270000</v>
      </c>
      <c r="Y17" s="99">
        <v>1490000</v>
      </c>
      <c r="Z17" s="98">
        <v>220000</v>
      </c>
      <c r="AA17" s="98">
        <v>1270000</v>
      </c>
      <c r="AB17" s="99">
        <v>1490000</v>
      </c>
      <c r="AC17" s="98">
        <v>395775</v>
      </c>
      <c r="AD17" s="98">
        <v>1270000</v>
      </c>
      <c r="AE17" s="99">
        <v>1665775</v>
      </c>
      <c r="AF17" s="165">
        <v>395775</v>
      </c>
      <c r="AG17" s="165">
        <v>1270000</v>
      </c>
      <c r="AH17" s="166">
        <v>1665775</v>
      </c>
    </row>
    <row r="18" spans="1:34" x14ac:dyDescent="0.2">
      <c r="A18" s="167">
        <v>72</v>
      </c>
      <c r="B18" s="168" t="s">
        <v>24</v>
      </c>
      <c r="C18" s="96">
        <v>5006087.0717834746</v>
      </c>
      <c r="D18" s="96">
        <v>15944714</v>
      </c>
      <c r="E18" s="97">
        <v>20950801.071783476</v>
      </c>
      <c r="F18" s="96">
        <v>4860531.9556468036</v>
      </c>
      <c r="G18" s="96">
        <v>2704714</v>
      </c>
      <c r="H18" s="97">
        <v>7565245.9556468036</v>
      </c>
      <c r="I18" s="96">
        <v>5231685</v>
      </c>
      <c r="J18" s="96">
        <v>1240728</v>
      </c>
      <c r="K18" s="97">
        <v>6472413</v>
      </c>
      <c r="L18" s="96">
        <v>4688035.1264774818</v>
      </c>
      <c r="M18" s="97">
        <v>1164228</v>
      </c>
      <c r="N18" s="97">
        <v>5852263.1264774818</v>
      </c>
      <c r="O18" s="169">
        <v>4688035.1264774818</v>
      </c>
      <c r="P18" s="169">
        <v>1164228</v>
      </c>
      <c r="Q18" s="170">
        <v>5852263.1264774818</v>
      </c>
      <c r="R18" s="171">
        <v>22</v>
      </c>
      <c r="S18" s="168" t="s">
        <v>24</v>
      </c>
      <c r="T18" s="96">
        <v>4974480</v>
      </c>
      <c r="U18" s="96">
        <v>7180202</v>
      </c>
      <c r="V18" s="97">
        <v>12154682</v>
      </c>
      <c r="W18" s="96">
        <v>4974480</v>
      </c>
      <c r="X18" s="96">
        <v>7180202</v>
      </c>
      <c r="Y18" s="97">
        <v>12154682</v>
      </c>
      <c r="Z18" s="96">
        <v>5167698.2666666666</v>
      </c>
      <c r="AA18" s="96">
        <v>7180202</v>
      </c>
      <c r="AB18" s="97">
        <v>12347900.266666666</v>
      </c>
      <c r="AC18" s="96">
        <v>10000</v>
      </c>
      <c r="AD18" s="96">
        <v>12337900.266666666</v>
      </c>
      <c r="AE18" s="97">
        <v>12347900.266666666</v>
      </c>
      <c r="AF18" s="169">
        <v>5167698.2666666666</v>
      </c>
      <c r="AG18" s="169">
        <v>7180202</v>
      </c>
      <c r="AH18" s="170">
        <v>12347900.266666666</v>
      </c>
    </row>
    <row r="19" spans="1:34" x14ac:dyDescent="0.2">
      <c r="A19" s="161">
        <v>73</v>
      </c>
      <c r="B19" s="162" t="s">
        <v>991</v>
      </c>
      <c r="C19" s="98">
        <v>15363700</v>
      </c>
      <c r="D19" s="98">
        <v>2383200</v>
      </c>
      <c r="E19" s="99">
        <v>17746900</v>
      </c>
      <c r="F19" s="98">
        <v>15363700</v>
      </c>
      <c r="G19" s="98">
        <v>2383200</v>
      </c>
      <c r="H19" s="99">
        <v>17746900</v>
      </c>
      <c r="I19" s="98">
        <v>16408030</v>
      </c>
      <c r="J19" s="98">
        <v>3082900</v>
      </c>
      <c r="K19" s="99">
        <v>19490930</v>
      </c>
      <c r="L19" s="98">
        <v>15386691.315450562</v>
      </c>
      <c r="M19" s="99">
        <v>1975199.9999999981</v>
      </c>
      <c r="N19" s="99">
        <v>17361891.31545056</v>
      </c>
      <c r="O19" s="165">
        <v>15386691.315450562</v>
      </c>
      <c r="P19" s="165">
        <v>2010533.92</v>
      </c>
      <c r="Q19" s="166">
        <v>17397225.235450562</v>
      </c>
      <c r="R19" s="164">
        <v>23</v>
      </c>
      <c r="S19" s="162" t="s">
        <v>991</v>
      </c>
      <c r="T19" s="98">
        <v>0</v>
      </c>
      <c r="U19" s="98">
        <v>9530000</v>
      </c>
      <c r="V19" s="99">
        <v>9530000</v>
      </c>
      <c r="W19" s="98">
        <v>0</v>
      </c>
      <c r="X19" s="98">
        <v>9530000</v>
      </c>
      <c r="Y19" s="99">
        <v>9530000</v>
      </c>
      <c r="Z19" s="98">
        <v>0</v>
      </c>
      <c r="AA19" s="98">
        <v>9530000</v>
      </c>
      <c r="AB19" s="99">
        <v>9530000</v>
      </c>
      <c r="AC19" s="98">
        <v>562980</v>
      </c>
      <c r="AD19" s="98">
        <v>9600000</v>
      </c>
      <c r="AE19" s="99">
        <v>10162980</v>
      </c>
      <c r="AF19" s="165">
        <v>562980</v>
      </c>
      <c r="AG19" s="165">
        <v>9600000</v>
      </c>
      <c r="AH19" s="166">
        <v>10162980</v>
      </c>
    </row>
    <row r="20" spans="1:34" x14ac:dyDescent="0.2">
      <c r="A20" s="167">
        <v>74</v>
      </c>
      <c r="B20" s="168" t="s">
        <v>34</v>
      </c>
      <c r="C20" s="96">
        <v>15342290.339594521</v>
      </c>
      <c r="D20" s="96">
        <v>24551811</v>
      </c>
      <c r="E20" s="97">
        <v>39894101.339594521</v>
      </c>
      <c r="F20" s="96">
        <v>17085759.894656472</v>
      </c>
      <c r="G20" s="96">
        <v>24551810.999999993</v>
      </c>
      <c r="H20" s="97">
        <v>41637570.894656464</v>
      </c>
      <c r="I20" s="96">
        <v>20670665</v>
      </c>
      <c r="J20" s="96">
        <v>25247931</v>
      </c>
      <c r="K20" s="97">
        <v>45918596</v>
      </c>
      <c r="L20" s="96">
        <v>19082485.440205824</v>
      </c>
      <c r="M20" s="97">
        <v>22117454.999999996</v>
      </c>
      <c r="N20" s="97">
        <v>41199940.44020582</v>
      </c>
      <c r="O20" s="169">
        <v>19338954.046193507</v>
      </c>
      <c r="P20" s="169">
        <v>23390789.000000004</v>
      </c>
      <c r="Q20" s="170">
        <v>42729743.04619351</v>
      </c>
      <c r="R20" s="171">
        <v>24</v>
      </c>
      <c r="S20" s="168" t="s">
        <v>34</v>
      </c>
      <c r="T20" s="96">
        <v>80000</v>
      </c>
      <c r="U20" s="96">
        <v>0</v>
      </c>
      <c r="V20" s="97">
        <v>80000</v>
      </c>
      <c r="W20" s="96">
        <v>80000</v>
      </c>
      <c r="X20" s="96">
        <v>0</v>
      </c>
      <c r="Y20" s="97">
        <v>80000</v>
      </c>
      <c r="Z20" s="96">
        <v>80000</v>
      </c>
      <c r="AA20" s="96">
        <v>0</v>
      </c>
      <c r="AB20" s="97">
        <v>80000</v>
      </c>
      <c r="AC20" s="96">
        <v>0</v>
      </c>
      <c r="AD20" s="96">
        <v>80000</v>
      </c>
      <c r="AE20" s="97">
        <v>80000</v>
      </c>
      <c r="AF20" s="169">
        <v>0</v>
      </c>
      <c r="AG20" s="169">
        <v>80000</v>
      </c>
      <c r="AH20" s="170">
        <v>80000</v>
      </c>
    </row>
    <row r="21" spans="1:34" x14ac:dyDescent="0.2">
      <c r="A21" s="161">
        <v>75</v>
      </c>
      <c r="B21" s="162" t="s">
        <v>992</v>
      </c>
      <c r="C21" s="98">
        <v>10260624.417358091</v>
      </c>
      <c r="D21" s="98">
        <v>1486000</v>
      </c>
      <c r="E21" s="99">
        <v>11746624.417358091</v>
      </c>
      <c r="F21" s="98">
        <v>9233377.6096539516</v>
      </c>
      <c r="G21" s="98">
        <v>1486000</v>
      </c>
      <c r="H21" s="99">
        <v>10719377.609653952</v>
      </c>
      <c r="I21" s="98">
        <v>9175100</v>
      </c>
      <c r="J21" s="98">
        <v>1426000</v>
      </c>
      <c r="K21" s="99">
        <v>10601100</v>
      </c>
      <c r="L21" s="98">
        <v>8961669.5864298474</v>
      </c>
      <c r="M21" s="99">
        <v>1166000</v>
      </c>
      <c r="N21" s="99">
        <v>10127669.586429847</v>
      </c>
      <c r="O21" s="165">
        <v>8961669.5864298474</v>
      </c>
      <c r="P21" s="165">
        <v>1665000</v>
      </c>
      <c r="Q21" s="166">
        <v>10626669.586429847</v>
      </c>
      <c r="R21" s="164">
        <v>25</v>
      </c>
      <c r="S21" s="162" t="s">
        <v>993</v>
      </c>
      <c r="T21" s="98">
        <v>0</v>
      </c>
      <c r="U21" s="98">
        <v>0</v>
      </c>
      <c r="V21" s="99">
        <v>0</v>
      </c>
      <c r="W21" s="98">
        <v>0</v>
      </c>
      <c r="X21" s="98">
        <v>0</v>
      </c>
      <c r="Y21" s="99">
        <v>0</v>
      </c>
      <c r="Z21" s="98">
        <v>0</v>
      </c>
      <c r="AA21" s="98">
        <v>0</v>
      </c>
      <c r="AB21" s="99">
        <v>0</v>
      </c>
      <c r="AC21" s="98">
        <v>0</v>
      </c>
      <c r="AD21" s="98">
        <v>0</v>
      </c>
      <c r="AE21" s="99">
        <v>0</v>
      </c>
      <c r="AF21" s="165">
        <v>0</v>
      </c>
      <c r="AG21" s="165">
        <v>0</v>
      </c>
      <c r="AH21" s="166">
        <v>0</v>
      </c>
    </row>
    <row r="22" spans="1:34" x14ac:dyDescent="0.2">
      <c r="A22" s="167">
        <v>76</v>
      </c>
      <c r="B22" s="168" t="s">
        <v>994</v>
      </c>
      <c r="C22" s="96">
        <v>2189885.5640849983</v>
      </c>
      <c r="D22" s="96">
        <v>9259500</v>
      </c>
      <c r="E22" s="97">
        <v>11449385.564084999</v>
      </c>
      <c r="F22" s="96">
        <v>2104996.1581052789</v>
      </c>
      <c r="G22" s="96">
        <v>9259500.0000000019</v>
      </c>
      <c r="H22" s="97">
        <v>11364496.15810528</v>
      </c>
      <c r="I22" s="96">
        <v>2889114.58</v>
      </c>
      <c r="J22" s="96">
        <v>10059500</v>
      </c>
      <c r="K22" s="97">
        <v>12948614.58</v>
      </c>
      <c r="L22" s="96">
        <v>2177261.1019229596</v>
      </c>
      <c r="M22" s="97">
        <v>9348500</v>
      </c>
      <c r="N22" s="97">
        <v>11525761.101922959</v>
      </c>
      <c r="O22" s="169">
        <v>2177261.1019229596</v>
      </c>
      <c r="P22" s="169">
        <v>10485473</v>
      </c>
      <c r="Q22" s="170">
        <v>12662734.101922959</v>
      </c>
      <c r="R22" s="171">
        <v>26</v>
      </c>
      <c r="S22" s="168" t="s">
        <v>994</v>
      </c>
      <c r="T22" s="96">
        <v>0</v>
      </c>
      <c r="U22" s="96">
        <v>10000</v>
      </c>
      <c r="V22" s="97">
        <v>10000</v>
      </c>
      <c r="W22" s="96">
        <v>0</v>
      </c>
      <c r="X22" s="96">
        <v>10000</v>
      </c>
      <c r="Y22" s="97">
        <v>10000</v>
      </c>
      <c r="Z22" s="96">
        <v>0</v>
      </c>
      <c r="AA22" s="96">
        <v>10000</v>
      </c>
      <c r="AB22" s="97">
        <v>10000</v>
      </c>
      <c r="AC22" s="96">
        <v>0</v>
      </c>
      <c r="AD22" s="96">
        <v>10000</v>
      </c>
      <c r="AE22" s="97">
        <v>10000</v>
      </c>
      <c r="AF22" s="169">
        <v>0</v>
      </c>
      <c r="AG22" s="169">
        <v>10000</v>
      </c>
      <c r="AH22" s="170">
        <v>10000</v>
      </c>
    </row>
    <row r="23" spans="1:34" x14ac:dyDescent="0.2">
      <c r="A23" s="161">
        <v>77</v>
      </c>
      <c r="B23" s="162" t="s">
        <v>995</v>
      </c>
      <c r="C23" s="98">
        <v>568787.34917521151</v>
      </c>
      <c r="D23" s="98">
        <v>3331600</v>
      </c>
      <c r="E23" s="99">
        <v>3900387.3491752115</v>
      </c>
      <c r="F23" s="98">
        <v>538925.00474202272</v>
      </c>
      <c r="G23" s="98">
        <v>3331600</v>
      </c>
      <c r="H23" s="99">
        <v>3870525.0047420226</v>
      </c>
      <c r="I23" s="98">
        <v>529815</v>
      </c>
      <c r="J23" s="98">
        <v>4489980</v>
      </c>
      <c r="K23" s="99">
        <v>5019795</v>
      </c>
      <c r="L23" s="98">
        <v>517490.48750796501</v>
      </c>
      <c r="M23" s="99">
        <v>2241000</v>
      </c>
      <c r="N23" s="99">
        <v>2758490.487507965</v>
      </c>
      <c r="O23" s="165">
        <v>517490.48750796501</v>
      </c>
      <c r="P23" s="165">
        <v>2284000</v>
      </c>
      <c r="Q23" s="166">
        <v>2801490.487507965</v>
      </c>
      <c r="R23" s="164">
        <v>27</v>
      </c>
      <c r="S23" s="162" t="s">
        <v>996</v>
      </c>
      <c r="T23" s="98">
        <v>0</v>
      </c>
      <c r="U23" s="98">
        <v>0</v>
      </c>
      <c r="V23" s="99">
        <v>0</v>
      </c>
      <c r="W23" s="98">
        <v>0</v>
      </c>
      <c r="X23" s="98">
        <v>0</v>
      </c>
      <c r="Y23" s="99">
        <v>0</v>
      </c>
      <c r="Z23" s="98">
        <v>0</v>
      </c>
      <c r="AA23" s="98">
        <v>0</v>
      </c>
      <c r="AB23" s="99">
        <v>0</v>
      </c>
      <c r="AC23" s="98">
        <v>0</v>
      </c>
      <c r="AD23" s="98">
        <v>0</v>
      </c>
      <c r="AE23" s="99">
        <v>0</v>
      </c>
      <c r="AF23" s="165">
        <v>0</v>
      </c>
      <c r="AG23" s="165">
        <v>0</v>
      </c>
      <c r="AH23" s="166">
        <v>0</v>
      </c>
    </row>
    <row r="24" spans="1:34" x14ac:dyDescent="0.2">
      <c r="A24" s="167">
        <v>78</v>
      </c>
      <c r="B24" s="168" t="s">
        <v>42</v>
      </c>
      <c r="C24" s="96">
        <v>2867627.2480427641</v>
      </c>
      <c r="D24" s="96">
        <v>3486920</v>
      </c>
      <c r="E24" s="97">
        <v>6354547.2480427641</v>
      </c>
      <c r="F24" s="96">
        <v>4278023.4325288637</v>
      </c>
      <c r="G24" s="96">
        <v>4261919.9999999991</v>
      </c>
      <c r="H24" s="97">
        <v>8539943.4325288627</v>
      </c>
      <c r="I24" s="96">
        <v>6730660</v>
      </c>
      <c r="J24" s="96">
        <v>4361920</v>
      </c>
      <c r="K24" s="97">
        <v>11092580</v>
      </c>
      <c r="L24" s="96">
        <v>5310380.5368627431</v>
      </c>
      <c r="M24" s="97">
        <v>4211919.9999999991</v>
      </c>
      <c r="N24" s="97">
        <v>9522300.5368627422</v>
      </c>
      <c r="O24" s="169">
        <v>5310380.5368627431</v>
      </c>
      <c r="P24" s="169">
        <v>4230382.1351999985</v>
      </c>
      <c r="Q24" s="170">
        <v>9540762.6720627416</v>
      </c>
      <c r="R24" s="171">
        <v>28</v>
      </c>
      <c r="S24" s="168" t="s">
        <v>42</v>
      </c>
      <c r="T24" s="96">
        <v>0</v>
      </c>
      <c r="U24" s="96">
        <v>9740000</v>
      </c>
      <c r="V24" s="97">
        <v>9740000</v>
      </c>
      <c r="W24" s="96">
        <v>0</v>
      </c>
      <c r="X24" s="96">
        <v>11290000</v>
      </c>
      <c r="Y24" s="97">
        <v>11290000</v>
      </c>
      <c r="Z24" s="96">
        <v>0</v>
      </c>
      <c r="AA24" s="96">
        <v>11290000</v>
      </c>
      <c r="AB24" s="97">
        <v>11290000</v>
      </c>
      <c r="AC24" s="96">
        <v>0</v>
      </c>
      <c r="AD24" s="96">
        <v>12290000</v>
      </c>
      <c r="AE24" s="97">
        <v>12290000</v>
      </c>
      <c r="AF24" s="169">
        <v>0</v>
      </c>
      <c r="AG24" s="169">
        <v>12290000</v>
      </c>
      <c r="AH24" s="170">
        <v>12290000</v>
      </c>
    </row>
    <row r="25" spans="1:34" x14ac:dyDescent="0.2">
      <c r="A25" s="161">
        <v>79</v>
      </c>
      <c r="B25" s="162" t="s">
        <v>997</v>
      </c>
      <c r="C25" s="98">
        <v>770856.53901377355</v>
      </c>
      <c r="D25" s="98">
        <v>102100</v>
      </c>
      <c r="E25" s="99">
        <v>872956.53901377355</v>
      </c>
      <c r="F25" s="98">
        <v>715810.806487842</v>
      </c>
      <c r="G25" s="98">
        <v>102100</v>
      </c>
      <c r="H25" s="99">
        <v>817910.806487842</v>
      </c>
      <c r="I25" s="98">
        <v>740905</v>
      </c>
      <c r="J25" s="98">
        <v>102100</v>
      </c>
      <c r="K25" s="99">
        <v>843005</v>
      </c>
      <c r="L25" s="98">
        <v>723670.12947366317</v>
      </c>
      <c r="M25" s="99">
        <v>102100</v>
      </c>
      <c r="N25" s="99">
        <v>825770.12947366317</v>
      </c>
      <c r="O25" s="165">
        <v>723670.12947366317</v>
      </c>
      <c r="P25" s="165">
        <v>102100</v>
      </c>
      <c r="Q25" s="166">
        <v>825770.12947366317</v>
      </c>
      <c r="R25" s="164">
        <v>29</v>
      </c>
      <c r="S25" s="162" t="s">
        <v>50</v>
      </c>
      <c r="T25" s="98">
        <v>0</v>
      </c>
      <c r="U25" s="98">
        <v>140000</v>
      </c>
      <c r="V25" s="99">
        <v>140000</v>
      </c>
      <c r="W25" s="98">
        <v>0</v>
      </c>
      <c r="X25" s="98">
        <v>140000</v>
      </c>
      <c r="Y25" s="99">
        <v>140000</v>
      </c>
      <c r="Z25" s="98">
        <v>0</v>
      </c>
      <c r="AA25" s="98">
        <v>140000</v>
      </c>
      <c r="AB25" s="99">
        <v>140000</v>
      </c>
      <c r="AC25" s="98">
        <v>0</v>
      </c>
      <c r="AD25" s="98">
        <v>140000</v>
      </c>
      <c r="AE25" s="99">
        <v>140000</v>
      </c>
      <c r="AF25" s="165">
        <v>0</v>
      </c>
      <c r="AG25" s="165">
        <v>140000</v>
      </c>
      <c r="AH25" s="166">
        <v>140000</v>
      </c>
    </row>
    <row r="26" spans="1:34" x14ac:dyDescent="0.2">
      <c r="A26" s="167" t="s">
        <v>998</v>
      </c>
      <c r="B26" s="168"/>
      <c r="C26" s="96">
        <v>63045220.504969895</v>
      </c>
      <c r="D26" s="96">
        <v>117938175</v>
      </c>
      <c r="E26" s="97">
        <v>180983395.50496989</v>
      </c>
      <c r="F26" s="96">
        <v>65614908.769245736</v>
      </c>
      <c r="G26" s="96">
        <v>105473175</v>
      </c>
      <c r="H26" s="97">
        <v>171088083.76924571</v>
      </c>
      <c r="I26" s="96">
        <v>74148504.579999998</v>
      </c>
      <c r="J26" s="96">
        <v>108042864</v>
      </c>
      <c r="K26" s="97">
        <v>182191368.57999998</v>
      </c>
      <c r="L26" s="96">
        <v>67965714.975139126</v>
      </c>
      <c r="M26" s="96">
        <v>93719836</v>
      </c>
      <c r="N26" s="96">
        <v>161685550.97513911</v>
      </c>
      <c r="O26" s="169">
        <v>68222183.581126809</v>
      </c>
      <c r="P26" s="169">
        <v>100990508.05520001</v>
      </c>
      <c r="Q26" s="170">
        <v>169212691.63632685</v>
      </c>
      <c r="R26" s="171" t="s">
        <v>999</v>
      </c>
      <c r="S26" s="168"/>
      <c r="T26" s="96">
        <v>5274480</v>
      </c>
      <c r="U26" s="96">
        <v>27870202</v>
      </c>
      <c r="V26" s="97">
        <v>33144682</v>
      </c>
      <c r="W26" s="96">
        <v>5274480</v>
      </c>
      <c r="X26" s="96">
        <v>29420202</v>
      </c>
      <c r="Y26" s="97">
        <v>34694682</v>
      </c>
      <c r="Z26" s="96">
        <v>5467698.2666666666</v>
      </c>
      <c r="AA26" s="96">
        <v>29420202</v>
      </c>
      <c r="AB26" s="97">
        <v>34887900.266666666</v>
      </c>
      <c r="AC26" s="96">
        <v>968755</v>
      </c>
      <c r="AD26" s="96">
        <v>35727900.266666666</v>
      </c>
      <c r="AE26" s="97">
        <v>36696655.266666666</v>
      </c>
      <c r="AF26" s="169">
        <v>6126453.2666666666</v>
      </c>
      <c r="AG26" s="169">
        <v>30570202</v>
      </c>
      <c r="AH26" s="170">
        <v>36696655.266666666</v>
      </c>
    </row>
    <row r="27" spans="1:34" x14ac:dyDescent="0.2">
      <c r="A27" s="161" t="s">
        <v>1000</v>
      </c>
      <c r="B27" s="162"/>
      <c r="C27" s="98"/>
      <c r="D27" s="98"/>
      <c r="E27" s="99"/>
      <c r="F27" s="98"/>
      <c r="G27" s="98"/>
      <c r="H27" s="99"/>
      <c r="I27" s="98"/>
      <c r="J27" s="98"/>
      <c r="K27" s="99"/>
      <c r="L27" s="98"/>
      <c r="M27" s="99"/>
      <c r="N27" s="99"/>
      <c r="O27" s="165"/>
      <c r="P27" s="165"/>
      <c r="Q27" s="166"/>
      <c r="R27" s="164" t="s">
        <v>1001</v>
      </c>
      <c r="S27" s="162"/>
      <c r="T27" s="98"/>
      <c r="U27" s="98"/>
      <c r="V27" s="99"/>
      <c r="W27" s="98"/>
      <c r="X27" s="98"/>
      <c r="Y27" s="99"/>
      <c r="Z27" s="98"/>
      <c r="AA27" s="98"/>
      <c r="AB27" s="99"/>
      <c r="AC27" s="98"/>
      <c r="AD27" s="98"/>
      <c r="AE27" s="99"/>
      <c r="AF27" s="165"/>
      <c r="AG27" s="165"/>
      <c r="AH27" s="166"/>
    </row>
    <row r="28" spans="1:34" x14ac:dyDescent="0.2">
      <c r="A28" s="167"/>
      <c r="B28" s="168"/>
      <c r="C28" s="96"/>
      <c r="D28" s="96"/>
      <c r="E28" s="97"/>
      <c r="F28" s="96"/>
      <c r="G28" s="96"/>
      <c r="H28" s="97"/>
      <c r="I28" s="96"/>
      <c r="J28" s="96"/>
      <c r="K28" s="97"/>
      <c r="L28" s="96"/>
      <c r="M28" s="97"/>
      <c r="N28" s="97"/>
      <c r="O28" s="169"/>
      <c r="P28" s="169"/>
      <c r="Q28" s="170"/>
      <c r="R28" s="171"/>
      <c r="S28" s="168"/>
      <c r="T28" s="96"/>
      <c r="U28" s="96"/>
      <c r="V28" s="97"/>
      <c r="W28" s="96"/>
      <c r="X28" s="96"/>
      <c r="Y28" s="97"/>
      <c r="Z28" s="96"/>
      <c r="AA28" s="96"/>
      <c r="AB28" s="97"/>
      <c r="AC28" s="96"/>
      <c r="AD28" s="96"/>
      <c r="AE28" s="97"/>
      <c r="AF28" s="169"/>
      <c r="AG28" s="169"/>
      <c r="AH28" s="170"/>
    </row>
    <row r="29" spans="1:34" x14ac:dyDescent="0.2">
      <c r="A29" s="161">
        <v>81</v>
      </c>
      <c r="B29" s="162" t="s">
        <v>1002</v>
      </c>
      <c r="C29" s="98" t="e">
        <v>#REF!</v>
      </c>
      <c r="D29" s="98" t="e">
        <v>#REF!</v>
      </c>
      <c r="E29" s="99">
        <v>164866394.1325672</v>
      </c>
      <c r="F29" s="98" t="e">
        <v>#REF!</v>
      </c>
      <c r="G29" s="98" t="e">
        <v>#REF!</v>
      </c>
      <c r="H29" s="99">
        <v>168441295.00838587</v>
      </c>
      <c r="I29" s="98" t="e">
        <v>#REF!</v>
      </c>
      <c r="J29" s="98" t="e">
        <v>#REF!</v>
      </c>
      <c r="K29" s="99">
        <v>178693522.19999999</v>
      </c>
      <c r="L29" s="98" t="e">
        <v>#REF!</v>
      </c>
      <c r="M29" s="99" t="e">
        <v>#REF!</v>
      </c>
      <c r="N29" s="99">
        <v>166696339.42811334</v>
      </c>
      <c r="O29" s="165">
        <v>90722394.928113312</v>
      </c>
      <c r="P29" s="165">
        <v>79490564.380000025</v>
      </c>
      <c r="Q29" s="166">
        <v>170212959.30811334</v>
      </c>
      <c r="R29" s="164">
        <v>31</v>
      </c>
      <c r="S29" s="162" t="s">
        <v>1002</v>
      </c>
      <c r="T29" s="98">
        <v>91111198</v>
      </c>
      <c r="U29" s="98">
        <v>5348830</v>
      </c>
      <c r="V29" s="99">
        <v>96460028</v>
      </c>
      <c r="W29" s="98">
        <v>86864778</v>
      </c>
      <c r="X29" s="98">
        <v>5354830</v>
      </c>
      <c r="Y29" s="99">
        <v>92219608</v>
      </c>
      <c r="Z29" s="98">
        <v>89586778</v>
      </c>
      <c r="AA29" s="98">
        <v>5314830</v>
      </c>
      <c r="AB29" s="99">
        <v>94901608</v>
      </c>
      <c r="AC29" s="98">
        <v>91312778</v>
      </c>
      <c r="AD29" s="98">
        <v>4984830</v>
      </c>
      <c r="AE29" s="99">
        <v>96297608</v>
      </c>
      <c r="AF29" s="165">
        <v>93582588</v>
      </c>
      <c r="AG29" s="165">
        <v>4984830</v>
      </c>
      <c r="AH29" s="166">
        <v>98567418</v>
      </c>
    </row>
    <row r="30" spans="1:34" x14ac:dyDescent="0.2">
      <c r="A30" s="167">
        <v>82</v>
      </c>
      <c r="B30" s="168" t="s">
        <v>1003</v>
      </c>
      <c r="C30" s="96" t="e">
        <v>#REF!</v>
      </c>
      <c r="D30" s="96" t="e">
        <v>#REF!</v>
      </c>
      <c r="E30" s="97" t="e">
        <v>#REF!</v>
      </c>
      <c r="F30" s="96" t="e">
        <v>#REF!</v>
      </c>
      <c r="G30" s="96" t="e">
        <v>#REF!</v>
      </c>
      <c r="H30" s="97" t="e">
        <v>#REF!</v>
      </c>
      <c r="I30" s="96" t="e">
        <v>#REF!</v>
      </c>
      <c r="J30" s="96" t="e">
        <v>#REF!</v>
      </c>
      <c r="K30" s="97" t="e">
        <v>#REF!</v>
      </c>
      <c r="L30" s="96">
        <v>11517604.455894556</v>
      </c>
      <c r="M30" s="97">
        <v>22022088.999999996</v>
      </c>
      <c r="N30" s="97">
        <v>33539693.455894552</v>
      </c>
      <c r="O30" s="169">
        <v>11649604.455894556</v>
      </c>
      <c r="P30" s="169">
        <v>21434088.999999996</v>
      </c>
      <c r="Q30" s="170">
        <v>33083693.455894552</v>
      </c>
      <c r="R30" s="171">
        <v>32</v>
      </c>
      <c r="S30" s="168" t="s">
        <v>1003</v>
      </c>
      <c r="T30" s="96">
        <v>2550000</v>
      </c>
      <c r="U30" s="96">
        <v>200000</v>
      </c>
      <c r="V30" s="97">
        <v>2750000</v>
      </c>
      <c r="W30" s="96">
        <v>2550900</v>
      </c>
      <c r="X30" s="96">
        <v>200000</v>
      </c>
      <c r="Y30" s="97">
        <v>2750900</v>
      </c>
      <c r="Z30" s="96">
        <v>2550900</v>
      </c>
      <c r="AA30" s="96">
        <v>200000</v>
      </c>
      <c r="AB30" s="97">
        <v>2750900</v>
      </c>
      <c r="AC30" s="96">
        <v>2550900</v>
      </c>
      <c r="AD30" s="96">
        <v>200000</v>
      </c>
      <c r="AE30" s="97">
        <v>2750900</v>
      </c>
      <c r="AF30" s="169">
        <v>2550900</v>
      </c>
      <c r="AG30" s="169">
        <v>200000</v>
      </c>
      <c r="AH30" s="170">
        <v>2750900</v>
      </c>
    </row>
    <row r="31" spans="1:34" x14ac:dyDescent="0.2">
      <c r="A31" s="161">
        <v>83</v>
      </c>
      <c r="B31" s="162" t="s">
        <v>1004</v>
      </c>
      <c r="C31" s="98"/>
      <c r="D31" s="98">
        <v>257000</v>
      </c>
      <c r="E31" s="99">
        <v>257000</v>
      </c>
      <c r="F31" s="98"/>
      <c r="G31" s="98">
        <v>257000</v>
      </c>
      <c r="H31" s="99">
        <v>257000</v>
      </c>
      <c r="I31" s="98"/>
      <c r="J31" s="98">
        <v>257000</v>
      </c>
      <c r="K31" s="99">
        <v>257000</v>
      </c>
      <c r="L31" s="98"/>
      <c r="M31" s="99">
        <v>257000</v>
      </c>
      <c r="N31" s="99">
        <v>257000</v>
      </c>
      <c r="O31" s="165"/>
      <c r="P31" s="165">
        <v>257000</v>
      </c>
      <c r="Q31" s="166">
        <v>257000</v>
      </c>
      <c r="R31" s="164">
        <v>33</v>
      </c>
      <c r="S31" s="162" t="s">
        <v>1004</v>
      </c>
      <c r="T31" s="98">
        <v>0</v>
      </c>
      <c r="U31" s="98">
        <v>0</v>
      </c>
      <c r="V31" s="99">
        <v>0</v>
      </c>
      <c r="W31" s="98">
        <v>0</v>
      </c>
      <c r="X31" s="98">
        <v>0</v>
      </c>
      <c r="Y31" s="99">
        <v>0</v>
      </c>
      <c r="Z31" s="98">
        <v>0</v>
      </c>
      <c r="AA31" s="98">
        <v>0</v>
      </c>
      <c r="AB31" s="99">
        <v>0</v>
      </c>
      <c r="AC31" s="98">
        <v>0</v>
      </c>
      <c r="AD31" s="98">
        <v>0</v>
      </c>
      <c r="AE31" s="99">
        <v>0</v>
      </c>
      <c r="AF31" s="165">
        <v>0</v>
      </c>
      <c r="AG31" s="165">
        <v>0</v>
      </c>
      <c r="AH31" s="166">
        <v>0</v>
      </c>
    </row>
    <row r="32" spans="1:34" x14ac:dyDescent="0.2">
      <c r="A32" s="167">
        <v>84</v>
      </c>
      <c r="B32" s="168" t="s">
        <v>1005</v>
      </c>
      <c r="C32" s="96">
        <v>27476965.532302294</v>
      </c>
      <c r="D32" s="96">
        <v>78173144</v>
      </c>
      <c r="E32" s="97">
        <v>105650109.53230229</v>
      </c>
      <c r="F32" s="96">
        <v>27466134.198410008</v>
      </c>
      <c r="G32" s="96">
        <v>78173144.000000015</v>
      </c>
      <c r="H32" s="97">
        <v>105639278.19841002</v>
      </c>
      <c r="I32" s="96">
        <v>29560631.5</v>
      </c>
      <c r="J32" s="96">
        <v>78113144</v>
      </c>
      <c r="K32" s="97">
        <v>107673775.5</v>
      </c>
      <c r="L32" s="96">
        <v>28569048.243022766</v>
      </c>
      <c r="M32" s="97">
        <v>68434395</v>
      </c>
      <c r="N32" s="97">
        <v>97003443.24302277</v>
      </c>
      <c r="O32" s="169">
        <v>28405047.766933396</v>
      </c>
      <c r="P32" s="169">
        <v>72342223.792400002</v>
      </c>
      <c r="Q32" s="170">
        <v>100747271.5593334</v>
      </c>
      <c r="R32" s="171">
        <v>34</v>
      </c>
      <c r="S32" s="168" t="s">
        <v>1005</v>
      </c>
      <c r="T32" s="96">
        <v>73414156</v>
      </c>
      <c r="U32" s="96">
        <v>2353000</v>
      </c>
      <c r="V32" s="97">
        <v>75767156</v>
      </c>
      <c r="W32" s="96">
        <v>73415131</v>
      </c>
      <c r="X32" s="96">
        <v>2353000</v>
      </c>
      <c r="Y32" s="97">
        <v>75768131</v>
      </c>
      <c r="Z32" s="96">
        <v>73384381</v>
      </c>
      <c r="AA32" s="96">
        <v>2353000</v>
      </c>
      <c r="AB32" s="97">
        <v>75737381</v>
      </c>
      <c r="AC32" s="96">
        <v>69064970</v>
      </c>
      <c r="AD32" s="96">
        <v>2353000</v>
      </c>
      <c r="AE32" s="97">
        <v>71417970</v>
      </c>
      <c r="AF32" s="169">
        <v>71997125.75</v>
      </c>
      <c r="AG32" s="169">
        <v>2390500</v>
      </c>
      <c r="AH32" s="170">
        <v>74387625.75</v>
      </c>
    </row>
    <row r="33" spans="1:34" x14ac:dyDescent="0.2">
      <c r="A33" s="161">
        <v>85</v>
      </c>
      <c r="B33" s="162" t="s">
        <v>1006</v>
      </c>
      <c r="C33" s="98"/>
      <c r="D33" s="98">
        <v>4000000</v>
      </c>
      <c r="E33" s="99">
        <v>4000000</v>
      </c>
      <c r="F33" s="98"/>
      <c r="G33" s="98">
        <v>4000000</v>
      </c>
      <c r="H33" s="99">
        <v>4000000</v>
      </c>
      <c r="I33" s="98"/>
      <c r="J33" s="98">
        <v>4200000</v>
      </c>
      <c r="K33" s="99">
        <v>4200000</v>
      </c>
      <c r="L33" s="98"/>
      <c r="M33" s="99">
        <v>4200000</v>
      </c>
      <c r="N33" s="99">
        <v>4200000</v>
      </c>
      <c r="O33" s="165"/>
      <c r="P33" s="165">
        <v>4538024</v>
      </c>
      <c r="Q33" s="166">
        <v>4538024</v>
      </c>
      <c r="R33" s="164">
        <v>35</v>
      </c>
      <c r="S33" s="162" t="s">
        <v>1006</v>
      </c>
      <c r="T33" s="98">
        <v>0</v>
      </c>
      <c r="U33" s="98">
        <v>0</v>
      </c>
      <c r="V33" s="99">
        <v>0</v>
      </c>
      <c r="W33" s="98">
        <v>0</v>
      </c>
      <c r="X33" s="98">
        <v>0</v>
      </c>
      <c r="Y33" s="99">
        <v>0</v>
      </c>
      <c r="Z33" s="98">
        <v>0</v>
      </c>
      <c r="AA33" s="98">
        <v>0</v>
      </c>
      <c r="AB33" s="99">
        <v>0</v>
      </c>
      <c r="AC33" s="98">
        <v>0</v>
      </c>
      <c r="AD33" s="98">
        <v>0</v>
      </c>
      <c r="AE33" s="99">
        <v>0</v>
      </c>
      <c r="AF33" s="165">
        <v>0</v>
      </c>
      <c r="AG33" s="165">
        <v>0</v>
      </c>
      <c r="AH33" s="166">
        <v>0</v>
      </c>
    </row>
    <row r="34" spans="1:34" x14ac:dyDescent="0.2">
      <c r="A34" s="167">
        <v>86</v>
      </c>
      <c r="B34" s="168" t="s">
        <v>1007</v>
      </c>
      <c r="C34" s="96">
        <v>1147197.040723688</v>
      </c>
      <c r="D34" s="96">
        <v>768000</v>
      </c>
      <c r="E34" s="97">
        <v>1915197.040723688</v>
      </c>
      <c r="F34" s="96">
        <v>1272904.1163139709</v>
      </c>
      <c r="G34" s="96">
        <v>768000</v>
      </c>
      <c r="H34" s="97">
        <v>2040904.1163139709</v>
      </c>
      <c r="I34" s="96">
        <v>1298935</v>
      </c>
      <c r="J34" s="96">
        <v>768000</v>
      </c>
      <c r="K34" s="97">
        <v>2066935</v>
      </c>
      <c r="L34" s="96">
        <v>1268719.2819968453</v>
      </c>
      <c r="M34" s="97">
        <v>768000</v>
      </c>
      <c r="N34" s="97">
        <v>2036719.2819968453</v>
      </c>
      <c r="O34" s="169">
        <v>1268719.2819968453</v>
      </c>
      <c r="P34" s="169">
        <v>867922.39999999991</v>
      </c>
      <c r="Q34" s="170">
        <v>2136641.6819968452</v>
      </c>
      <c r="R34" s="171">
        <v>36</v>
      </c>
      <c r="S34" s="168" t="s">
        <v>1007</v>
      </c>
      <c r="T34" s="96">
        <v>910000</v>
      </c>
      <c r="U34" s="96">
        <v>46000</v>
      </c>
      <c r="V34" s="97">
        <v>956000</v>
      </c>
      <c r="W34" s="96">
        <v>910000</v>
      </c>
      <c r="X34" s="96">
        <v>46000</v>
      </c>
      <c r="Y34" s="97">
        <v>956000</v>
      </c>
      <c r="Z34" s="96">
        <v>910000</v>
      </c>
      <c r="AA34" s="96">
        <v>46000</v>
      </c>
      <c r="AB34" s="97">
        <v>956000</v>
      </c>
      <c r="AC34" s="96">
        <v>910000</v>
      </c>
      <c r="AD34" s="96">
        <v>46000</v>
      </c>
      <c r="AE34" s="97">
        <v>956000</v>
      </c>
      <c r="AF34" s="169">
        <v>956000</v>
      </c>
      <c r="AG34" s="169">
        <v>0</v>
      </c>
      <c r="AH34" s="170">
        <v>956000</v>
      </c>
    </row>
    <row r="35" spans="1:34" x14ac:dyDescent="0.2">
      <c r="A35" s="161">
        <v>87</v>
      </c>
      <c r="B35" s="162" t="s">
        <v>254</v>
      </c>
      <c r="C35" s="98">
        <v>940851.2542747861</v>
      </c>
      <c r="D35" s="98">
        <v>236999.99999999988</v>
      </c>
      <c r="E35" s="99">
        <v>1177851.254274786</v>
      </c>
      <c r="F35" s="98">
        <v>959347.74991861207</v>
      </c>
      <c r="G35" s="98">
        <v>237000.00000000012</v>
      </c>
      <c r="H35" s="99">
        <v>1196347.7499186122</v>
      </c>
      <c r="I35" s="98">
        <v>926914.99999999988</v>
      </c>
      <c r="J35" s="98">
        <v>237000.00000000012</v>
      </c>
      <c r="K35" s="99">
        <v>1163915</v>
      </c>
      <c r="L35" s="98">
        <v>905353.18031472387</v>
      </c>
      <c r="M35" s="99">
        <v>137000</v>
      </c>
      <c r="N35" s="99">
        <v>1042353.1803147239</v>
      </c>
      <c r="O35" s="165">
        <v>905353.18031472387</v>
      </c>
      <c r="P35" s="165">
        <v>137000</v>
      </c>
      <c r="Q35" s="166">
        <v>1042353.1803147239</v>
      </c>
      <c r="R35" s="164">
        <v>37</v>
      </c>
      <c r="S35" s="162" t="s">
        <v>254</v>
      </c>
      <c r="T35" s="98">
        <v>0</v>
      </c>
      <c r="U35" s="98">
        <v>300000</v>
      </c>
      <c r="V35" s="99">
        <v>300000</v>
      </c>
      <c r="W35" s="98">
        <v>0</v>
      </c>
      <c r="X35" s="98">
        <v>300000</v>
      </c>
      <c r="Y35" s="99">
        <v>300000</v>
      </c>
      <c r="Z35" s="98">
        <v>0</v>
      </c>
      <c r="AA35" s="98">
        <v>300000</v>
      </c>
      <c r="AB35" s="99">
        <v>300000</v>
      </c>
      <c r="AC35" s="98">
        <v>0</v>
      </c>
      <c r="AD35" s="98">
        <v>300000</v>
      </c>
      <c r="AE35" s="99">
        <v>300000</v>
      </c>
      <c r="AF35" s="165">
        <v>0</v>
      </c>
      <c r="AG35" s="165">
        <v>300000</v>
      </c>
      <c r="AH35" s="166">
        <v>300000</v>
      </c>
    </row>
    <row r="36" spans="1:34" x14ac:dyDescent="0.2">
      <c r="A36" s="167" t="s">
        <v>1008</v>
      </c>
      <c r="B36" s="168"/>
      <c r="C36" s="96" t="e">
        <v>#REF!</v>
      </c>
      <c r="D36" s="96" t="e">
        <v>#REF!</v>
      </c>
      <c r="E36" s="97" t="e">
        <v>#REF!</v>
      </c>
      <c r="F36" s="96" t="e">
        <v>#REF!</v>
      </c>
      <c r="G36" s="96" t="e">
        <v>#REF!</v>
      </c>
      <c r="H36" s="97" t="e">
        <v>#REF!</v>
      </c>
      <c r="I36" s="96" t="e">
        <v>#REF!</v>
      </c>
      <c r="J36" s="96" t="e">
        <v>#REF!</v>
      </c>
      <c r="K36" s="97" t="e">
        <v>#REF!</v>
      </c>
      <c r="L36" s="96" t="e">
        <v>#REF!</v>
      </c>
      <c r="M36" s="96" t="e">
        <v>#REF!</v>
      </c>
      <c r="N36" s="96">
        <v>304775548.58934224</v>
      </c>
      <c r="O36" s="169">
        <v>132951119.61325283</v>
      </c>
      <c r="P36" s="169">
        <v>179066823.57240003</v>
      </c>
      <c r="Q36" s="170">
        <v>312017943.18565285</v>
      </c>
      <c r="R36" s="171" t="s">
        <v>1009</v>
      </c>
      <c r="S36" s="168"/>
      <c r="T36" s="96">
        <v>167985354</v>
      </c>
      <c r="U36" s="96">
        <v>8247830</v>
      </c>
      <c r="V36" s="97">
        <v>176233184</v>
      </c>
      <c r="W36" s="96">
        <v>163740809</v>
      </c>
      <c r="X36" s="96">
        <v>8253830</v>
      </c>
      <c r="Y36" s="97">
        <v>171994639</v>
      </c>
      <c r="Z36" s="96">
        <v>166432059</v>
      </c>
      <c r="AA36" s="96">
        <v>8213830</v>
      </c>
      <c r="AB36" s="97">
        <v>174645889</v>
      </c>
      <c r="AC36" s="96">
        <v>163838648</v>
      </c>
      <c r="AD36" s="96">
        <v>7883830</v>
      </c>
      <c r="AE36" s="97">
        <v>171722478</v>
      </c>
      <c r="AF36" s="169">
        <v>169086613.75</v>
      </c>
      <c r="AG36" s="169">
        <v>7875330</v>
      </c>
      <c r="AH36" s="170">
        <v>176961943.75</v>
      </c>
    </row>
    <row r="37" spans="1:34" x14ac:dyDescent="0.2">
      <c r="A37" s="161" t="s">
        <v>1010</v>
      </c>
      <c r="B37" s="162"/>
      <c r="C37" s="98"/>
      <c r="D37" s="98"/>
      <c r="E37" s="99"/>
      <c r="F37" s="98"/>
      <c r="G37" s="98"/>
      <c r="H37" s="99"/>
      <c r="I37" s="98"/>
      <c r="J37" s="98"/>
      <c r="K37" s="99"/>
      <c r="L37" s="98"/>
      <c r="M37" s="99"/>
      <c r="N37" s="99"/>
      <c r="O37" s="165"/>
      <c r="P37" s="165"/>
      <c r="Q37" s="166"/>
      <c r="R37" s="164" t="s">
        <v>1011</v>
      </c>
      <c r="S37" s="162"/>
      <c r="T37" s="98"/>
      <c r="U37" s="98"/>
      <c r="V37" s="99"/>
      <c r="W37" s="98"/>
      <c r="X37" s="98"/>
      <c r="Y37" s="99"/>
      <c r="Z37" s="98"/>
      <c r="AA37" s="98"/>
      <c r="AB37" s="99"/>
      <c r="AC37" s="98"/>
      <c r="AD37" s="98"/>
      <c r="AE37" s="99"/>
      <c r="AF37" s="165"/>
      <c r="AG37" s="165"/>
      <c r="AH37" s="166"/>
    </row>
    <row r="38" spans="1:34" x14ac:dyDescent="0.2">
      <c r="A38" s="167"/>
      <c r="B38" s="168"/>
      <c r="C38" s="96"/>
      <c r="D38" s="96"/>
      <c r="E38" s="97"/>
      <c r="F38" s="96"/>
      <c r="G38" s="96"/>
      <c r="H38" s="97"/>
      <c r="I38" s="96"/>
      <c r="J38" s="96"/>
      <c r="K38" s="97"/>
      <c r="L38" s="96"/>
      <c r="M38" s="97"/>
      <c r="N38" s="97"/>
      <c r="O38" s="169"/>
      <c r="P38" s="169"/>
      <c r="Q38" s="170"/>
      <c r="R38" s="171"/>
      <c r="S38" s="168"/>
      <c r="T38" s="96"/>
      <c r="U38" s="96"/>
      <c r="V38" s="97"/>
      <c r="W38" s="96"/>
      <c r="X38" s="96"/>
      <c r="Y38" s="97"/>
      <c r="Z38" s="96"/>
      <c r="AA38" s="96"/>
      <c r="AB38" s="97"/>
      <c r="AC38" s="96"/>
      <c r="AD38" s="96"/>
      <c r="AE38" s="97"/>
      <c r="AF38" s="169"/>
      <c r="AG38" s="169"/>
      <c r="AH38" s="170"/>
    </row>
    <row r="39" spans="1:34" x14ac:dyDescent="0.2">
      <c r="A39" s="161">
        <v>91</v>
      </c>
      <c r="B39" s="162" t="s">
        <v>477</v>
      </c>
      <c r="C39" s="98"/>
      <c r="D39" s="98">
        <v>0</v>
      </c>
      <c r="E39" s="99"/>
      <c r="F39" s="98"/>
      <c r="G39" s="98">
        <v>0</v>
      </c>
      <c r="H39" s="99"/>
      <c r="I39" s="98"/>
      <c r="J39" s="98">
        <v>0</v>
      </c>
      <c r="K39" s="99"/>
      <c r="L39" s="98"/>
      <c r="M39" s="99">
        <v>0</v>
      </c>
      <c r="N39" s="99"/>
      <c r="O39" s="165"/>
      <c r="P39" s="165">
        <v>0</v>
      </c>
      <c r="Q39" s="166"/>
      <c r="R39" s="164">
        <v>41</v>
      </c>
      <c r="S39" s="162" t="s">
        <v>477</v>
      </c>
      <c r="T39" s="98">
        <v>0</v>
      </c>
      <c r="U39" s="98">
        <v>4160000</v>
      </c>
      <c r="V39" s="99">
        <v>4160000</v>
      </c>
      <c r="W39" s="98">
        <v>0</v>
      </c>
      <c r="X39" s="98">
        <v>4160000</v>
      </c>
      <c r="Y39" s="99">
        <v>4160000</v>
      </c>
      <c r="Z39" s="98">
        <v>0</v>
      </c>
      <c r="AA39" s="98">
        <v>4160000</v>
      </c>
      <c r="AB39" s="99">
        <v>4160000</v>
      </c>
      <c r="AC39" s="98">
        <v>0</v>
      </c>
      <c r="AD39" s="98">
        <v>4160000</v>
      </c>
      <c r="AE39" s="99">
        <v>4160000</v>
      </c>
      <c r="AF39" s="165">
        <v>0</v>
      </c>
      <c r="AG39" s="165">
        <v>6160000</v>
      </c>
      <c r="AH39" s="166">
        <v>6160000</v>
      </c>
    </row>
    <row r="40" spans="1:34" x14ac:dyDescent="0.2">
      <c r="A40" s="167">
        <v>92</v>
      </c>
      <c r="B40" s="168" t="s">
        <v>1012</v>
      </c>
      <c r="C40" s="96"/>
      <c r="D40" s="96">
        <v>0</v>
      </c>
      <c r="E40" s="97"/>
      <c r="F40" s="96"/>
      <c r="G40" s="96">
        <v>0</v>
      </c>
      <c r="H40" s="97"/>
      <c r="I40" s="96"/>
      <c r="J40" s="96">
        <v>0</v>
      </c>
      <c r="K40" s="97"/>
      <c r="L40" s="96"/>
      <c r="M40" s="97">
        <v>0</v>
      </c>
      <c r="N40" s="97"/>
      <c r="O40" s="169"/>
      <c r="P40" s="169">
        <v>0</v>
      </c>
      <c r="Q40" s="170"/>
      <c r="R40" s="171">
        <v>42</v>
      </c>
      <c r="S40" s="168" t="s">
        <v>1012</v>
      </c>
      <c r="T40" s="96">
        <v>0</v>
      </c>
      <c r="U40" s="96"/>
      <c r="V40" s="97">
        <v>0</v>
      </c>
      <c r="W40" s="96">
        <v>0</v>
      </c>
      <c r="X40" s="96"/>
      <c r="Y40" s="97">
        <v>0</v>
      </c>
      <c r="Z40" s="96">
        <v>0</v>
      </c>
      <c r="AA40" s="96"/>
      <c r="AB40" s="97">
        <v>0</v>
      </c>
      <c r="AC40" s="96">
        <v>0</v>
      </c>
      <c r="AD40" s="96"/>
      <c r="AE40" s="97">
        <v>0</v>
      </c>
      <c r="AF40" s="169">
        <v>0</v>
      </c>
      <c r="AG40" s="169"/>
      <c r="AH40" s="170">
        <v>0</v>
      </c>
    </row>
    <row r="41" spans="1:34" x14ac:dyDescent="0.2">
      <c r="A41" s="161">
        <v>93</v>
      </c>
      <c r="B41" s="162" t="s">
        <v>1013</v>
      </c>
      <c r="C41" s="98"/>
      <c r="D41" s="98">
        <v>360000</v>
      </c>
      <c r="E41" s="99">
        <v>360000</v>
      </c>
      <c r="F41" s="98"/>
      <c r="G41" s="98">
        <v>360000</v>
      </c>
      <c r="H41" s="99">
        <v>360000</v>
      </c>
      <c r="I41" s="98"/>
      <c r="J41" s="98">
        <v>360000</v>
      </c>
      <c r="K41" s="99">
        <v>360000</v>
      </c>
      <c r="L41" s="98"/>
      <c r="M41" s="99">
        <v>360000</v>
      </c>
      <c r="N41" s="99">
        <v>360000</v>
      </c>
      <c r="O41" s="165"/>
      <c r="P41" s="165">
        <v>360000</v>
      </c>
      <c r="Q41" s="166">
        <v>360000</v>
      </c>
      <c r="R41" s="164">
        <v>43</v>
      </c>
      <c r="S41" s="162" t="s">
        <v>1013</v>
      </c>
      <c r="T41" s="98">
        <v>0</v>
      </c>
      <c r="U41" s="98">
        <v>960000</v>
      </c>
      <c r="V41" s="99">
        <v>960000</v>
      </c>
      <c r="W41" s="98">
        <v>0</v>
      </c>
      <c r="X41" s="98">
        <v>960000</v>
      </c>
      <c r="Y41" s="99">
        <v>960000</v>
      </c>
      <c r="Z41" s="98">
        <v>0</v>
      </c>
      <c r="AA41" s="98">
        <v>960000</v>
      </c>
      <c r="AB41" s="99">
        <v>960000</v>
      </c>
      <c r="AC41" s="98">
        <v>0</v>
      </c>
      <c r="AD41" s="98">
        <v>960000</v>
      </c>
      <c r="AE41" s="99">
        <v>960000</v>
      </c>
      <c r="AF41" s="165">
        <v>0</v>
      </c>
      <c r="AG41" s="165">
        <v>960000</v>
      </c>
      <c r="AH41" s="166">
        <v>960000</v>
      </c>
    </row>
    <row r="42" spans="1:34" x14ac:dyDescent="0.2">
      <c r="A42" s="167">
        <v>94</v>
      </c>
      <c r="B42" s="168" t="s">
        <v>268</v>
      </c>
      <c r="C42" s="96">
        <v>553819.26103902166</v>
      </c>
      <c r="D42" s="96">
        <v>10000</v>
      </c>
      <c r="E42" s="97">
        <v>563819.26103902166</v>
      </c>
      <c r="F42" s="96">
        <v>633849.2953499927</v>
      </c>
      <c r="G42" s="96">
        <v>10000</v>
      </c>
      <c r="H42" s="97">
        <v>643849.2953499927</v>
      </c>
      <c r="I42" s="96">
        <v>801515</v>
      </c>
      <c r="J42" s="96">
        <v>10000</v>
      </c>
      <c r="K42" s="97">
        <v>811515</v>
      </c>
      <c r="L42" s="96">
        <v>782870.22469153686</v>
      </c>
      <c r="M42" s="97">
        <v>10000</v>
      </c>
      <c r="N42" s="97">
        <v>792870.22469153686</v>
      </c>
      <c r="O42" s="169">
        <v>782870.22469153686</v>
      </c>
      <c r="P42" s="169">
        <v>10000</v>
      </c>
      <c r="Q42" s="170">
        <v>792870.22469153686</v>
      </c>
      <c r="R42" s="171">
        <v>44</v>
      </c>
      <c r="S42" s="168" t="s">
        <v>268</v>
      </c>
      <c r="T42" s="96">
        <v>0</v>
      </c>
      <c r="U42" s="96">
        <v>6500000</v>
      </c>
      <c r="V42" s="97">
        <v>6500000</v>
      </c>
      <c r="W42" s="96">
        <v>0</v>
      </c>
      <c r="X42" s="96">
        <v>6500000</v>
      </c>
      <c r="Y42" s="97">
        <v>6500000</v>
      </c>
      <c r="Z42" s="96">
        <v>0</v>
      </c>
      <c r="AA42" s="96">
        <v>6500000</v>
      </c>
      <c r="AB42" s="97">
        <v>6500000</v>
      </c>
      <c r="AC42" s="96">
        <v>0</v>
      </c>
      <c r="AD42" s="96">
        <v>6500000</v>
      </c>
      <c r="AE42" s="97">
        <v>6500000</v>
      </c>
      <c r="AF42" s="169">
        <v>0</v>
      </c>
      <c r="AG42" s="169">
        <v>6500000</v>
      </c>
      <c r="AH42" s="170">
        <v>6500000</v>
      </c>
    </row>
    <row r="43" spans="1:34" x14ac:dyDescent="0.2">
      <c r="A43" s="161">
        <v>97</v>
      </c>
      <c r="B43" s="162" t="s">
        <v>271</v>
      </c>
      <c r="C43" s="98"/>
      <c r="D43" s="98" t="s">
        <v>31</v>
      </c>
      <c r="E43" s="99"/>
      <c r="F43" s="98"/>
      <c r="G43" s="98" t="s">
        <v>31</v>
      </c>
      <c r="H43" s="99"/>
      <c r="I43" s="98"/>
      <c r="J43" s="98" t="s">
        <v>31</v>
      </c>
      <c r="K43" s="99"/>
      <c r="L43" s="98"/>
      <c r="M43" s="99">
        <v>0</v>
      </c>
      <c r="N43" s="99"/>
      <c r="O43" s="165"/>
      <c r="P43" s="165">
        <v>0</v>
      </c>
      <c r="Q43" s="166"/>
      <c r="R43" s="164">
        <v>47</v>
      </c>
      <c r="S43" s="162" t="s">
        <v>1014</v>
      </c>
      <c r="T43" s="98">
        <v>0</v>
      </c>
      <c r="U43" s="98">
        <v>100000</v>
      </c>
      <c r="V43" s="99">
        <v>100000</v>
      </c>
      <c r="W43" s="98">
        <v>0</v>
      </c>
      <c r="X43" s="98">
        <v>100000</v>
      </c>
      <c r="Y43" s="99">
        <v>100000</v>
      </c>
      <c r="Z43" s="98">
        <v>0</v>
      </c>
      <c r="AA43" s="98">
        <v>100000</v>
      </c>
      <c r="AB43" s="99">
        <v>100000</v>
      </c>
      <c r="AC43" s="98">
        <v>0</v>
      </c>
      <c r="AD43" s="98">
        <v>100000</v>
      </c>
      <c r="AE43" s="99">
        <v>100000</v>
      </c>
      <c r="AF43" s="165">
        <v>0</v>
      </c>
      <c r="AG43" s="165">
        <v>100000</v>
      </c>
      <c r="AH43" s="166">
        <v>100000</v>
      </c>
    </row>
    <row r="44" spans="1:34" x14ac:dyDescent="0.2">
      <c r="A44" s="167" t="s">
        <v>1015</v>
      </c>
      <c r="B44" s="168"/>
      <c r="C44" s="96">
        <v>553819.26103902166</v>
      </c>
      <c r="D44" s="96">
        <v>370000</v>
      </c>
      <c r="E44" s="97">
        <v>923819.26103902166</v>
      </c>
      <c r="F44" s="96">
        <v>633849.2953499927</v>
      </c>
      <c r="G44" s="96">
        <v>370000</v>
      </c>
      <c r="H44" s="97">
        <v>1003849.2953499927</v>
      </c>
      <c r="I44" s="96">
        <v>801515</v>
      </c>
      <c r="J44" s="96">
        <v>370000</v>
      </c>
      <c r="K44" s="97">
        <v>1171515</v>
      </c>
      <c r="L44" s="96">
        <v>782870.22469153686</v>
      </c>
      <c r="M44" s="96">
        <v>370000</v>
      </c>
      <c r="N44" s="96">
        <v>1152870.2246915367</v>
      </c>
      <c r="O44" s="169">
        <v>782870.22469153686</v>
      </c>
      <c r="P44" s="169">
        <v>370000</v>
      </c>
      <c r="Q44" s="170">
        <v>1152870.2246915367</v>
      </c>
      <c r="R44" s="171" t="s">
        <v>1016</v>
      </c>
      <c r="S44" s="168"/>
      <c r="T44" s="96">
        <v>0</v>
      </c>
      <c r="U44" s="96">
        <v>11720000</v>
      </c>
      <c r="V44" s="97">
        <v>11720000</v>
      </c>
      <c r="W44" s="96">
        <v>0</v>
      </c>
      <c r="X44" s="96">
        <v>11720000</v>
      </c>
      <c r="Y44" s="97">
        <v>11720000</v>
      </c>
      <c r="Z44" s="96">
        <v>0</v>
      </c>
      <c r="AA44" s="96">
        <v>11720000</v>
      </c>
      <c r="AB44" s="97">
        <v>11720000</v>
      </c>
      <c r="AC44" s="96">
        <v>0</v>
      </c>
      <c r="AD44" s="96">
        <v>11720000</v>
      </c>
      <c r="AE44" s="97">
        <v>11720000</v>
      </c>
      <c r="AF44" s="169">
        <v>0</v>
      </c>
      <c r="AG44" s="169">
        <v>13720000</v>
      </c>
      <c r="AH44" s="170">
        <v>13720000</v>
      </c>
    </row>
    <row r="45" spans="1:34" x14ac:dyDescent="0.2">
      <c r="A45" s="161" t="s">
        <v>1017</v>
      </c>
      <c r="B45" s="162"/>
      <c r="C45" s="98"/>
      <c r="D45" s="98"/>
      <c r="E45" s="99"/>
      <c r="F45" s="98"/>
      <c r="G45" s="98"/>
      <c r="H45" s="99"/>
      <c r="I45" s="98"/>
      <c r="J45" s="98"/>
      <c r="K45" s="99"/>
      <c r="L45" s="98"/>
      <c r="M45" s="99"/>
      <c r="N45" s="99"/>
      <c r="O45" s="165"/>
      <c r="P45" s="165"/>
      <c r="Q45" s="166"/>
      <c r="R45" s="164" t="s">
        <v>1018</v>
      </c>
      <c r="S45" s="162"/>
      <c r="T45" s="98"/>
      <c r="U45" s="98"/>
      <c r="V45" s="99"/>
      <c r="W45" s="98"/>
      <c r="X45" s="98"/>
      <c r="Y45" s="99"/>
      <c r="Z45" s="98"/>
      <c r="AA45" s="98"/>
      <c r="AB45" s="99"/>
      <c r="AC45" s="98"/>
      <c r="AD45" s="98"/>
      <c r="AE45" s="99"/>
      <c r="AF45" s="165"/>
      <c r="AG45" s="165"/>
      <c r="AH45" s="166"/>
    </row>
    <row r="46" spans="1:34" x14ac:dyDescent="0.2">
      <c r="A46" s="167"/>
      <c r="B46" s="168"/>
      <c r="C46" s="96"/>
      <c r="D46" s="96"/>
      <c r="E46" s="97"/>
      <c r="F46" s="96"/>
      <c r="G46" s="96"/>
      <c r="H46" s="97"/>
      <c r="I46" s="96"/>
      <c r="J46" s="96"/>
      <c r="K46" s="97"/>
      <c r="L46" s="96"/>
      <c r="M46" s="97"/>
      <c r="N46" s="97"/>
      <c r="O46" s="169"/>
      <c r="P46" s="169"/>
      <c r="Q46" s="170"/>
      <c r="R46" s="171"/>
      <c r="S46" s="168"/>
      <c r="T46" s="96"/>
      <c r="U46" s="96"/>
      <c r="V46" s="97"/>
      <c r="W46" s="96"/>
      <c r="X46" s="96"/>
      <c r="Y46" s="97"/>
      <c r="Z46" s="96"/>
      <c r="AA46" s="96"/>
      <c r="AB46" s="97"/>
      <c r="AC46" s="96"/>
      <c r="AD46" s="96"/>
      <c r="AE46" s="97"/>
      <c r="AF46" s="169"/>
      <c r="AG46" s="169"/>
      <c r="AH46" s="170"/>
    </row>
    <row r="47" spans="1:34" x14ac:dyDescent="0.2">
      <c r="A47" s="161">
        <v>98</v>
      </c>
      <c r="B47" s="162" t="s">
        <v>1019</v>
      </c>
      <c r="C47" s="98">
        <v>40675568.87116354</v>
      </c>
      <c r="D47" s="98">
        <v>0</v>
      </c>
      <c r="E47" s="99">
        <v>40675568.87116354</v>
      </c>
      <c r="F47" s="98">
        <v>41789255.352080338</v>
      </c>
      <c r="G47" s="98">
        <v>0</v>
      </c>
      <c r="H47" s="99">
        <v>41789255.352080338</v>
      </c>
      <c r="I47" s="98">
        <v>43558735</v>
      </c>
      <c r="J47" s="98">
        <v>0</v>
      </c>
      <c r="K47" s="99">
        <v>43558735</v>
      </c>
      <c r="L47" s="98">
        <v>42545475.327010863</v>
      </c>
      <c r="M47" s="99">
        <v>0</v>
      </c>
      <c r="N47" s="99">
        <v>42545475.327010863</v>
      </c>
      <c r="O47" s="165">
        <v>42546193.327010863</v>
      </c>
      <c r="P47" s="165">
        <v>0</v>
      </c>
      <c r="Q47" s="166">
        <v>42546193.327010863</v>
      </c>
      <c r="R47" s="164"/>
      <c r="S47" s="162" t="s">
        <v>1020</v>
      </c>
      <c r="T47" s="98">
        <v>0</v>
      </c>
      <c r="U47" s="98">
        <v>0</v>
      </c>
      <c r="V47" s="99">
        <v>0</v>
      </c>
      <c r="W47" s="98">
        <v>0</v>
      </c>
      <c r="X47" s="98">
        <v>0</v>
      </c>
      <c r="Y47" s="99">
        <v>0</v>
      </c>
      <c r="Z47" s="98">
        <v>0</v>
      </c>
      <c r="AA47" s="98">
        <v>0</v>
      </c>
      <c r="AB47" s="99">
        <v>0</v>
      </c>
      <c r="AC47" s="98">
        <v>0</v>
      </c>
      <c r="AD47" s="98">
        <v>0</v>
      </c>
      <c r="AE47" s="99">
        <v>0</v>
      </c>
      <c r="AF47" s="165">
        <v>0</v>
      </c>
      <c r="AG47" s="165">
        <v>0</v>
      </c>
      <c r="AH47" s="166">
        <v>0</v>
      </c>
    </row>
    <row r="48" spans="1:34" x14ac:dyDescent="0.2">
      <c r="A48" s="167"/>
      <c r="B48" s="168" t="s">
        <v>9</v>
      </c>
      <c r="C48" s="96"/>
      <c r="D48" s="96">
        <v>52440000</v>
      </c>
      <c r="E48" s="97">
        <v>52440000</v>
      </c>
      <c r="F48" s="96"/>
      <c r="G48" s="96">
        <v>52440000</v>
      </c>
      <c r="H48" s="97">
        <v>52440000</v>
      </c>
      <c r="I48" s="96"/>
      <c r="J48" s="96">
        <v>52440000</v>
      </c>
      <c r="K48" s="97">
        <v>52440000</v>
      </c>
      <c r="L48" s="96"/>
      <c r="M48" s="97">
        <v>52440000</v>
      </c>
      <c r="N48" s="97">
        <v>52440000</v>
      </c>
      <c r="O48" s="169"/>
      <c r="P48" s="169">
        <v>52440000</v>
      </c>
      <c r="Q48" s="170">
        <v>52440000</v>
      </c>
      <c r="R48" s="171"/>
      <c r="S48" s="168" t="s">
        <v>1021</v>
      </c>
      <c r="T48" s="96">
        <v>0</v>
      </c>
      <c r="U48" s="96">
        <v>12772866</v>
      </c>
      <c r="V48" s="97">
        <v>12772866</v>
      </c>
      <c r="W48" s="96">
        <v>0</v>
      </c>
      <c r="X48" s="96">
        <v>12772866</v>
      </c>
      <c r="Y48" s="97">
        <v>12772866</v>
      </c>
      <c r="Z48" s="96">
        <v>0</v>
      </c>
      <c r="AA48" s="96">
        <v>14778500.5</v>
      </c>
      <c r="AB48" s="97">
        <v>14778500.5</v>
      </c>
      <c r="AC48" s="96">
        <v>0</v>
      </c>
      <c r="AD48" s="96">
        <v>23197126.012768146</v>
      </c>
      <c r="AE48" s="97">
        <v>23197126.012768146</v>
      </c>
      <c r="AF48" s="169">
        <v>0</v>
      </c>
      <c r="AG48" s="169">
        <v>23237760.020768147</v>
      </c>
      <c r="AH48" s="170">
        <v>23237760.020768147</v>
      </c>
    </row>
    <row r="49" spans="1:34" x14ac:dyDescent="0.2">
      <c r="A49" s="161">
        <v>99</v>
      </c>
      <c r="B49" s="162" t="s">
        <v>1022</v>
      </c>
      <c r="C49" s="98"/>
      <c r="D49" s="98">
        <v>800000</v>
      </c>
      <c r="E49" s="99">
        <v>800000</v>
      </c>
      <c r="F49" s="98"/>
      <c r="G49" s="98">
        <v>800000</v>
      </c>
      <c r="H49" s="99">
        <v>800000</v>
      </c>
      <c r="I49" s="98"/>
      <c r="J49" s="98">
        <v>800000</v>
      </c>
      <c r="K49" s="99">
        <v>800000</v>
      </c>
      <c r="L49" s="98"/>
      <c r="M49" s="99">
        <v>800000</v>
      </c>
      <c r="N49" s="99">
        <v>800000</v>
      </c>
      <c r="O49" s="165"/>
      <c r="P49" s="165">
        <v>800000</v>
      </c>
      <c r="Q49" s="166">
        <v>800000</v>
      </c>
      <c r="R49" s="164"/>
      <c r="S49" s="162" t="s">
        <v>1023</v>
      </c>
      <c r="T49" s="98">
        <v>0</v>
      </c>
      <c r="U49" s="98">
        <v>2280000</v>
      </c>
      <c r="V49" s="99">
        <v>2280000</v>
      </c>
      <c r="W49" s="98">
        <v>0</v>
      </c>
      <c r="X49" s="98">
        <v>2280000</v>
      </c>
      <c r="Y49" s="99">
        <v>2280000</v>
      </c>
      <c r="Z49" s="98">
        <v>620000</v>
      </c>
      <c r="AA49" s="98">
        <v>2280000</v>
      </c>
      <c r="AB49" s="99">
        <v>2900000</v>
      </c>
      <c r="AC49" s="98">
        <v>0</v>
      </c>
      <c r="AD49" s="98">
        <v>2900000</v>
      </c>
      <c r="AE49" s="99">
        <v>2900000</v>
      </c>
      <c r="AF49" s="165">
        <v>0</v>
      </c>
      <c r="AG49" s="165">
        <v>2900000</v>
      </c>
      <c r="AH49" s="166">
        <v>2900000</v>
      </c>
    </row>
    <row r="50" spans="1:34" x14ac:dyDescent="0.2">
      <c r="A50" s="167" t="s">
        <v>1024</v>
      </c>
      <c r="B50" s="168"/>
      <c r="C50" s="96">
        <v>40675568.87116354</v>
      </c>
      <c r="D50" s="96">
        <v>53240000</v>
      </c>
      <c r="E50" s="97">
        <v>93915568.871163547</v>
      </c>
      <c r="F50" s="96">
        <v>41789255.352080338</v>
      </c>
      <c r="G50" s="96">
        <v>53240000</v>
      </c>
      <c r="H50" s="97">
        <v>95029255.352080345</v>
      </c>
      <c r="I50" s="96">
        <v>43558735</v>
      </c>
      <c r="J50" s="96">
        <v>53240000</v>
      </c>
      <c r="K50" s="97">
        <v>96798735</v>
      </c>
      <c r="L50" s="96">
        <v>42545475.327010863</v>
      </c>
      <c r="M50" s="96">
        <v>53240000</v>
      </c>
      <c r="N50" s="96">
        <v>95785475.32701087</v>
      </c>
      <c r="O50" s="169">
        <v>42546193.327010863</v>
      </c>
      <c r="P50" s="169">
        <v>53240000</v>
      </c>
      <c r="Q50" s="170">
        <v>95786193.32701087</v>
      </c>
      <c r="R50" s="171" t="s">
        <v>1025</v>
      </c>
      <c r="S50" s="168"/>
      <c r="T50" s="96">
        <v>0</v>
      </c>
      <c r="U50" s="96">
        <v>15052866</v>
      </c>
      <c r="V50" s="97">
        <v>15052866</v>
      </c>
      <c r="W50" s="96">
        <v>0</v>
      </c>
      <c r="X50" s="96">
        <v>15052866</v>
      </c>
      <c r="Y50" s="97">
        <v>15052866</v>
      </c>
      <c r="Z50" s="96">
        <v>620000</v>
      </c>
      <c r="AA50" s="96">
        <v>17058500.5</v>
      </c>
      <c r="AB50" s="97">
        <v>17678500.5</v>
      </c>
      <c r="AC50" s="96">
        <v>0</v>
      </c>
      <c r="AD50" s="96">
        <v>26097126.012768146</v>
      </c>
      <c r="AE50" s="97">
        <v>26097126.012768146</v>
      </c>
      <c r="AF50" s="169">
        <v>0</v>
      </c>
      <c r="AG50" s="169">
        <v>26137760.020768147</v>
      </c>
      <c r="AH50" s="170">
        <v>26137760.020768147</v>
      </c>
    </row>
    <row r="51" spans="1:34" s="102" customFormat="1" ht="16.5" thickBot="1" x14ac:dyDescent="0.3">
      <c r="A51" s="172" t="s">
        <v>1026</v>
      </c>
      <c r="B51" s="173"/>
      <c r="C51" s="100" t="e">
        <v>#REF!</v>
      </c>
      <c r="D51" s="100" t="e">
        <v>#REF!</v>
      </c>
      <c r="E51" s="101" t="e">
        <v>#REF!</v>
      </c>
      <c r="F51" s="100" t="e">
        <v>#REF!</v>
      </c>
      <c r="G51" s="100" t="e">
        <v>#REF!</v>
      </c>
      <c r="H51" s="101" t="e">
        <v>#REF!</v>
      </c>
      <c r="I51" s="100" t="e">
        <v>#REF!</v>
      </c>
      <c r="J51" s="100" t="e">
        <v>#REF!</v>
      </c>
      <c r="K51" s="101" t="e">
        <v>#REF!</v>
      </c>
      <c r="L51" s="100" t="e">
        <v>#REF!</v>
      </c>
      <c r="M51" s="100" t="e">
        <v>#REF!</v>
      </c>
      <c r="N51" s="100">
        <v>633047272.1559366</v>
      </c>
      <c r="O51" s="174">
        <v>268268203.78583494</v>
      </c>
      <c r="P51" s="174">
        <v>380058832.25160003</v>
      </c>
      <c r="Q51" s="175">
        <v>648327036.03743494</v>
      </c>
      <c r="R51" s="176" t="s">
        <v>1027</v>
      </c>
      <c r="S51" s="173"/>
      <c r="T51" s="100">
        <v>173259834</v>
      </c>
      <c r="U51" s="100">
        <v>444595898</v>
      </c>
      <c r="V51" s="101">
        <v>617855732</v>
      </c>
      <c r="W51" s="100">
        <v>169015289</v>
      </c>
      <c r="X51" s="100">
        <v>446136898</v>
      </c>
      <c r="Y51" s="101">
        <v>615152187</v>
      </c>
      <c r="Z51" s="100">
        <v>172519757.26666668</v>
      </c>
      <c r="AA51" s="100">
        <v>452217532.5</v>
      </c>
      <c r="AB51" s="101">
        <v>624737289.76666665</v>
      </c>
      <c r="AC51" s="100">
        <v>164807403</v>
      </c>
      <c r="AD51" s="100">
        <v>468233856.2794348</v>
      </c>
      <c r="AE51" s="101">
        <v>633041259.2794348</v>
      </c>
      <c r="AF51" s="174">
        <v>175213067.01666668</v>
      </c>
      <c r="AG51" s="174">
        <v>473113969.02076817</v>
      </c>
      <c r="AH51" s="175">
        <v>648327036.03743482</v>
      </c>
    </row>
    <row r="52" spans="1:34" x14ac:dyDescent="0.2">
      <c r="C52" s="104"/>
      <c r="E52" s="103"/>
      <c r="F52" s="104"/>
      <c r="H52" s="103"/>
      <c r="I52" s="104"/>
      <c r="K52" s="103"/>
      <c r="L52" s="104" t="s">
        <v>31</v>
      </c>
      <c r="N52" s="103" t="s">
        <v>31</v>
      </c>
      <c r="O52" s="104" t="s">
        <v>31</v>
      </c>
      <c r="Q52" s="103" t="s">
        <v>31</v>
      </c>
      <c r="V52" s="104" t="s">
        <v>31</v>
      </c>
      <c r="Y52" s="104" t="s">
        <v>31</v>
      </c>
      <c r="AA52" s="106" t="s">
        <v>1107</v>
      </c>
      <c r="AB52" s="104" t="s">
        <v>31</v>
      </c>
      <c r="AD52" s="106" t="s">
        <v>1107</v>
      </c>
      <c r="AE52" s="104" t="s">
        <v>31</v>
      </c>
      <c r="AG52" s="106" t="s">
        <v>1107</v>
      </c>
      <c r="AH52" s="104" t="s">
        <v>31</v>
      </c>
    </row>
    <row r="53" spans="1:34" x14ac:dyDescent="0.2">
      <c r="C53" s="106"/>
      <c r="F53" s="106"/>
      <c r="I53" s="106"/>
      <c r="L53" s="106"/>
      <c r="O53" s="106"/>
      <c r="V53" s="104" t="s">
        <v>31</v>
      </c>
      <c r="Y53" s="104" t="s">
        <v>31</v>
      </c>
      <c r="AB53" s="104" t="s">
        <v>31</v>
      </c>
      <c r="AE53" s="104" t="s">
        <v>31</v>
      </c>
      <c r="AH53" s="104" t="s">
        <v>31</v>
      </c>
    </row>
  </sheetData>
  <pageMargins left="0.51181102362204722" right="0.51181102362204722" top="0.74803149606299213" bottom="0.74803149606299213" header="0.31496062992125984" footer="0.31496062992125984"/>
  <pageSetup paperSize="9" scale="58" firstPageNumber="4" orientation="portrait" useFirstPageNumber="1" r:id="rId1"/>
  <headerFooter>
    <oddFooter>עמוד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J56"/>
  <sheetViews>
    <sheetView rightToLeft="1" workbookViewId="0">
      <selection sqref="A1:G1"/>
    </sheetView>
  </sheetViews>
  <sheetFormatPr defaultRowHeight="14.25" x14ac:dyDescent="0.2"/>
  <cols>
    <col min="1" max="1" width="20.25" bestFit="1" customWidth="1"/>
    <col min="2" max="2" width="6.5" bestFit="1" customWidth="1"/>
    <col min="3" max="3" width="18.875" bestFit="1" customWidth="1"/>
    <col min="4" max="4" width="14.25" bestFit="1" customWidth="1"/>
    <col min="5" max="5" width="23" hidden="1" customWidth="1"/>
    <col min="6" max="6" width="15.5" bestFit="1" customWidth="1"/>
    <col min="7" max="7" width="13.75" customWidth="1"/>
  </cols>
  <sheetData>
    <row r="1" spans="1:7" ht="27.75" customHeight="1" x14ac:dyDescent="0.2">
      <c r="A1" s="298" t="s">
        <v>1119</v>
      </c>
      <c r="B1" s="299"/>
      <c r="C1" s="299"/>
      <c r="D1" s="299"/>
      <c r="E1" s="299"/>
      <c r="F1" s="299"/>
      <c r="G1" s="299"/>
    </row>
    <row r="4" spans="1:7" ht="56.25" x14ac:dyDescent="0.25">
      <c r="A4" s="155" t="s">
        <v>1120</v>
      </c>
      <c r="B4" s="155" t="s">
        <v>2</v>
      </c>
      <c r="C4" s="155" t="s">
        <v>5</v>
      </c>
      <c r="D4" s="155" t="s">
        <v>292</v>
      </c>
      <c r="E4" s="155" t="s">
        <v>1183</v>
      </c>
      <c r="F4" s="155" t="s">
        <v>1130</v>
      </c>
      <c r="G4" s="186" t="s">
        <v>1131</v>
      </c>
    </row>
    <row r="5" spans="1:7" ht="17.25" x14ac:dyDescent="0.35">
      <c r="A5" s="177" t="s">
        <v>1121</v>
      </c>
      <c r="B5" s="177" t="s">
        <v>973</v>
      </c>
      <c r="C5" s="178">
        <v>13368304.656546161</v>
      </c>
      <c r="D5" s="178">
        <v>13189300</v>
      </c>
      <c r="E5" s="178">
        <v>13477504.379644772</v>
      </c>
      <c r="F5" s="178">
        <v>13477504.379644772</v>
      </c>
      <c r="G5" s="286">
        <v>8.1023696986169819E-3</v>
      </c>
    </row>
    <row r="6" spans="1:7" ht="17.25" x14ac:dyDescent="0.35">
      <c r="A6" s="179"/>
      <c r="B6" s="179" t="s">
        <v>1122</v>
      </c>
      <c r="C6" s="180">
        <v>6260804.5999999978</v>
      </c>
      <c r="D6" s="180">
        <v>6641003</v>
      </c>
      <c r="E6" s="180">
        <v>7635390.0000000019</v>
      </c>
      <c r="F6" s="180">
        <v>8106052.6239999998</v>
      </c>
      <c r="G6" s="287">
        <v>0.22763829814485573</v>
      </c>
    </row>
    <row r="7" spans="1:7" ht="17.25" x14ac:dyDescent="0.35">
      <c r="A7" s="177"/>
      <c r="B7" s="182" t="s">
        <v>975</v>
      </c>
      <c r="C7" s="183">
        <v>19629109.256546158</v>
      </c>
      <c r="D7" s="183">
        <v>19830303</v>
      </c>
      <c r="E7" s="183">
        <v>21112894.379644774</v>
      </c>
      <c r="F7" s="183">
        <v>21583557.003644772</v>
      </c>
      <c r="G7" s="288">
        <v>9.0552625165933945E-2</v>
      </c>
    </row>
    <row r="8" spans="1:7" ht="17.25" x14ac:dyDescent="0.35">
      <c r="A8" s="179" t="s">
        <v>1123</v>
      </c>
      <c r="B8" s="179" t="s">
        <v>973</v>
      </c>
      <c r="C8" s="180">
        <v>3551232.9126367285</v>
      </c>
      <c r="D8" s="180">
        <v>2983500</v>
      </c>
      <c r="E8" s="180">
        <v>3570715.3207823313</v>
      </c>
      <c r="F8" s="180">
        <v>3531715.3207823313</v>
      </c>
      <c r="G8" s="287">
        <v>-5.5263774346551095E-3</v>
      </c>
    </row>
    <row r="9" spans="1:7" ht="17.25" x14ac:dyDescent="0.35">
      <c r="A9" s="177"/>
      <c r="B9" s="177" t="s">
        <v>1122</v>
      </c>
      <c r="C9" s="178">
        <v>4623068</v>
      </c>
      <c r="D9" s="178">
        <v>4301100</v>
      </c>
      <c r="E9" s="178">
        <v>4401100</v>
      </c>
      <c r="F9" s="178">
        <v>4500168</v>
      </c>
      <c r="G9" s="286">
        <v>-2.7310091534360495E-2</v>
      </c>
    </row>
    <row r="10" spans="1:7" ht="17.25" x14ac:dyDescent="0.35">
      <c r="A10" s="179"/>
      <c r="B10" s="184" t="s">
        <v>975</v>
      </c>
      <c r="C10" s="185">
        <v>8174300.912636728</v>
      </c>
      <c r="D10" s="185">
        <v>7284600</v>
      </c>
      <c r="E10" s="185">
        <v>7971815.3207823308</v>
      </c>
      <c r="F10" s="185">
        <v>8031883.3207823308</v>
      </c>
      <c r="G10" s="289">
        <v>-1.7731531468577817E-2</v>
      </c>
    </row>
    <row r="11" spans="1:7" ht="17.25" x14ac:dyDescent="0.35">
      <c r="A11" s="177" t="s">
        <v>1124</v>
      </c>
      <c r="B11" s="177" t="s">
        <v>973</v>
      </c>
      <c r="C11" s="178">
        <v>10598144.101422857</v>
      </c>
      <c r="D11" s="178">
        <v>9898000</v>
      </c>
      <c r="E11" s="178">
        <v>10332905.126288773</v>
      </c>
      <c r="F11" s="178">
        <v>10311685.126288773</v>
      </c>
      <c r="G11" s="286">
        <v>-2.7780035137397761E-2</v>
      </c>
    </row>
    <row r="12" spans="1:7" ht="17.25" x14ac:dyDescent="0.35">
      <c r="A12" s="179"/>
      <c r="B12" s="179" t="s">
        <v>1122</v>
      </c>
      <c r="C12" s="180">
        <v>9716880</v>
      </c>
      <c r="D12" s="180">
        <v>10518500</v>
      </c>
      <c r="E12" s="180">
        <v>10567499.999999998</v>
      </c>
      <c r="F12" s="180">
        <v>10567499.999999998</v>
      </c>
      <c r="G12" s="287">
        <v>8.0493967352732274E-2</v>
      </c>
    </row>
    <row r="13" spans="1:7" ht="17.25" x14ac:dyDescent="0.35">
      <c r="A13" s="177"/>
      <c r="B13" s="182" t="s">
        <v>975</v>
      </c>
      <c r="C13" s="183">
        <v>20315024.101422857</v>
      </c>
      <c r="D13" s="183">
        <v>20416500</v>
      </c>
      <c r="E13" s="183">
        <v>20900405.126288772</v>
      </c>
      <c r="F13" s="183">
        <v>20879185.126288772</v>
      </c>
      <c r="G13" s="288">
        <v>2.7020260678448829E-2</v>
      </c>
    </row>
    <row r="14" spans="1:7" ht="17.25" x14ac:dyDescent="0.35">
      <c r="A14" s="179" t="s">
        <v>400</v>
      </c>
      <c r="B14" s="179" t="s">
        <v>973</v>
      </c>
      <c r="C14" s="180">
        <v>730000</v>
      </c>
      <c r="D14" s="180">
        <v>760000</v>
      </c>
      <c r="E14" s="180">
        <v>830842.71564395179</v>
      </c>
      <c r="F14" s="180">
        <v>830842.71564395179</v>
      </c>
      <c r="G14" s="287">
        <v>0.12137401429317794</v>
      </c>
    </row>
    <row r="15" spans="1:7" ht="17.25" x14ac:dyDescent="0.35">
      <c r="A15" s="177"/>
      <c r="B15" s="177" t="s">
        <v>1122</v>
      </c>
      <c r="C15" s="178">
        <v>1322000</v>
      </c>
      <c r="D15" s="178">
        <v>1285065</v>
      </c>
      <c r="E15" s="178">
        <v>576499.99999999988</v>
      </c>
      <c r="F15" s="178">
        <v>591499.99999999988</v>
      </c>
      <c r="G15" s="286">
        <v>-1.2349957734573123</v>
      </c>
    </row>
    <row r="16" spans="1:7" ht="17.25" x14ac:dyDescent="0.35">
      <c r="A16" s="179"/>
      <c r="B16" s="184" t="s">
        <v>975</v>
      </c>
      <c r="C16" s="185">
        <v>2052000</v>
      </c>
      <c r="D16" s="185">
        <v>2045065</v>
      </c>
      <c r="E16" s="185">
        <v>1407342.7156439517</v>
      </c>
      <c r="F16" s="185">
        <v>1422342.7156439517</v>
      </c>
      <c r="G16" s="289">
        <v>-0.44269027248540249</v>
      </c>
    </row>
    <row r="17" spans="1:10" ht="17.25" x14ac:dyDescent="0.35">
      <c r="A17" s="177" t="s">
        <v>1125</v>
      </c>
      <c r="B17" s="177" t="s">
        <v>973</v>
      </c>
      <c r="C17" s="178">
        <v>17059397.408674631</v>
      </c>
      <c r="D17" s="178">
        <v>18520200</v>
      </c>
      <c r="E17" s="178">
        <v>19403644.152829975</v>
      </c>
      <c r="F17" s="178">
        <v>19660112.758817662</v>
      </c>
      <c r="G17" s="286">
        <v>0.13228384709933039</v>
      </c>
    </row>
    <row r="18" spans="1:10" ht="17.25" x14ac:dyDescent="0.35">
      <c r="A18" s="179"/>
      <c r="B18" s="179" t="s">
        <v>1122</v>
      </c>
      <c r="C18" s="180">
        <v>65720239</v>
      </c>
      <c r="D18" s="180">
        <v>67484670</v>
      </c>
      <c r="E18" s="180">
        <v>64879433.392502427</v>
      </c>
      <c r="F18" s="180">
        <v>70029002.392502427</v>
      </c>
      <c r="G18" s="287">
        <v>6.1528270363647788E-2</v>
      </c>
    </row>
    <row r="19" spans="1:10" ht="17.25" x14ac:dyDescent="0.35">
      <c r="A19" s="177"/>
      <c r="B19" s="182" t="s">
        <v>975</v>
      </c>
      <c r="C19" s="183">
        <v>82779636.408674628</v>
      </c>
      <c r="D19" s="183">
        <v>86004870</v>
      </c>
      <c r="E19" s="183">
        <v>84283077.545332402</v>
      </c>
      <c r="F19" s="183">
        <v>89689115.151320085</v>
      </c>
      <c r="G19" s="288">
        <v>7.7038096885982718E-2</v>
      </c>
    </row>
    <row r="20" spans="1:10" ht="17.25" x14ac:dyDescent="0.35">
      <c r="A20" s="179" t="s">
        <v>1126</v>
      </c>
      <c r="B20" s="179" t="s">
        <v>973</v>
      </c>
      <c r="C20" s="180">
        <v>8850610.5403003059</v>
      </c>
      <c r="D20" s="180">
        <v>10175600</v>
      </c>
      <c r="E20" s="180">
        <v>11322252.275367506</v>
      </c>
      <c r="F20" s="180">
        <v>11322252.275367506</v>
      </c>
      <c r="G20" s="287">
        <v>0.21829947566567304</v>
      </c>
    </row>
    <row r="21" spans="1:10" ht="17.25" x14ac:dyDescent="0.35">
      <c r="A21" s="177"/>
      <c r="B21" s="177" t="s">
        <v>1122</v>
      </c>
      <c r="C21" s="178">
        <v>6138689.2140000015</v>
      </c>
      <c r="D21" s="178">
        <v>6416286</v>
      </c>
      <c r="E21" s="178">
        <v>5516684.6074975803</v>
      </c>
      <c r="F21" s="178">
        <v>5535146.7426975816</v>
      </c>
      <c r="G21" s="286">
        <v>-0.10903820609610079</v>
      </c>
    </row>
    <row r="22" spans="1:10" ht="17.25" x14ac:dyDescent="0.35">
      <c r="A22" s="179"/>
      <c r="B22" s="184" t="s">
        <v>975</v>
      </c>
      <c r="C22" s="185">
        <v>14989299.754300307</v>
      </c>
      <c r="D22" s="185">
        <v>16591886</v>
      </c>
      <c r="E22" s="185">
        <v>16838936.882865086</v>
      </c>
      <c r="F22" s="185">
        <v>16857399.018065087</v>
      </c>
      <c r="G22" s="289">
        <v>0.11081776386516375</v>
      </c>
    </row>
    <row r="23" spans="1:10" ht="17.25" x14ac:dyDescent="0.35">
      <c r="A23" s="177" t="s">
        <v>1127</v>
      </c>
      <c r="B23" s="177" t="s">
        <v>973</v>
      </c>
      <c r="C23" s="178">
        <v>15028772.531985497</v>
      </c>
      <c r="D23" s="178">
        <v>13756400</v>
      </c>
      <c r="E23" s="178">
        <v>15728622.899898626</v>
      </c>
      <c r="F23" s="178">
        <v>15728622.899898626</v>
      </c>
      <c r="G23" s="286">
        <v>4.4495336455529076E-2</v>
      </c>
      <c r="J23" t="s">
        <v>31</v>
      </c>
    </row>
    <row r="24" spans="1:10" ht="17.25" x14ac:dyDescent="0.35">
      <c r="A24" s="179"/>
      <c r="B24" s="179" t="s">
        <v>1122</v>
      </c>
      <c r="C24" s="180">
        <v>1753233.92</v>
      </c>
      <c r="D24" s="180">
        <v>1694771</v>
      </c>
      <c r="E24" s="180">
        <v>1992199.9999999963</v>
      </c>
      <c r="F24" s="180">
        <v>2027533.9199999981</v>
      </c>
      <c r="G24" s="287">
        <v>0.13528750236642079</v>
      </c>
    </row>
    <row r="25" spans="1:10" ht="17.25" x14ac:dyDescent="0.35">
      <c r="A25" s="177"/>
      <c r="B25" s="182" t="s">
        <v>975</v>
      </c>
      <c r="C25" s="183">
        <v>16782006.451985497</v>
      </c>
      <c r="D25" s="183">
        <v>15451171</v>
      </c>
      <c r="E25" s="183">
        <v>17720822.899898622</v>
      </c>
      <c r="F25" s="183">
        <v>17756156.819898624</v>
      </c>
      <c r="G25" s="288">
        <v>5.4862681029119717E-2</v>
      </c>
    </row>
    <row r="26" spans="1:10" ht="17.25" x14ac:dyDescent="0.35">
      <c r="A26" s="179" t="s">
        <v>483</v>
      </c>
      <c r="B26" s="179" t="s">
        <v>973</v>
      </c>
      <c r="C26" s="180">
        <v>7164732.5946437754</v>
      </c>
      <c r="D26" s="180">
        <v>8292000</v>
      </c>
      <c r="E26" s="180">
        <v>9544484.3169368468</v>
      </c>
      <c r="F26" s="180">
        <v>9544484.3169368468</v>
      </c>
      <c r="G26" s="287">
        <v>0.24933266620493705</v>
      </c>
    </row>
    <row r="27" spans="1:10" ht="17.25" x14ac:dyDescent="0.35">
      <c r="A27" s="177"/>
      <c r="B27" s="177" t="s">
        <v>1122</v>
      </c>
      <c r="C27" s="178">
        <v>1732500</v>
      </c>
      <c r="D27" s="178">
        <v>1914500</v>
      </c>
      <c r="E27" s="178">
        <v>1922144</v>
      </c>
      <c r="F27" s="178">
        <v>2295478</v>
      </c>
      <c r="G27" s="286">
        <v>0.24525523659995871</v>
      </c>
    </row>
    <row r="28" spans="1:10" ht="17.25" x14ac:dyDescent="0.35">
      <c r="A28" s="179"/>
      <c r="B28" s="184" t="s">
        <v>975</v>
      </c>
      <c r="C28" s="185">
        <v>8897232.5946437754</v>
      </c>
      <c r="D28" s="185">
        <v>10206500</v>
      </c>
      <c r="E28" s="185">
        <v>11466628.316936847</v>
      </c>
      <c r="F28" s="185">
        <v>11839962.316936847</v>
      </c>
      <c r="G28" s="289">
        <v>0.24854215271306659</v>
      </c>
    </row>
    <row r="29" spans="1:10" ht="17.25" x14ac:dyDescent="0.35">
      <c r="A29" s="177" t="s">
        <v>510</v>
      </c>
      <c r="B29" s="177" t="s">
        <v>973</v>
      </c>
      <c r="C29" s="178">
        <v>10052622.618537473</v>
      </c>
      <c r="D29" s="178">
        <v>9046200</v>
      </c>
      <c r="E29" s="178">
        <v>8961669.5864298474</v>
      </c>
      <c r="F29" s="178">
        <v>8961669.5864298474</v>
      </c>
      <c r="G29" s="286">
        <v>-0.12173546698927552</v>
      </c>
    </row>
    <row r="30" spans="1:10" ht="17.25" x14ac:dyDescent="0.35">
      <c r="A30" s="179"/>
      <c r="B30" s="179" t="s">
        <v>1122</v>
      </c>
      <c r="C30" s="180">
        <v>1013000</v>
      </c>
      <c r="D30" s="180">
        <v>1121000</v>
      </c>
      <c r="E30" s="180">
        <v>1166000</v>
      </c>
      <c r="F30" s="180">
        <v>1665000</v>
      </c>
      <c r="G30" s="287">
        <v>0.39159159159159157</v>
      </c>
    </row>
    <row r="31" spans="1:10" ht="17.25" x14ac:dyDescent="0.35">
      <c r="A31" s="177"/>
      <c r="B31" s="182" t="s">
        <v>975</v>
      </c>
      <c r="C31" s="183">
        <v>11065622.618537473</v>
      </c>
      <c r="D31" s="183">
        <v>10167200</v>
      </c>
      <c r="E31" s="183">
        <v>10127669.586429847</v>
      </c>
      <c r="F31" s="183">
        <v>10626669.586429847</v>
      </c>
      <c r="G31" s="288">
        <v>-4.1306735712208824E-2</v>
      </c>
    </row>
    <row r="32" spans="1:10" ht="17.25" x14ac:dyDescent="0.35">
      <c r="A32" s="179" t="s">
        <v>1002</v>
      </c>
      <c r="B32" s="179" t="s">
        <v>973</v>
      </c>
      <c r="C32" s="180">
        <v>80079978.136584505</v>
      </c>
      <c r="D32" s="180">
        <v>85896386</v>
      </c>
      <c r="E32" s="180">
        <v>92765818.904426813</v>
      </c>
      <c r="F32" s="180">
        <v>92765818.904426813</v>
      </c>
      <c r="G32" s="287">
        <v>0.13675124003284075</v>
      </c>
    </row>
    <row r="33" spans="1:7" ht="17.25" x14ac:dyDescent="0.35">
      <c r="A33" s="177"/>
      <c r="B33" s="177" t="s">
        <v>1122</v>
      </c>
      <c r="C33" s="178">
        <v>76506070.12000002</v>
      </c>
      <c r="D33" s="178">
        <v>73458519</v>
      </c>
      <c r="E33" s="178">
        <v>76890972.50000003</v>
      </c>
      <c r="F33" s="178">
        <v>80507514.780000031</v>
      </c>
      <c r="G33" s="286">
        <v>4.9702747264458655E-2</v>
      </c>
    </row>
    <row r="34" spans="1:7" ht="17.25" x14ac:dyDescent="0.35">
      <c r="A34" s="179"/>
      <c r="B34" s="184" t="s">
        <v>975</v>
      </c>
      <c r="C34" s="185">
        <v>156586048.25658453</v>
      </c>
      <c r="D34" s="185">
        <v>159354905</v>
      </c>
      <c r="E34" s="185">
        <v>169656791.40442684</v>
      </c>
      <c r="F34" s="185">
        <v>173273333.68442684</v>
      </c>
      <c r="G34" s="289">
        <v>9.6306137089934171E-2</v>
      </c>
    </row>
    <row r="35" spans="1:7" ht="17.25" x14ac:dyDescent="0.35">
      <c r="A35" s="177" t="s">
        <v>1003</v>
      </c>
      <c r="B35" s="177" t="s">
        <v>973</v>
      </c>
      <c r="C35" s="178">
        <v>9660798.9466114882</v>
      </c>
      <c r="D35" s="178">
        <v>9426000</v>
      </c>
      <c r="E35" s="178">
        <v>9501739.1445962694</v>
      </c>
      <c r="F35" s="178">
        <v>9633739.1445962694</v>
      </c>
      <c r="G35" s="286">
        <v>-2.8088576625408417E-3</v>
      </c>
    </row>
    <row r="36" spans="1:7" ht="17.25" x14ac:dyDescent="0.35">
      <c r="A36" s="179"/>
      <c r="B36" s="179" t="s">
        <v>1122</v>
      </c>
      <c r="C36" s="180">
        <v>17841585</v>
      </c>
      <c r="D36" s="180">
        <v>18344841</v>
      </c>
      <c r="E36" s="180">
        <v>18890535</v>
      </c>
      <c r="F36" s="180">
        <v>18302535</v>
      </c>
      <c r="G36" s="287">
        <v>2.5185035843395463E-2</v>
      </c>
    </row>
    <row r="37" spans="1:7" ht="17.25" x14ac:dyDescent="0.35">
      <c r="A37" s="177"/>
      <c r="B37" s="182" t="s">
        <v>975</v>
      </c>
      <c r="C37" s="183">
        <v>27502383.946611486</v>
      </c>
      <c r="D37" s="183">
        <v>27770841</v>
      </c>
      <c r="E37" s="183">
        <v>28392274.144596267</v>
      </c>
      <c r="F37" s="183">
        <v>27936274.144596267</v>
      </c>
      <c r="G37" s="288">
        <v>1.5531426837343976E-2</v>
      </c>
    </row>
    <row r="38" spans="1:7" ht="17.25" x14ac:dyDescent="0.35">
      <c r="A38" s="179" t="s">
        <v>706</v>
      </c>
      <c r="B38" s="179" t="s">
        <v>973</v>
      </c>
      <c r="C38" s="180">
        <v>1420964.6027116328</v>
      </c>
      <c r="D38" s="180">
        <v>1365700</v>
      </c>
      <c r="E38" s="180">
        <v>1551450.7712270352</v>
      </c>
      <c r="F38" s="180">
        <v>1551450.7712270352</v>
      </c>
      <c r="G38" s="287">
        <v>8.4105903284447406E-2</v>
      </c>
    </row>
    <row r="39" spans="1:7" ht="17.25" x14ac:dyDescent="0.35">
      <c r="A39" s="177"/>
      <c r="B39" s="177" t="s">
        <v>1122</v>
      </c>
      <c r="C39" s="178">
        <v>1660500</v>
      </c>
      <c r="D39" s="178">
        <v>2267500</v>
      </c>
      <c r="E39" s="178">
        <v>2005500</v>
      </c>
      <c r="F39" s="178">
        <v>2005500</v>
      </c>
      <c r="G39" s="286">
        <v>0.17202692595362754</v>
      </c>
    </row>
    <row r="40" spans="1:7" ht="17.25" x14ac:dyDescent="0.35">
      <c r="A40" s="179"/>
      <c r="B40" s="184" t="s">
        <v>975</v>
      </c>
      <c r="C40" s="185">
        <v>3081464.6027116328</v>
      </c>
      <c r="D40" s="185">
        <v>3633200</v>
      </c>
      <c r="E40" s="185">
        <v>3556950.7712270352</v>
      </c>
      <c r="F40" s="185">
        <v>3556950.7712270352</v>
      </c>
      <c r="G40" s="289">
        <v>0.13367802904715903</v>
      </c>
    </row>
    <row r="41" spans="1:7" ht="17.25" x14ac:dyDescent="0.35">
      <c r="A41" s="177" t="s">
        <v>1005</v>
      </c>
      <c r="B41" s="177" t="s">
        <v>973</v>
      </c>
      <c r="C41" s="178">
        <v>25665703.619456772</v>
      </c>
      <c r="D41" s="178">
        <v>25680561</v>
      </c>
      <c r="E41" s="178">
        <v>28645600.090287257</v>
      </c>
      <c r="F41" s="178">
        <v>28481599.614197887</v>
      </c>
      <c r="G41" s="286">
        <v>9.8867199626576113E-2</v>
      </c>
    </row>
    <row r="42" spans="1:7" ht="17.25" x14ac:dyDescent="0.35">
      <c r="A42" s="179"/>
      <c r="B42" s="179" t="s">
        <v>1122</v>
      </c>
      <c r="C42" s="180">
        <v>68675042.879999995</v>
      </c>
      <c r="D42" s="180">
        <v>74719434</v>
      </c>
      <c r="E42" s="180">
        <v>68452875.000000015</v>
      </c>
      <c r="F42" s="180">
        <v>72360703.792400002</v>
      </c>
      <c r="G42" s="287">
        <v>5.0934564193488532E-2</v>
      </c>
    </row>
    <row r="43" spans="1:7" ht="17.25" x14ac:dyDescent="0.35">
      <c r="A43" s="177"/>
      <c r="B43" s="182" t="s">
        <v>975</v>
      </c>
      <c r="C43" s="183">
        <v>94340746.499456763</v>
      </c>
      <c r="D43" s="183">
        <v>100399995</v>
      </c>
      <c r="E43" s="183">
        <v>97098475.090287268</v>
      </c>
      <c r="F43" s="183">
        <v>100842303.4065979</v>
      </c>
      <c r="G43" s="288">
        <v>6.4472514882238902E-2</v>
      </c>
    </row>
    <row r="44" spans="1:7" ht="17.25" x14ac:dyDescent="0.35">
      <c r="A44" s="179" t="s">
        <v>1128</v>
      </c>
      <c r="B44" s="179" t="s">
        <v>973</v>
      </c>
      <c r="C44" s="180">
        <v>0</v>
      </c>
      <c r="D44" s="180">
        <v>0</v>
      </c>
      <c r="E44" s="180">
        <v>0</v>
      </c>
      <c r="F44" s="180">
        <v>0</v>
      </c>
      <c r="G44" s="287" t="s">
        <v>31</v>
      </c>
    </row>
    <row r="45" spans="1:7" ht="17.25" x14ac:dyDescent="0.35">
      <c r="A45" s="177"/>
      <c r="B45" s="177" t="s">
        <v>1122</v>
      </c>
      <c r="C45" s="178">
        <v>6440000</v>
      </c>
      <c r="D45" s="178">
        <v>6283186</v>
      </c>
      <c r="E45" s="178">
        <v>5140000</v>
      </c>
      <c r="F45" s="178">
        <v>5478024</v>
      </c>
      <c r="G45" s="286">
        <v>-0.17560638653645913</v>
      </c>
    </row>
    <row r="46" spans="1:7" ht="17.25" x14ac:dyDescent="0.35">
      <c r="A46" s="179"/>
      <c r="B46" s="184" t="s">
        <v>975</v>
      </c>
      <c r="C46" s="185">
        <v>6440000</v>
      </c>
      <c r="D46" s="185">
        <v>6283186</v>
      </c>
      <c r="E46" s="185">
        <v>5140000</v>
      </c>
      <c r="F46" s="185">
        <v>5478024</v>
      </c>
      <c r="G46" s="289">
        <v>-0.17560638653645913</v>
      </c>
    </row>
    <row r="47" spans="1:7" ht="17.25" x14ac:dyDescent="0.35">
      <c r="A47" s="177" t="s">
        <v>1129</v>
      </c>
      <c r="B47" s="177" t="s">
        <v>973</v>
      </c>
      <c r="C47" s="178">
        <v>0</v>
      </c>
      <c r="D47" s="178">
        <v>0</v>
      </c>
      <c r="E47" s="178">
        <v>0</v>
      </c>
      <c r="F47" s="178">
        <v>0</v>
      </c>
      <c r="G47" s="286" t="s">
        <v>31</v>
      </c>
    </row>
    <row r="48" spans="1:7" ht="17.25" x14ac:dyDescent="0.35">
      <c r="A48" s="179"/>
      <c r="B48" s="179" t="s">
        <v>1122</v>
      </c>
      <c r="C48" s="180">
        <v>30697462.529999997</v>
      </c>
      <c r="D48" s="180">
        <v>30106417</v>
      </c>
      <c r="E48" s="180">
        <v>30298200</v>
      </c>
      <c r="F48" s="180">
        <v>30298200</v>
      </c>
      <c r="G48" s="287">
        <v>-1.3177764025585594E-2</v>
      </c>
    </row>
    <row r="49" spans="1:7" ht="17.25" x14ac:dyDescent="0.35">
      <c r="A49" s="177"/>
      <c r="B49" s="182" t="s">
        <v>975</v>
      </c>
      <c r="C49" s="183">
        <v>30697462.529999997</v>
      </c>
      <c r="D49" s="183">
        <v>30106417</v>
      </c>
      <c r="E49" s="183">
        <v>30298200</v>
      </c>
      <c r="F49" s="183">
        <v>30298200</v>
      </c>
      <c r="G49" s="288">
        <v>-1.3177764025585594E-2</v>
      </c>
    </row>
    <row r="50" spans="1:7" ht="17.25" x14ac:dyDescent="0.35">
      <c r="A50" s="179" t="s">
        <v>1023</v>
      </c>
      <c r="B50" s="179" t="s">
        <v>973</v>
      </c>
      <c r="C50" s="180">
        <v>39753847.44084277</v>
      </c>
      <c r="D50" s="180">
        <v>40840734</v>
      </c>
      <c r="E50" s="180">
        <v>42465987.971576601</v>
      </c>
      <c r="F50" s="180">
        <v>42466705.971576601</v>
      </c>
      <c r="G50" s="287">
        <v>6.3882009886746929E-2</v>
      </c>
    </row>
    <row r="51" spans="1:7" ht="17.25" x14ac:dyDescent="0.35">
      <c r="A51" s="177"/>
      <c r="B51" s="177" t="s">
        <v>1122</v>
      </c>
      <c r="C51" s="178">
        <v>64226616.000000007</v>
      </c>
      <c r="D51" s="178">
        <v>66179393</v>
      </c>
      <c r="E51" s="178">
        <v>64609000</v>
      </c>
      <c r="F51" s="178">
        <v>65788973</v>
      </c>
      <c r="G51" s="286">
        <v>2.3748007131833362E-2</v>
      </c>
    </row>
    <row r="52" spans="1:7" ht="17.25" x14ac:dyDescent="0.35">
      <c r="A52" s="179"/>
      <c r="B52" s="184" t="s">
        <v>975</v>
      </c>
      <c r="C52" s="185">
        <v>103980463.44084278</v>
      </c>
      <c r="D52" s="185">
        <v>107020127</v>
      </c>
      <c r="E52" s="185">
        <v>107074987.9715766</v>
      </c>
      <c r="F52" s="185">
        <v>108255678.9715766</v>
      </c>
      <c r="G52" s="289">
        <v>3.94918360990218E-2</v>
      </c>
    </row>
    <row r="53" spans="1:7" ht="18" thickBot="1" x14ac:dyDescent="0.35">
      <c r="A53" s="181" t="s">
        <v>975</v>
      </c>
      <c r="B53" s="181" t="s">
        <v>973</v>
      </c>
      <c r="C53" s="181">
        <v>242985110.11095461</v>
      </c>
      <c r="D53" s="181">
        <v>249830581</v>
      </c>
      <c r="E53" s="181">
        <v>268103237.65593663</v>
      </c>
      <c r="F53" s="181">
        <v>268268203.78583494</v>
      </c>
      <c r="G53" s="290">
        <v>9.4245584523555526E-2</v>
      </c>
    </row>
    <row r="54" spans="1:7" ht="53.25" thickTop="1" thickBot="1" x14ac:dyDescent="0.35">
      <c r="A54" s="181"/>
      <c r="B54" s="181" t="s">
        <v>1122</v>
      </c>
      <c r="C54" s="181">
        <v>364327691.264</v>
      </c>
      <c r="D54" s="181">
        <v>372736185</v>
      </c>
      <c r="E54" s="181">
        <v>364944034.50000006</v>
      </c>
      <c r="F54" s="181">
        <v>380058832.25160003</v>
      </c>
      <c r="G54" s="290">
        <v>4.1391331164186626E-2</v>
      </c>
    </row>
    <row r="55" spans="1:7" ht="18.75" thickTop="1" thickBot="1" x14ac:dyDescent="0.35">
      <c r="A55" s="181"/>
      <c r="B55" s="181" t="s">
        <v>975</v>
      </c>
      <c r="C55" s="181">
        <v>607312801.37495458</v>
      </c>
      <c r="D55" s="181">
        <v>622566766</v>
      </c>
      <c r="E55" s="181">
        <v>633047272.15593672</v>
      </c>
      <c r="F55" s="181">
        <v>648327036.03743494</v>
      </c>
      <c r="G55" s="290">
        <v>6.3261644791429247E-2</v>
      </c>
    </row>
    <row r="56" spans="1:7" ht="15" thickTop="1" x14ac:dyDescent="0.2"/>
  </sheetData>
  <pageMargins left="0.70866141732283472" right="0.70866141732283472" top="0.74803149606299213" bottom="0.74803149606299213" header="0.31496062992125984" footer="0.31496062992125984"/>
  <pageSetup paperSize="9" scale="74" firstPageNumber="5" orientation="portrait" useFirstPageNumber="1" r:id="rId1"/>
  <headerFooter>
    <oddFooter>עמוד &amp;P</oddFooter>
  </headerFooter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B17"/>
  <sheetViews>
    <sheetView rightToLeft="1" workbookViewId="0">
      <selection activeCell="T15" sqref="T15"/>
    </sheetView>
  </sheetViews>
  <sheetFormatPr defaultRowHeight="14.25" x14ac:dyDescent="0.2"/>
  <cols>
    <col min="1" max="1" width="17.875" bestFit="1" customWidth="1"/>
    <col min="2" max="2" width="13.375" bestFit="1" customWidth="1"/>
  </cols>
  <sheetData>
    <row r="1" spans="1:2" ht="56.25" x14ac:dyDescent="0.25">
      <c r="A1" s="155" t="s">
        <v>1120</v>
      </c>
      <c r="B1" s="186" t="s">
        <v>1184</v>
      </c>
    </row>
    <row r="2" spans="1:2" ht="17.25" x14ac:dyDescent="0.35">
      <c r="A2" s="177" t="s">
        <v>1121</v>
      </c>
      <c r="B2" s="183">
        <v>21112564.656990461</v>
      </c>
    </row>
    <row r="3" spans="1:2" ht="17.25" x14ac:dyDescent="0.35">
      <c r="A3" s="179" t="s">
        <v>1123</v>
      </c>
      <c r="B3" s="185">
        <v>7971739.4370036507</v>
      </c>
    </row>
    <row r="4" spans="1:2" ht="17.25" x14ac:dyDescent="0.35">
      <c r="A4" s="177" t="s">
        <v>1124</v>
      </c>
      <c r="B4" s="183">
        <v>20900158.67300031</v>
      </c>
    </row>
    <row r="5" spans="1:2" ht="17.25" x14ac:dyDescent="0.35">
      <c r="A5" s="179" t="s">
        <v>400</v>
      </c>
      <c r="B5" s="185">
        <v>1422322.3364305417</v>
      </c>
    </row>
    <row r="6" spans="1:2" ht="17.25" x14ac:dyDescent="0.35">
      <c r="A6" s="177" t="s">
        <v>1125</v>
      </c>
      <c r="B6" s="183">
        <v>84282618.56238465</v>
      </c>
    </row>
    <row r="7" spans="1:2" ht="17.25" x14ac:dyDescent="0.35">
      <c r="A7" s="179" t="s">
        <v>1126</v>
      </c>
      <c r="B7" s="185">
        <v>16838661.538161051</v>
      </c>
    </row>
    <row r="8" spans="1:2" ht="17.25" x14ac:dyDescent="0.35">
      <c r="A8" s="177" t="s">
        <v>1127</v>
      </c>
      <c r="B8" s="183">
        <v>17760473.674286999</v>
      </c>
    </row>
    <row r="9" spans="1:2" ht="17.25" x14ac:dyDescent="0.35">
      <c r="A9" s="179" t="s">
        <v>483</v>
      </c>
      <c r="B9" s="185">
        <v>11466394.206341518</v>
      </c>
    </row>
    <row r="10" spans="1:2" ht="17.25" x14ac:dyDescent="0.35">
      <c r="A10" s="177" t="s">
        <v>510</v>
      </c>
      <c r="B10" s="183">
        <v>10127449.771326972</v>
      </c>
    </row>
    <row r="11" spans="1:2" ht="17.25" x14ac:dyDescent="0.35">
      <c r="A11" s="179" t="s">
        <v>1002</v>
      </c>
      <c r="B11" s="185">
        <v>169654555.30499938</v>
      </c>
    </row>
    <row r="12" spans="1:2" ht="17.25" x14ac:dyDescent="0.35">
      <c r="A12" s="177" t="s">
        <v>1003</v>
      </c>
      <c r="B12" s="183">
        <v>28392045.291537572</v>
      </c>
    </row>
    <row r="13" spans="1:2" ht="17.25" x14ac:dyDescent="0.35">
      <c r="A13" s="179" t="s">
        <v>706</v>
      </c>
      <c r="B13" s="185">
        <v>3556912.7166761961</v>
      </c>
    </row>
    <row r="14" spans="1:2" ht="17.25" x14ac:dyDescent="0.35">
      <c r="A14" s="177" t="s">
        <v>1005</v>
      </c>
      <c r="B14" s="183">
        <v>97030088.579914317</v>
      </c>
    </row>
    <row r="15" spans="1:2" ht="17.25" x14ac:dyDescent="0.35">
      <c r="A15" s="179" t="s">
        <v>1128</v>
      </c>
      <c r="B15" s="185">
        <v>5140000</v>
      </c>
    </row>
    <row r="16" spans="1:2" ht="17.25" x14ac:dyDescent="0.35">
      <c r="A16" s="177" t="s">
        <v>1129</v>
      </c>
      <c r="B16" s="183">
        <v>30298200</v>
      </c>
    </row>
    <row r="17" spans="1:2" ht="17.25" x14ac:dyDescent="0.35">
      <c r="A17" s="179" t="s">
        <v>1023</v>
      </c>
      <c r="B17" s="185">
        <v>107073946.35032237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E25"/>
  <sheetViews>
    <sheetView rightToLeft="1" workbookViewId="0">
      <selection activeCell="B1" sqref="B1"/>
    </sheetView>
  </sheetViews>
  <sheetFormatPr defaultRowHeight="14.25" x14ac:dyDescent="0.2"/>
  <cols>
    <col min="2" max="2" width="37.375" bestFit="1" customWidth="1"/>
    <col min="3" max="5" width="16.125" bestFit="1" customWidth="1"/>
  </cols>
  <sheetData>
    <row r="1" spans="1:5" ht="27.75" customHeight="1" thickBot="1" x14ac:dyDescent="0.45">
      <c r="A1" s="300"/>
      <c r="B1" s="302" t="s">
        <v>1188</v>
      </c>
      <c r="C1" s="301"/>
      <c r="D1" s="301"/>
      <c r="E1" s="301"/>
    </row>
    <row r="2" spans="1:5" ht="15" thickTop="1" x14ac:dyDescent="0.2"/>
    <row r="3" spans="1:5" ht="18.75" x14ac:dyDescent="0.25">
      <c r="A3" s="155" t="s">
        <v>2</v>
      </c>
      <c r="B3" s="155" t="s">
        <v>1143</v>
      </c>
      <c r="C3" s="155" t="s">
        <v>5</v>
      </c>
      <c r="D3" s="155" t="s">
        <v>292</v>
      </c>
      <c r="E3" s="155" t="s">
        <v>1214</v>
      </c>
    </row>
    <row r="4" spans="1:5" ht="17.25" x14ac:dyDescent="0.3">
      <c r="A4" s="187" t="s">
        <v>1189</v>
      </c>
      <c r="B4" s="188" t="s">
        <v>6</v>
      </c>
      <c r="C4" s="189">
        <v>317210173.5</v>
      </c>
      <c r="D4" s="189">
        <v>321060000</v>
      </c>
      <c r="E4" s="189">
        <v>336105677</v>
      </c>
    </row>
    <row r="5" spans="1:5" ht="17.25" x14ac:dyDescent="0.3">
      <c r="A5" s="190">
        <v>108</v>
      </c>
      <c r="B5" s="191" t="s">
        <v>6</v>
      </c>
      <c r="C5" s="192">
        <v>52440000</v>
      </c>
      <c r="D5" s="192">
        <v>52440000</v>
      </c>
      <c r="E5" s="192">
        <v>52440000</v>
      </c>
    </row>
    <row r="6" spans="1:5" ht="17.25" x14ac:dyDescent="0.3">
      <c r="A6" s="187">
        <v>210</v>
      </c>
      <c r="B6" s="188" t="s">
        <v>1190</v>
      </c>
      <c r="C6" s="189">
        <v>300000</v>
      </c>
      <c r="D6" s="189">
        <v>270000</v>
      </c>
      <c r="E6" s="189">
        <v>200000</v>
      </c>
    </row>
    <row r="7" spans="1:5" ht="17.25" x14ac:dyDescent="0.3">
      <c r="A7" s="190">
        <v>220</v>
      </c>
      <c r="B7" s="191" t="s">
        <v>1191</v>
      </c>
      <c r="C7" s="192">
        <v>21033700</v>
      </c>
      <c r="D7" s="192">
        <v>24080000</v>
      </c>
      <c r="E7" s="192">
        <v>24789202</v>
      </c>
    </row>
    <row r="8" spans="1:5" ht="17.25" x14ac:dyDescent="0.3">
      <c r="A8" s="187">
        <v>410</v>
      </c>
      <c r="B8" s="188" t="s">
        <v>1192</v>
      </c>
      <c r="C8" s="189">
        <v>1553000</v>
      </c>
      <c r="D8" s="189">
        <v>1710000</v>
      </c>
      <c r="E8" s="189">
        <v>1749000</v>
      </c>
    </row>
    <row r="9" spans="1:5" ht="17.25" x14ac:dyDescent="0.3">
      <c r="A9" s="190">
        <v>420</v>
      </c>
      <c r="B9" s="191" t="s">
        <v>1193</v>
      </c>
      <c r="C9" s="192">
        <v>1350000</v>
      </c>
      <c r="D9" s="192">
        <v>1660000</v>
      </c>
      <c r="E9" s="192">
        <v>1695830</v>
      </c>
    </row>
    <row r="10" spans="1:5" ht="17.25" x14ac:dyDescent="0.3">
      <c r="A10" s="187" t="s">
        <v>1146</v>
      </c>
      <c r="B10" s="188" t="s">
        <v>1194</v>
      </c>
      <c r="C10" s="189">
        <v>1500000</v>
      </c>
      <c r="D10" s="189">
        <v>1478000</v>
      </c>
      <c r="E10" s="189">
        <v>1500000</v>
      </c>
    </row>
    <row r="11" spans="1:5" ht="17.25" x14ac:dyDescent="0.3">
      <c r="A11" s="190" t="s">
        <v>1195</v>
      </c>
      <c r="B11" s="191" t="s">
        <v>1196</v>
      </c>
      <c r="C11" s="192">
        <v>966000</v>
      </c>
      <c r="D11" s="192">
        <v>1024300</v>
      </c>
      <c r="E11" s="192">
        <v>1026000</v>
      </c>
    </row>
    <row r="12" spans="1:5" ht="17.25" x14ac:dyDescent="0.3">
      <c r="A12" s="187">
        <v>490</v>
      </c>
      <c r="B12" s="188" t="s">
        <v>1197</v>
      </c>
      <c r="C12" s="189">
        <v>500000</v>
      </c>
      <c r="D12" s="189">
        <v>620891</v>
      </c>
      <c r="E12" s="189">
        <v>573000</v>
      </c>
    </row>
    <row r="13" spans="1:5" ht="17.25" x14ac:dyDescent="0.3">
      <c r="A13" s="190">
        <v>540</v>
      </c>
      <c r="B13" s="191" t="s">
        <v>1198</v>
      </c>
      <c r="C13" s="192">
        <v>550000</v>
      </c>
      <c r="D13" s="192">
        <v>480000</v>
      </c>
      <c r="E13" s="192">
        <v>530000</v>
      </c>
    </row>
    <row r="14" spans="1:5" ht="17.25" x14ac:dyDescent="0.3">
      <c r="A14" s="187">
        <v>590</v>
      </c>
      <c r="B14" s="188" t="s">
        <v>1199</v>
      </c>
      <c r="C14" s="189">
        <v>24810575.427999999</v>
      </c>
      <c r="D14" s="189">
        <v>20262857.370000001</v>
      </c>
      <c r="E14" s="189">
        <v>23237760.020768147</v>
      </c>
    </row>
    <row r="15" spans="1:5" ht="17.25" x14ac:dyDescent="0.3">
      <c r="A15" s="190" t="s">
        <v>1200</v>
      </c>
      <c r="B15" s="191" t="s">
        <v>1201</v>
      </c>
      <c r="C15" s="192">
        <v>7690000</v>
      </c>
      <c r="D15" s="192">
        <v>7700000</v>
      </c>
      <c r="E15" s="192">
        <v>7887500</v>
      </c>
    </row>
    <row r="16" spans="1:5" ht="17.25" x14ac:dyDescent="0.3">
      <c r="A16" s="187">
        <v>640</v>
      </c>
      <c r="B16" s="188" t="s">
        <v>1202</v>
      </c>
      <c r="C16" s="189">
        <v>900000</v>
      </c>
      <c r="D16" s="189">
        <v>1400000</v>
      </c>
      <c r="E16" s="189">
        <v>900000</v>
      </c>
    </row>
    <row r="17" spans="1:5" ht="17.25" x14ac:dyDescent="0.3">
      <c r="A17" s="190">
        <v>650</v>
      </c>
      <c r="B17" s="191" t="s">
        <v>1203</v>
      </c>
      <c r="C17" s="192">
        <v>4004500</v>
      </c>
      <c r="D17" s="192">
        <v>4070000</v>
      </c>
      <c r="E17" s="192">
        <v>6070000</v>
      </c>
    </row>
    <row r="18" spans="1:5" ht="17.25" x14ac:dyDescent="0.3">
      <c r="A18" s="187">
        <v>660</v>
      </c>
      <c r="B18" s="188" t="s">
        <v>1204</v>
      </c>
      <c r="C18" s="189">
        <v>300000</v>
      </c>
      <c r="D18" s="189">
        <v>400000</v>
      </c>
      <c r="E18" s="189">
        <v>400000</v>
      </c>
    </row>
    <row r="19" spans="1:5" ht="17.25" x14ac:dyDescent="0.3">
      <c r="A19" s="190" t="s">
        <v>1205</v>
      </c>
      <c r="B19" s="191" t="s">
        <v>1206</v>
      </c>
      <c r="C19" s="192">
        <v>15330000</v>
      </c>
      <c r="D19" s="192">
        <v>12551700</v>
      </c>
      <c r="E19" s="192">
        <v>14456000</v>
      </c>
    </row>
    <row r="20" spans="1:5" ht="17.25" x14ac:dyDescent="0.3">
      <c r="A20" s="187" t="s">
        <v>1207</v>
      </c>
      <c r="B20" s="188" t="s">
        <v>1208</v>
      </c>
      <c r="C20" s="189">
        <v>2872000</v>
      </c>
      <c r="D20" s="189">
        <v>5926000</v>
      </c>
      <c r="E20" s="189">
        <v>1192980</v>
      </c>
    </row>
    <row r="21" spans="1:5" ht="17.25" x14ac:dyDescent="0.3">
      <c r="A21" s="190" t="s">
        <v>1209</v>
      </c>
      <c r="B21" s="191" t="s">
        <v>1210</v>
      </c>
      <c r="C21" s="192">
        <v>82190940</v>
      </c>
      <c r="D21" s="192">
        <v>87559600</v>
      </c>
      <c r="E21" s="192">
        <v>94590934</v>
      </c>
    </row>
    <row r="22" spans="1:5" ht="17.25" x14ac:dyDescent="0.3">
      <c r="A22" s="187" t="s">
        <v>1211</v>
      </c>
      <c r="B22" s="188" t="s">
        <v>1212</v>
      </c>
      <c r="C22" s="189">
        <v>65966365</v>
      </c>
      <c r="D22" s="189">
        <v>73033972</v>
      </c>
      <c r="E22" s="189">
        <v>71425119.75</v>
      </c>
    </row>
    <row r="23" spans="1:5" ht="17.25" x14ac:dyDescent="0.3">
      <c r="A23" s="190">
        <v>950</v>
      </c>
      <c r="B23" s="191" t="s">
        <v>252</v>
      </c>
      <c r="C23" s="192">
        <v>907000</v>
      </c>
      <c r="D23" s="192">
        <v>910000</v>
      </c>
      <c r="E23" s="192">
        <v>910000</v>
      </c>
    </row>
    <row r="24" spans="1:5" ht="17.25" x14ac:dyDescent="0.3">
      <c r="A24" s="187">
        <v>990</v>
      </c>
      <c r="B24" s="188" t="s">
        <v>1213</v>
      </c>
      <c r="C24" s="189">
        <v>4938547</v>
      </c>
      <c r="D24" s="189">
        <v>3930000</v>
      </c>
      <c r="E24" s="189">
        <v>6648033.2666666666</v>
      </c>
    </row>
    <row r="25" spans="1:5" ht="17.25" x14ac:dyDescent="0.3">
      <c r="A25" s="193" t="s">
        <v>975</v>
      </c>
      <c r="B25" s="194"/>
      <c r="C25" s="195">
        <v>607312800.92799997</v>
      </c>
      <c r="D25" s="195">
        <v>622567320.37</v>
      </c>
      <c r="E25" s="195">
        <v>648327036.03743482</v>
      </c>
    </row>
  </sheetData>
  <pageMargins left="0.70866141732283472" right="0.70866141732283472" top="0.74803149606299213" bottom="0.74803149606299213" header="0.31496062992125984" footer="0.31496062992125984"/>
  <pageSetup paperSize="9" scale="85" firstPageNumber="7" orientation="portrait" useFirstPageNumber="1" horizontalDpi="4294967292" r:id="rId1"/>
  <headerFooter>
    <oddFooter>עמוד &amp;P</oddFooter>
  </headerFooter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</sheetPr>
  <dimension ref="A1:F43"/>
  <sheetViews>
    <sheetView rightToLeft="1" zoomScaleNormal="100" workbookViewId="0"/>
  </sheetViews>
  <sheetFormatPr defaultRowHeight="14.25" x14ac:dyDescent="0.2"/>
  <cols>
    <col min="1" max="1" width="10.875" style="125" bestFit="1" customWidth="1"/>
    <col min="2" max="2" width="23.125" bestFit="1" customWidth="1"/>
    <col min="3" max="3" width="14.5" bestFit="1" customWidth="1"/>
    <col min="4" max="4" width="13.375" customWidth="1"/>
    <col min="5" max="5" width="14.5" hidden="1" customWidth="1"/>
    <col min="6" max="6" width="21.75" customWidth="1"/>
  </cols>
  <sheetData>
    <row r="1" spans="1:6" ht="27.75" customHeight="1" x14ac:dyDescent="0.3">
      <c r="A1" s="279"/>
      <c r="B1" s="296" t="s">
        <v>1215</v>
      </c>
      <c r="C1" s="280"/>
      <c r="D1" s="280"/>
      <c r="E1" s="280"/>
      <c r="F1" s="280"/>
    </row>
    <row r="4" spans="1:6" ht="18.75" x14ac:dyDescent="0.25">
      <c r="A4" s="155" t="s">
        <v>2</v>
      </c>
      <c r="B4" s="155" t="s">
        <v>1143</v>
      </c>
      <c r="C4" s="155" t="s">
        <v>5</v>
      </c>
      <c r="D4" s="155" t="s">
        <v>292</v>
      </c>
      <c r="E4" s="155" t="s">
        <v>1187</v>
      </c>
      <c r="F4" s="155" t="s">
        <v>1130</v>
      </c>
    </row>
    <row r="5" spans="1:6" x14ac:dyDescent="0.2">
      <c r="A5" s="125">
        <v>110</v>
      </c>
      <c r="B5" t="s">
        <v>1144</v>
      </c>
      <c r="C5" s="13">
        <v>242985110.11095461</v>
      </c>
      <c r="D5" s="13">
        <v>249830581</v>
      </c>
      <c r="E5" s="13">
        <v>268103237.65593657</v>
      </c>
      <c r="F5" s="13">
        <v>268388203.78583491</v>
      </c>
    </row>
    <row r="6" spans="1:6" x14ac:dyDescent="0.2">
      <c r="A6" s="125">
        <v>410</v>
      </c>
      <c r="B6" t="s">
        <v>326</v>
      </c>
      <c r="C6" s="13">
        <v>2844937.7339999997</v>
      </c>
      <c r="D6" s="13">
        <v>3108830</v>
      </c>
      <c r="E6" s="13">
        <v>3065521</v>
      </c>
      <c r="F6" s="13">
        <v>3059184.7515999996</v>
      </c>
    </row>
    <row r="7" spans="1:6" x14ac:dyDescent="0.2">
      <c r="A7" s="125">
        <v>420</v>
      </c>
      <c r="B7" t="s">
        <v>1145</v>
      </c>
      <c r="C7" s="13">
        <v>78000</v>
      </c>
      <c r="D7" s="13">
        <v>30245</v>
      </c>
      <c r="E7" s="13">
        <v>73366</v>
      </c>
      <c r="F7" s="13">
        <v>73366</v>
      </c>
    </row>
    <row r="8" spans="1:6" x14ac:dyDescent="0.2">
      <c r="A8" s="125" t="s">
        <v>1146</v>
      </c>
      <c r="B8" t="s">
        <v>347</v>
      </c>
      <c r="C8" s="13">
        <v>4261500</v>
      </c>
      <c r="D8" s="13">
        <v>3833342</v>
      </c>
      <c r="E8" s="13">
        <v>3884000</v>
      </c>
      <c r="F8" s="13">
        <v>3884000</v>
      </c>
    </row>
    <row r="9" spans="1:6" x14ac:dyDescent="0.2">
      <c r="A9" s="125">
        <v>432</v>
      </c>
      <c r="B9" t="s">
        <v>477</v>
      </c>
      <c r="C9" s="13">
        <v>4371460</v>
      </c>
      <c r="D9" s="13">
        <v>5030000</v>
      </c>
      <c r="E9" s="13">
        <v>4930000</v>
      </c>
      <c r="F9" s="13">
        <v>4930000</v>
      </c>
    </row>
    <row r="10" spans="1:6" x14ac:dyDescent="0.2">
      <c r="A10" s="125">
        <v>440</v>
      </c>
      <c r="B10" t="s">
        <v>496</v>
      </c>
      <c r="C10" s="13">
        <v>3000000</v>
      </c>
      <c r="D10" s="13">
        <v>4100000</v>
      </c>
      <c r="E10" s="13">
        <v>4250000</v>
      </c>
      <c r="F10" s="13">
        <v>4250000</v>
      </c>
    </row>
    <row r="11" spans="1:6" x14ac:dyDescent="0.2">
      <c r="A11" s="125">
        <v>450</v>
      </c>
      <c r="B11" t="s">
        <v>498</v>
      </c>
      <c r="C11" s="13">
        <v>16000</v>
      </c>
      <c r="D11" s="13">
        <v>16000</v>
      </c>
      <c r="E11" s="13">
        <v>16000</v>
      </c>
      <c r="F11" s="13">
        <v>16000</v>
      </c>
    </row>
    <row r="12" spans="1:6" x14ac:dyDescent="0.2">
      <c r="A12" s="125">
        <v>511</v>
      </c>
      <c r="B12" t="s">
        <v>1147</v>
      </c>
      <c r="C12" s="13">
        <v>52000</v>
      </c>
      <c r="D12" s="13">
        <v>52000</v>
      </c>
      <c r="E12" s="13">
        <v>52000</v>
      </c>
      <c r="F12" s="13">
        <v>52000</v>
      </c>
    </row>
    <row r="13" spans="1:6" x14ac:dyDescent="0.2">
      <c r="A13" s="125">
        <v>521</v>
      </c>
      <c r="B13" t="s">
        <v>349</v>
      </c>
      <c r="C13" s="13">
        <v>140000</v>
      </c>
      <c r="D13" s="13">
        <v>140000</v>
      </c>
      <c r="E13" s="13">
        <v>140000</v>
      </c>
      <c r="F13" s="13">
        <v>140000</v>
      </c>
    </row>
    <row r="14" spans="1:6" x14ac:dyDescent="0.2">
      <c r="A14" s="125">
        <v>522</v>
      </c>
      <c r="B14" t="s">
        <v>1148</v>
      </c>
      <c r="C14" s="13">
        <v>42100</v>
      </c>
      <c r="D14" s="13">
        <v>42100</v>
      </c>
      <c r="E14" s="13">
        <v>44000</v>
      </c>
      <c r="F14" s="13">
        <v>44000</v>
      </c>
    </row>
    <row r="15" spans="1:6" x14ac:dyDescent="0.2">
      <c r="A15" s="125">
        <v>530</v>
      </c>
      <c r="B15" t="s">
        <v>1149</v>
      </c>
      <c r="C15" s="13">
        <v>3916000</v>
      </c>
      <c r="D15" s="13">
        <v>4190499</v>
      </c>
      <c r="E15" s="13">
        <v>4272528</v>
      </c>
      <c r="F15" s="13">
        <v>4287528</v>
      </c>
    </row>
    <row r="16" spans="1:6" x14ac:dyDescent="0.2">
      <c r="A16" s="125">
        <v>540</v>
      </c>
      <c r="B16" t="s">
        <v>1150</v>
      </c>
      <c r="C16" s="13">
        <v>2122320</v>
      </c>
      <c r="D16" s="13">
        <v>1801915</v>
      </c>
      <c r="E16" s="13">
        <v>1807470</v>
      </c>
      <c r="F16" s="13">
        <v>1807470</v>
      </c>
    </row>
    <row r="17" spans="1:6" x14ac:dyDescent="0.2">
      <c r="A17" s="125">
        <v>550</v>
      </c>
      <c r="B17" t="s">
        <v>340</v>
      </c>
      <c r="C17" s="13">
        <v>863400</v>
      </c>
      <c r="D17" s="13">
        <v>863400</v>
      </c>
      <c r="E17" s="13">
        <v>860000</v>
      </c>
      <c r="F17" s="13">
        <v>860000</v>
      </c>
    </row>
    <row r="18" spans="1:6" x14ac:dyDescent="0.2">
      <c r="A18" s="125">
        <v>560</v>
      </c>
      <c r="B18" t="s">
        <v>1151</v>
      </c>
      <c r="C18" s="13">
        <v>60000</v>
      </c>
      <c r="D18" s="13">
        <v>60000</v>
      </c>
      <c r="E18" s="13">
        <v>60000</v>
      </c>
      <c r="F18" s="13">
        <v>60000</v>
      </c>
    </row>
    <row r="19" spans="1:6" x14ac:dyDescent="0.2">
      <c r="A19" s="125">
        <v>570</v>
      </c>
      <c r="B19" t="s">
        <v>365</v>
      </c>
      <c r="C19" s="13">
        <v>3300000</v>
      </c>
      <c r="D19" s="13">
        <v>3300000</v>
      </c>
      <c r="E19" s="13">
        <v>3300000</v>
      </c>
      <c r="F19" s="13">
        <v>3300000</v>
      </c>
    </row>
    <row r="20" spans="1:6" x14ac:dyDescent="0.2">
      <c r="A20" s="125">
        <v>581</v>
      </c>
      <c r="B20" t="s">
        <v>358</v>
      </c>
      <c r="C20" s="13">
        <v>400000</v>
      </c>
      <c r="D20" s="13">
        <v>900000</v>
      </c>
      <c r="E20" s="13">
        <v>900000</v>
      </c>
      <c r="F20" s="13">
        <v>626000</v>
      </c>
    </row>
    <row r="21" spans="1:6" x14ac:dyDescent="0.2">
      <c r="A21" s="125">
        <v>610</v>
      </c>
      <c r="B21" t="s">
        <v>1152</v>
      </c>
      <c r="C21" s="13">
        <v>1040000</v>
      </c>
      <c r="D21" s="13">
        <v>850000</v>
      </c>
      <c r="E21" s="13">
        <v>850000</v>
      </c>
      <c r="F21" s="13">
        <v>850000</v>
      </c>
    </row>
    <row r="22" spans="1:6" x14ac:dyDescent="0.2">
      <c r="A22" s="125">
        <v>620</v>
      </c>
      <c r="B22" t="s">
        <v>1153</v>
      </c>
      <c r="C22" s="13">
        <v>970000</v>
      </c>
      <c r="D22" s="13">
        <v>1080000</v>
      </c>
      <c r="E22" s="13">
        <v>1080000</v>
      </c>
      <c r="F22" s="13">
        <v>1080000</v>
      </c>
    </row>
    <row r="23" spans="1:6" x14ac:dyDescent="0.2">
      <c r="A23" s="125">
        <v>691</v>
      </c>
      <c r="B23" t="s">
        <v>1154</v>
      </c>
      <c r="C23" s="13">
        <v>20167300.559999999</v>
      </c>
      <c r="D23" s="13">
        <v>20448106</v>
      </c>
      <c r="E23" s="13">
        <v>20726700</v>
      </c>
      <c r="F23" s="13">
        <v>20726700</v>
      </c>
    </row>
    <row r="24" spans="1:6" x14ac:dyDescent="0.2">
      <c r="A24" s="125">
        <v>692</v>
      </c>
      <c r="B24" t="s">
        <v>1155</v>
      </c>
      <c r="C24" s="13">
        <v>5747827.5899999999</v>
      </c>
      <c r="D24" s="13">
        <v>5144061</v>
      </c>
      <c r="E24" s="13">
        <v>5239000</v>
      </c>
      <c r="F24" s="13">
        <v>5239000</v>
      </c>
    </row>
    <row r="25" spans="1:6" x14ac:dyDescent="0.2">
      <c r="A25" s="125">
        <v>693</v>
      </c>
      <c r="B25" t="s">
        <v>1156</v>
      </c>
      <c r="C25" s="13">
        <v>1934355.13</v>
      </c>
      <c r="D25" s="13">
        <v>1746329</v>
      </c>
      <c r="E25" s="13">
        <v>1574500</v>
      </c>
      <c r="F25" s="13">
        <v>1574500</v>
      </c>
    </row>
    <row r="26" spans="1:6" x14ac:dyDescent="0.2">
      <c r="A26" s="125">
        <v>694</v>
      </c>
      <c r="B26" t="s">
        <v>1156</v>
      </c>
      <c r="C26" s="13">
        <v>837979.25</v>
      </c>
      <c r="D26" s="13">
        <v>837921</v>
      </c>
      <c r="E26" s="13">
        <v>828000</v>
      </c>
      <c r="F26" s="13">
        <v>828000</v>
      </c>
    </row>
    <row r="27" spans="1:6" x14ac:dyDescent="0.2">
      <c r="A27" s="125">
        <v>710</v>
      </c>
      <c r="B27" t="s">
        <v>650</v>
      </c>
      <c r="C27" s="13">
        <v>12000000</v>
      </c>
      <c r="D27" s="13">
        <v>12000000</v>
      </c>
      <c r="E27" s="13">
        <v>12000000</v>
      </c>
      <c r="F27" s="13">
        <v>12000000</v>
      </c>
    </row>
    <row r="28" spans="1:6" hidden="1" x14ac:dyDescent="0.2">
      <c r="A28" s="125">
        <v>711</v>
      </c>
      <c r="B28" t="s">
        <v>1157</v>
      </c>
      <c r="C28" s="13">
        <v>0</v>
      </c>
      <c r="D28" s="13">
        <v>0</v>
      </c>
      <c r="E28" s="13">
        <v>0</v>
      </c>
      <c r="F28" s="13">
        <v>0</v>
      </c>
    </row>
    <row r="29" spans="1:6" x14ac:dyDescent="0.2">
      <c r="A29" s="125">
        <v>720</v>
      </c>
      <c r="B29" t="s">
        <v>1158</v>
      </c>
      <c r="C29" s="13">
        <v>320000</v>
      </c>
      <c r="D29" s="13">
        <v>261295</v>
      </c>
      <c r="E29" s="13">
        <v>601900</v>
      </c>
      <c r="F29" s="13">
        <v>601900</v>
      </c>
    </row>
    <row r="30" spans="1:6" x14ac:dyDescent="0.2">
      <c r="A30" s="125">
        <v>740</v>
      </c>
      <c r="B30" t="s">
        <v>479</v>
      </c>
      <c r="C30" s="13">
        <v>20000</v>
      </c>
      <c r="D30" s="13">
        <v>20000</v>
      </c>
      <c r="E30" s="13">
        <v>80000</v>
      </c>
      <c r="F30" s="13">
        <v>80000</v>
      </c>
    </row>
    <row r="31" spans="1:6" x14ac:dyDescent="0.2">
      <c r="A31" s="125">
        <v>743</v>
      </c>
      <c r="B31" t="s">
        <v>1159</v>
      </c>
      <c r="C31" s="13">
        <v>100000</v>
      </c>
      <c r="D31" s="13">
        <v>100000</v>
      </c>
      <c r="E31" s="13">
        <v>100000</v>
      </c>
      <c r="F31" s="13">
        <v>100000</v>
      </c>
    </row>
    <row r="32" spans="1:6" hidden="1" x14ac:dyDescent="0.2">
      <c r="A32" s="125">
        <v>744</v>
      </c>
      <c r="B32" t="s">
        <v>1160</v>
      </c>
      <c r="C32" s="13">
        <v>0</v>
      </c>
      <c r="D32" s="13">
        <v>0</v>
      </c>
      <c r="E32" s="13">
        <v>0</v>
      </c>
      <c r="F32" s="13">
        <v>0</v>
      </c>
    </row>
    <row r="33" spans="1:6" x14ac:dyDescent="0.2">
      <c r="A33" s="125" t="s">
        <v>1161</v>
      </c>
      <c r="B33" t="s">
        <v>313</v>
      </c>
      <c r="C33" s="13">
        <v>82062843</v>
      </c>
      <c r="D33" s="13">
        <v>81277726</v>
      </c>
      <c r="E33" s="13">
        <v>78130540.5</v>
      </c>
      <c r="F33" s="13">
        <v>84419711.5</v>
      </c>
    </row>
    <row r="34" spans="1:6" x14ac:dyDescent="0.2">
      <c r="A34" s="125">
        <v>760</v>
      </c>
      <c r="B34" t="s">
        <v>1162</v>
      </c>
      <c r="C34" s="13">
        <v>6500000</v>
      </c>
      <c r="D34" s="13">
        <v>6500000</v>
      </c>
      <c r="E34" s="13">
        <v>6500000</v>
      </c>
      <c r="F34" s="13">
        <v>6500000</v>
      </c>
    </row>
    <row r="35" spans="1:6" x14ac:dyDescent="0.2">
      <c r="A35" s="125" t="s">
        <v>1163</v>
      </c>
      <c r="B35" t="s">
        <v>405</v>
      </c>
      <c r="C35" s="13">
        <v>24998383</v>
      </c>
      <c r="D35" s="13">
        <v>25569242</v>
      </c>
      <c r="E35" s="13">
        <v>28140336</v>
      </c>
      <c r="F35" s="13">
        <v>30743798</v>
      </c>
    </row>
    <row r="36" spans="1:6" x14ac:dyDescent="0.2">
      <c r="A36" s="125" t="s">
        <v>1164</v>
      </c>
      <c r="B36" t="s">
        <v>1165</v>
      </c>
      <c r="C36" s="13">
        <v>27968000</v>
      </c>
      <c r="D36" s="13">
        <v>28179669</v>
      </c>
      <c r="E36" s="13">
        <v>29001232</v>
      </c>
      <c r="F36" s="13">
        <v>29170001</v>
      </c>
    </row>
    <row r="37" spans="1:6" x14ac:dyDescent="0.2">
      <c r="A37" s="125" t="s">
        <v>1166</v>
      </c>
      <c r="B37" t="s">
        <v>1167</v>
      </c>
      <c r="C37" s="13">
        <v>91758907</v>
      </c>
      <c r="D37" s="13">
        <v>97630138</v>
      </c>
      <c r="E37" s="13">
        <v>95477302</v>
      </c>
      <c r="F37" s="13">
        <v>99486034</v>
      </c>
    </row>
    <row r="38" spans="1:6" x14ac:dyDescent="0.2">
      <c r="A38" s="125" t="s">
        <v>1168</v>
      </c>
      <c r="B38" t="s">
        <v>1169</v>
      </c>
      <c r="C38" s="13">
        <v>2745000</v>
      </c>
      <c r="D38" s="13">
        <v>2399989</v>
      </c>
      <c r="E38" s="13">
        <v>1020261</v>
      </c>
      <c r="F38" s="13">
        <v>1020261</v>
      </c>
    </row>
    <row r="39" spans="1:6" x14ac:dyDescent="0.2">
      <c r="A39" s="125">
        <v>850</v>
      </c>
      <c r="B39" t="s">
        <v>1170</v>
      </c>
      <c r="C39" s="13">
        <v>200000</v>
      </c>
      <c r="D39" s="13">
        <v>200000</v>
      </c>
      <c r="E39" s="13">
        <v>100000</v>
      </c>
      <c r="F39" s="13">
        <v>100000</v>
      </c>
    </row>
    <row r="40" spans="1:6" x14ac:dyDescent="0.2">
      <c r="A40" s="125">
        <v>860</v>
      </c>
      <c r="B40" t="s">
        <v>1171</v>
      </c>
      <c r="C40" s="13">
        <v>52440000</v>
      </c>
      <c r="D40" s="13">
        <v>52440000</v>
      </c>
      <c r="E40" s="13">
        <v>52440000</v>
      </c>
      <c r="F40" s="13">
        <v>52440000</v>
      </c>
    </row>
    <row r="41" spans="1:6" x14ac:dyDescent="0.2">
      <c r="A41" s="125" t="s">
        <v>1172</v>
      </c>
      <c r="B41" t="s">
        <v>306</v>
      </c>
      <c r="C41" s="13">
        <v>7049378</v>
      </c>
      <c r="D41" s="13">
        <v>8583378</v>
      </c>
      <c r="E41" s="13">
        <v>3399378</v>
      </c>
      <c r="F41" s="13">
        <v>5589378</v>
      </c>
    </row>
    <row r="42" spans="1:6" ht="15" x14ac:dyDescent="0.25">
      <c r="A42" s="135" t="s">
        <v>905</v>
      </c>
      <c r="B42" s="136"/>
      <c r="C42" s="137">
        <v>607312801.37495458</v>
      </c>
      <c r="D42" s="137">
        <v>622566766</v>
      </c>
      <c r="E42" s="137">
        <v>633047272.1559366</v>
      </c>
      <c r="F42" s="137">
        <v>648327036.03743494</v>
      </c>
    </row>
    <row r="43" spans="1:6" x14ac:dyDescent="0.2">
      <c r="C43" s="127"/>
      <c r="D43" s="127"/>
      <c r="E43" s="127"/>
      <c r="F43" s="127"/>
    </row>
  </sheetData>
  <pageMargins left="0.70866141732283472" right="0.70866141732283472" top="0.74803149606299213" bottom="0.74803149606299213" header="0.31496062992125984" footer="0.31496062992125984"/>
  <pageSetup paperSize="9" scale="81" firstPageNumber="8" orientation="portrait" useFirstPageNumber="1" r:id="rId1"/>
  <headerFooter>
    <oddFooter>עמוד &amp;P</oddFooter>
  </headerFooter>
  <tableParts count="2"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A1:N275"/>
  <sheetViews>
    <sheetView rightToLeft="1" view="pageBreakPreview" zoomScale="90" zoomScaleNormal="120" zoomScaleSheetLayoutView="90" workbookViewId="0">
      <pane ySplit="2" topLeftCell="A3" activePane="bottomLeft" state="frozen"/>
      <selection pane="bottomLeft" sqref="A1:L1"/>
    </sheetView>
  </sheetViews>
  <sheetFormatPr defaultRowHeight="14.25" x14ac:dyDescent="0.2"/>
  <cols>
    <col min="1" max="1" width="34.75" style="5" bestFit="1" customWidth="1"/>
    <col min="2" max="2" width="5.5" style="5" customWidth="1"/>
    <col min="3" max="3" width="10.625" style="5" customWidth="1"/>
    <col min="4" max="4" width="31" style="5" bestFit="1" customWidth="1"/>
    <col min="5" max="6" width="19.625" style="13" bestFit="1" customWidth="1"/>
    <col min="7" max="10" width="22.375" style="69" hidden="1" customWidth="1"/>
    <col min="11" max="11" width="22.375" style="247" customWidth="1"/>
    <col min="12" max="12" width="34.25" customWidth="1"/>
    <col min="13" max="13" width="14.625" bestFit="1" customWidth="1"/>
  </cols>
  <sheetData>
    <row r="1" spans="1:14" ht="22.5" x14ac:dyDescent="0.45">
      <c r="A1" s="281" t="s">
        <v>0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  <c r="L1" s="282"/>
    </row>
    <row r="2" spans="1:14" ht="33.75" x14ac:dyDescent="0.4">
      <c r="A2" s="76" t="s">
        <v>1</v>
      </c>
      <c r="B2" s="77" t="s">
        <v>2</v>
      </c>
      <c r="C2" s="76" t="s">
        <v>3</v>
      </c>
      <c r="D2" s="76" t="s">
        <v>31</v>
      </c>
      <c r="E2" s="14" t="s">
        <v>5</v>
      </c>
      <c r="F2" s="14" t="s">
        <v>292</v>
      </c>
      <c r="G2" s="75" t="s">
        <v>965</v>
      </c>
      <c r="H2" s="70" t="s">
        <v>967</v>
      </c>
      <c r="I2" s="70" t="s">
        <v>1085</v>
      </c>
      <c r="J2" s="70" t="s">
        <v>1130</v>
      </c>
      <c r="K2" s="70" t="s">
        <v>1130</v>
      </c>
      <c r="L2" s="12" t="s">
        <v>293</v>
      </c>
    </row>
    <row r="3" spans="1:14" x14ac:dyDescent="0.2">
      <c r="A3" s="1" t="s">
        <v>6</v>
      </c>
      <c r="B3" s="1">
        <v>100</v>
      </c>
      <c r="C3" s="1">
        <v>111100</v>
      </c>
      <c r="D3" s="1" t="s">
        <v>7</v>
      </c>
      <c r="E3" s="78">
        <v>316510173.5</v>
      </c>
      <c r="F3" s="78">
        <v>320000000</v>
      </c>
      <c r="G3" s="79">
        <v>321900000</v>
      </c>
      <c r="H3" s="79">
        <v>321900000</v>
      </c>
      <c r="I3" s="79">
        <v>326000000</v>
      </c>
      <c r="J3" s="79">
        <v>327000000</v>
      </c>
      <c r="K3" s="261">
        <v>335005677</v>
      </c>
      <c r="L3" s="266" t="s">
        <v>1427</v>
      </c>
      <c r="M3" s="267">
        <v>335023677</v>
      </c>
      <c r="N3" s="132">
        <v>-18000</v>
      </c>
    </row>
    <row r="4" spans="1:14" x14ac:dyDescent="0.2">
      <c r="A4" s="1"/>
      <c r="B4" s="1">
        <v>102</v>
      </c>
      <c r="C4" s="1">
        <v>111100</v>
      </c>
      <c r="D4" s="1" t="s">
        <v>8</v>
      </c>
      <c r="E4" s="78">
        <v>700000</v>
      </c>
      <c r="F4" s="78">
        <v>1060000</v>
      </c>
      <c r="G4" s="79">
        <v>1100000</v>
      </c>
      <c r="H4" s="79">
        <v>1100000</v>
      </c>
      <c r="I4" s="79">
        <v>1100000</v>
      </c>
      <c r="J4" s="79">
        <v>1100000</v>
      </c>
      <c r="K4" s="245">
        <v>1100000</v>
      </c>
      <c r="L4" s="80"/>
    </row>
    <row r="5" spans="1:14" x14ac:dyDescent="0.2">
      <c r="A5" s="1"/>
      <c r="B5" s="1">
        <v>108</v>
      </c>
      <c r="C5" s="1">
        <v>111100</v>
      </c>
      <c r="D5" s="1" t="s">
        <v>9</v>
      </c>
      <c r="E5" s="78">
        <v>52440000</v>
      </c>
      <c r="F5" s="78">
        <v>52440000</v>
      </c>
      <c r="G5" s="79">
        <v>52440000</v>
      </c>
      <c r="H5" s="79">
        <v>52440000</v>
      </c>
      <c r="I5" s="79">
        <v>52440000</v>
      </c>
      <c r="J5" s="79">
        <v>52440000</v>
      </c>
      <c r="K5" s="245">
        <v>52440000</v>
      </c>
      <c r="L5" s="80"/>
    </row>
    <row r="6" spans="1:14" ht="15" x14ac:dyDescent="0.25">
      <c r="A6" s="3" t="s">
        <v>10</v>
      </c>
      <c r="B6" s="3">
        <v>999</v>
      </c>
      <c r="C6" s="3">
        <v>111100</v>
      </c>
      <c r="D6" s="3"/>
      <c r="E6" s="4">
        <v>369650173.5</v>
      </c>
      <c r="F6" s="4">
        <v>373500000</v>
      </c>
      <c r="G6" s="71">
        <v>375440000</v>
      </c>
      <c r="H6" s="71">
        <v>375440000</v>
      </c>
      <c r="I6" s="71">
        <v>379540000</v>
      </c>
      <c r="J6" s="71">
        <v>380540000</v>
      </c>
      <c r="K6" s="71">
        <v>388545677</v>
      </c>
      <c r="L6" s="4">
        <v>0</v>
      </c>
    </row>
    <row r="7" spans="1:14" x14ac:dyDescent="0.2">
      <c r="A7" s="1" t="s">
        <v>11</v>
      </c>
      <c r="B7" s="1">
        <v>220</v>
      </c>
      <c r="C7" s="1">
        <v>121000</v>
      </c>
      <c r="D7" s="1" t="s">
        <v>12</v>
      </c>
      <c r="E7" s="78">
        <v>210000</v>
      </c>
      <c r="F7" s="78">
        <v>156000</v>
      </c>
      <c r="G7" s="79">
        <v>160000</v>
      </c>
      <c r="H7" s="79">
        <v>160000</v>
      </c>
      <c r="I7" s="79">
        <v>160000</v>
      </c>
      <c r="J7" s="79">
        <v>160000</v>
      </c>
      <c r="K7" s="245">
        <v>160000</v>
      </c>
      <c r="L7" s="80" t="s">
        <v>1337</v>
      </c>
    </row>
    <row r="8" spans="1:14" x14ac:dyDescent="0.2">
      <c r="A8" s="1"/>
      <c r="B8" s="1">
        <v>220</v>
      </c>
      <c r="C8" s="1">
        <v>122000</v>
      </c>
      <c r="D8" s="1" t="s">
        <v>13</v>
      </c>
      <c r="E8" s="78">
        <v>6200000</v>
      </c>
      <c r="F8" s="78">
        <v>5800000</v>
      </c>
      <c r="G8" s="79">
        <v>6000000</v>
      </c>
      <c r="H8" s="79">
        <v>6000000</v>
      </c>
      <c r="I8" s="79">
        <v>6000000</v>
      </c>
      <c r="J8" s="79">
        <v>6000000</v>
      </c>
      <c r="K8" s="245">
        <v>6000000</v>
      </c>
      <c r="L8" s="80"/>
    </row>
    <row r="9" spans="1:14" ht="15" x14ac:dyDescent="0.25">
      <c r="A9" s="3" t="s">
        <v>14</v>
      </c>
      <c r="B9" s="3">
        <v>999</v>
      </c>
      <c r="C9" s="3"/>
      <c r="D9" s="3"/>
      <c r="E9" s="4">
        <v>6410000</v>
      </c>
      <c r="F9" s="4">
        <v>5956000</v>
      </c>
      <c r="G9" s="71">
        <v>6160000</v>
      </c>
      <c r="H9" s="71">
        <v>6160000</v>
      </c>
      <c r="I9" s="71">
        <v>6160000</v>
      </c>
      <c r="J9" s="71">
        <v>6160000</v>
      </c>
      <c r="K9" s="71">
        <v>6160000</v>
      </c>
      <c r="L9" s="4"/>
    </row>
    <row r="10" spans="1:14" x14ac:dyDescent="0.2">
      <c r="A10" s="1"/>
      <c r="B10" s="1">
        <v>220</v>
      </c>
      <c r="C10" s="1">
        <v>180000</v>
      </c>
      <c r="D10" s="1" t="s">
        <v>15</v>
      </c>
      <c r="E10" s="78">
        <v>105000</v>
      </c>
      <c r="F10" s="78">
        <v>105000</v>
      </c>
      <c r="G10" s="79">
        <v>105000</v>
      </c>
      <c r="H10" s="79">
        <v>90000</v>
      </c>
      <c r="I10" s="79">
        <v>105000</v>
      </c>
      <c r="J10" s="79">
        <v>105000</v>
      </c>
      <c r="K10" s="245">
        <v>105000</v>
      </c>
      <c r="L10" s="80"/>
    </row>
    <row r="11" spans="1:14" ht="15" x14ac:dyDescent="0.25">
      <c r="A11" s="3" t="s">
        <v>16</v>
      </c>
      <c r="B11" s="3">
        <v>999</v>
      </c>
      <c r="C11" s="3"/>
      <c r="D11" s="3"/>
      <c r="E11" s="4">
        <v>105000</v>
      </c>
      <c r="F11" s="4">
        <v>105000</v>
      </c>
      <c r="G11" s="71">
        <v>105000</v>
      </c>
      <c r="H11" s="71">
        <v>90000</v>
      </c>
      <c r="I11" s="71">
        <v>105000</v>
      </c>
      <c r="J11" s="71">
        <v>105000</v>
      </c>
      <c r="K11" s="71">
        <v>105000</v>
      </c>
      <c r="L11" s="4"/>
    </row>
    <row r="12" spans="1:14" x14ac:dyDescent="0.2">
      <c r="A12" s="1" t="s">
        <v>17</v>
      </c>
      <c r="B12" s="1">
        <v>610</v>
      </c>
      <c r="C12" s="1">
        <v>212300</v>
      </c>
      <c r="D12" s="1" t="s">
        <v>18</v>
      </c>
      <c r="E12" s="78">
        <v>480000</v>
      </c>
      <c r="F12" s="78">
        <v>480000</v>
      </c>
      <c r="G12" s="79">
        <v>480000</v>
      </c>
      <c r="H12" s="79">
        <v>480000</v>
      </c>
      <c r="I12" s="79">
        <v>480000</v>
      </c>
      <c r="J12" s="79">
        <v>480000</v>
      </c>
      <c r="K12" s="245">
        <v>480000</v>
      </c>
      <c r="L12" s="80"/>
    </row>
    <row r="13" spans="1:14" x14ac:dyDescent="0.2">
      <c r="A13" s="1"/>
      <c r="B13" s="1">
        <v>611</v>
      </c>
      <c r="C13" s="1">
        <v>212300</v>
      </c>
      <c r="D13" s="1" t="s">
        <v>19</v>
      </c>
      <c r="E13" s="78">
        <v>480000</v>
      </c>
      <c r="F13" s="78">
        <v>390000</v>
      </c>
      <c r="G13" s="79">
        <v>390000</v>
      </c>
      <c r="H13" s="79">
        <v>390000</v>
      </c>
      <c r="I13" s="79">
        <v>390000</v>
      </c>
      <c r="J13" s="79">
        <v>390000</v>
      </c>
      <c r="K13" s="245">
        <v>390000</v>
      </c>
      <c r="L13" s="80"/>
    </row>
    <row r="14" spans="1:14" x14ac:dyDescent="0.2">
      <c r="A14" s="6"/>
      <c r="B14" s="1">
        <v>690</v>
      </c>
      <c r="C14" s="1">
        <v>212300</v>
      </c>
      <c r="D14" s="1" t="s">
        <v>20</v>
      </c>
      <c r="E14" s="78">
        <v>0</v>
      </c>
      <c r="F14" s="78">
        <v>700</v>
      </c>
      <c r="G14" s="79">
        <v>0</v>
      </c>
      <c r="H14" s="79">
        <v>0</v>
      </c>
      <c r="I14" s="79">
        <v>0</v>
      </c>
      <c r="J14" s="79">
        <v>0</v>
      </c>
      <c r="K14" s="245">
        <v>0</v>
      </c>
      <c r="L14" s="80"/>
    </row>
    <row r="15" spans="1:14" x14ac:dyDescent="0.2">
      <c r="A15" s="1"/>
      <c r="B15" s="1">
        <v>220</v>
      </c>
      <c r="C15" s="1">
        <v>214200</v>
      </c>
      <c r="D15" s="1" t="s">
        <v>21</v>
      </c>
      <c r="E15" s="78">
        <v>435000</v>
      </c>
      <c r="F15" s="78">
        <v>400000</v>
      </c>
      <c r="G15" s="79">
        <v>400000</v>
      </c>
      <c r="H15" s="79">
        <v>400000</v>
      </c>
      <c r="I15" s="79">
        <v>400000</v>
      </c>
      <c r="J15" s="79">
        <v>400000</v>
      </c>
      <c r="K15" s="245">
        <v>400000</v>
      </c>
      <c r="L15" s="80" t="s">
        <v>1338</v>
      </c>
    </row>
    <row r="16" spans="1:14" x14ac:dyDescent="0.2">
      <c r="A16" s="1"/>
      <c r="B16" s="1">
        <v>990</v>
      </c>
      <c r="C16" s="1">
        <v>214200</v>
      </c>
      <c r="D16" s="1" t="s">
        <v>22</v>
      </c>
      <c r="E16" s="78">
        <v>120000</v>
      </c>
      <c r="F16" s="78">
        <v>270000</v>
      </c>
      <c r="G16" s="79">
        <v>220000</v>
      </c>
      <c r="H16" s="79">
        <v>220000</v>
      </c>
      <c r="I16" s="79">
        <v>220000</v>
      </c>
      <c r="J16" s="79">
        <v>395775</v>
      </c>
      <c r="K16" s="245">
        <v>395775</v>
      </c>
      <c r="L16" s="80" t="s">
        <v>1138</v>
      </c>
    </row>
    <row r="17" spans="1:12" ht="15" x14ac:dyDescent="0.25">
      <c r="A17" s="3" t="s">
        <v>23</v>
      </c>
      <c r="B17" s="3">
        <v>999</v>
      </c>
      <c r="C17" s="3"/>
      <c r="D17" s="3"/>
      <c r="E17" s="4">
        <v>1515000</v>
      </c>
      <c r="F17" s="4">
        <v>1540700</v>
      </c>
      <c r="G17" s="71">
        <v>1490000</v>
      </c>
      <c r="H17" s="71">
        <v>1490000</v>
      </c>
      <c r="I17" s="71">
        <v>1490000</v>
      </c>
      <c r="J17" s="71">
        <v>1665775</v>
      </c>
      <c r="K17" s="71">
        <v>1665775</v>
      </c>
      <c r="L17" s="4"/>
    </row>
    <row r="18" spans="1:12" x14ac:dyDescent="0.2">
      <c r="A18" s="1" t="s">
        <v>24</v>
      </c>
      <c r="B18" s="1">
        <v>910</v>
      </c>
      <c r="C18" s="1">
        <v>221000</v>
      </c>
      <c r="D18" s="1" t="s">
        <v>25</v>
      </c>
      <c r="E18" s="78">
        <v>10000</v>
      </c>
      <c r="F18" s="78">
        <v>0</v>
      </c>
      <c r="G18" s="79">
        <v>10000</v>
      </c>
      <c r="H18" s="79">
        <v>10000</v>
      </c>
      <c r="I18" s="79">
        <v>10000</v>
      </c>
      <c r="J18" s="79">
        <v>10000</v>
      </c>
      <c r="K18" s="245">
        <v>10000</v>
      </c>
      <c r="L18" s="80"/>
    </row>
    <row r="19" spans="1:12" x14ac:dyDescent="0.2">
      <c r="A19" s="1"/>
      <c r="B19" s="1">
        <v>220</v>
      </c>
      <c r="C19" s="1">
        <v>222000</v>
      </c>
      <c r="D19" s="1" t="s">
        <v>26</v>
      </c>
      <c r="E19" s="78">
        <v>6345000</v>
      </c>
      <c r="F19" s="78">
        <v>6800000</v>
      </c>
      <c r="G19" s="79">
        <v>7180202</v>
      </c>
      <c r="H19" s="79">
        <v>7180202</v>
      </c>
      <c r="I19" s="79">
        <v>7180202</v>
      </c>
      <c r="J19" s="79">
        <v>7180202</v>
      </c>
      <c r="K19" s="245">
        <v>7180202</v>
      </c>
      <c r="L19" s="80"/>
    </row>
    <row r="20" spans="1:12" x14ac:dyDescent="0.2">
      <c r="A20" s="1"/>
      <c r="B20" s="1">
        <v>990</v>
      </c>
      <c r="C20" s="1">
        <v>222000</v>
      </c>
      <c r="D20" s="1" t="s">
        <v>27</v>
      </c>
      <c r="E20" s="78">
        <v>4266547</v>
      </c>
      <c r="F20" s="78">
        <v>3130000</v>
      </c>
      <c r="G20" s="79">
        <v>4964480</v>
      </c>
      <c r="H20" s="79">
        <v>4964480</v>
      </c>
      <c r="I20" s="69">
        <v>3300000</v>
      </c>
      <c r="J20" s="79">
        <v>5157698.2666666666</v>
      </c>
      <c r="K20" s="245">
        <v>5157698.2666666666</v>
      </c>
      <c r="L20" s="251" t="s">
        <v>1339</v>
      </c>
    </row>
    <row r="21" spans="1:12" x14ac:dyDescent="0.2">
      <c r="A21" s="3" t="s">
        <v>28</v>
      </c>
      <c r="B21" s="3">
        <v>999</v>
      </c>
      <c r="C21" s="3">
        <v>221000</v>
      </c>
      <c r="D21" s="3"/>
      <c r="E21" s="4">
        <v>10621547</v>
      </c>
      <c r="F21" s="4">
        <v>9930000</v>
      </c>
      <c r="G21" s="4">
        <v>12154682</v>
      </c>
      <c r="H21" s="4">
        <v>12154682</v>
      </c>
      <c r="I21" s="4">
        <v>10490202</v>
      </c>
      <c r="J21" s="4">
        <v>12347900.266666666</v>
      </c>
      <c r="K21" s="4">
        <v>12347900.266666666</v>
      </c>
      <c r="L21" s="4"/>
    </row>
    <row r="22" spans="1:12" x14ac:dyDescent="0.2">
      <c r="A22" s="1" t="s">
        <v>29</v>
      </c>
      <c r="B22" s="1">
        <v>220</v>
      </c>
      <c r="C22" s="1">
        <v>231000</v>
      </c>
      <c r="D22" s="1" t="s">
        <v>30</v>
      </c>
      <c r="E22" s="78">
        <v>100000</v>
      </c>
      <c r="F22" s="78">
        <v>30000</v>
      </c>
      <c r="G22" s="79">
        <v>30000</v>
      </c>
      <c r="H22" s="79">
        <v>30000</v>
      </c>
      <c r="I22" s="79">
        <v>30000</v>
      </c>
      <c r="J22" s="79">
        <v>100000</v>
      </c>
      <c r="K22" s="245">
        <v>100000</v>
      </c>
      <c r="L22" s="80" t="s">
        <v>1340</v>
      </c>
    </row>
    <row r="23" spans="1:12" x14ac:dyDescent="0.2">
      <c r="A23" s="1" t="s">
        <v>31</v>
      </c>
      <c r="B23" s="1">
        <v>220</v>
      </c>
      <c r="C23" s="1">
        <v>233100</v>
      </c>
      <c r="D23" s="1" t="s">
        <v>32</v>
      </c>
      <c r="E23" s="78">
        <v>6428000</v>
      </c>
      <c r="F23" s="78">
        <v>9500000</v>
      </c>
      <c r="G23" s="79">
        <v>9500000</v>
      </c>
      <c r="H23" s="79">
        <v>9500000</v>
      </c>
      <c r="I23" s="79">
        <v>9500000</v>
      </c>
      <c r="J23" s="79">
        <v>9500000</v>
      </c>
      <c r="K23" s="245">
        <v>9500000</v>
      </c>
      <c r="L23" s="80" t="s">
        <v>1341</v>
      </c>
    </row>
    <row r="24" spans="1:12" x14ac:dyDescent="0.2">
      <c r="A24" s="1" t="s">
        <v>31</v>
      </c>
      <c r="B24" s="1">
        <v>910</v>
      </c>
      <c r="C24" s="1">
        <v>233100</v>
      </c>
      <c r="D24" s="1" t="s">
        <v>1137</v>
      </c>
      <c r="E24" s="78">
        <v>0</v>
      </c>
      <c r="F24" s="78">
        <v>0</v>
      </c>
      <c r="G24" s="79">
        <v>9500000</v>
      </c>
      <c r="H24" s="79">
        <v>9500000</v>
      </c>
      <c r="I24" s="79">
        <v>9500000</v>
      </c>
      <c r="J24" s="79">
        <v>562980</v>
      </c>
      <c r="K24" s="245">
        <v>562980</v>
      </c>
      <c r="L24" s="80" t="s">
        <v>1342</v>
      </c>
    </row>
    <row r="25" spans="1:12" x14ac:dyDescent="0.2">
      <c r="A25" s="3" t="s">
        <v>33</v>
      </c>
      <c r="B25" s="3">
        <v>999</v>
      </c>
      <c r="C25" s="3"/>
      <c r="D25" s="3"/>
      <c r="E25" s="4">
        <v>6528000</v>
      </c>
      <c r="F25" s="4">
        <v>9530000</v>
      </c>
      <c r="G25" s="4">
        <v>19030000</v>
      </c>
      <c r="H25" s="4">
        <v>19030000</v>
      </c>
      <c r="I25" s="4">
        <v>19030000</v>
      </c>
      <c r="J25" s="4">
        <v>10162980</v>
      </c>
      <c r="K25" s="4">
        <v>10162980</v>
      </c>
      <c r="L25" s="4"/>
    </row>
    <row r="26" spans="1:12" x14ac:dyDescent="0.2">
      <c r="A26" s="1" t="s">
        <v>34</v>
      </c>
      <c r="B26" s="1">
        <v>990</v>
      </c>
      <c r="C26" s="1">
        <v>244500</v>
      </c>
      <c r="D26" s="1" t="s">
        <v>35</v>
      </c>
      <c r="E26" s="78">
        <v>88000</v>
      </c>
      <c r="F26" s="78">
        <v>80000</v>
      </c>
      <c r="G26" s="78">
        <v>80000</v>
      </c>
      <c r="H26" s="78">
        <v>80000</v>
      </c>
      <c r="I26" s="78">
        <v>80000</v>
      </c>
      <c r="J26" s="78">
        <v>80000</v>
      </c>
      <c r="K26" s="245">
        <v>80000</v>
      </c>
      <c r="L26" s="80"/>
    </row>
    <row r="27" spans="1:12" x14ac:dyDescent="0.2">
      <c r="A27" s="3" t="s">
        <v>36</v>
      </c>
      <c r="B27" s="3">
        <v>999</v>
      </c>
      <c r="C27" s="3"/>
      <c r="D27" s="3"/>
      <c r="E27" s="4">
        <v>88000</v>
      </c>
      <c r="F27" s="4">
        <v>80000</v>
      </c>
      <c r="G27" s="4">
        <v>80000</v>
      </c>
      <c r="H27" s="4">
        <v>80000</v>
      </c>
      <c r="I27" s="4">
        <v>80000</v>
      </c>
      <c r="J27" s="4">
        <v>80000</v>
      </c>
      <c r="K27" s="4">
        <v>80000</v>
      </c>
      <c r="L27" s="4"/>
    </row>
    <row r="28" spans="1:12" x14ac:dyDescent="0.2">
      <c r="A28" s="1" t="s">
        <v>40</v>
      </c>
      <c r="B28" s="1">
        <v>650</v>
      </c>
      <c r="C28" s="1">
        <v>262000</v>
      </c>
      <c r="D28" s="1" t="s">
        <v>41</v>
      </c>
      <c r="E28" s="78">
        <v>4500</v>
      </c>
      <c r="F28" s="78">
        <v>10000</v>
      </c>
      <c r="G28" s="79">
        <v>10000</v>
      </c>
      <c r="H28" s="79">
        <v>10000</v>
      </c>
      <c r="I28" s="79">
        <v>10000</v>
      </c>
      <c r="J28" s="79">
        <v>10000</v>
      </c>
      <c r="K28" s="245">
        <v>10000</v>
      </c>
      <c r="L28" s="80"/>
    </row>
    <row r="29" spans="1:12" x14ac:dyDescent="0.2">
      <c r="A29" s="3" t="s">
        <v>39</v>
      </c>
      <c r="B29" s="3">
        <v>999</v>
      </c>
      <c r="C29" s="3">
        <v>262000</v>
      </c>
      <c r="D29" s="3"/>
      <c r="E29" s="4">
        <v>4500</v>
      </c>
      <c r="F29" s="4">
        <v>10000</v>
      </c>
      <c r="G29" s="4">
        <v>10000</v>
      </c>
      <c r="H29" s="4">
        <v>10000</v>
      </c>
      <c r="I29" s="4">
        <v>10000</v>
      </c>
      <c r="J29" s="4">
        <v>10000</v>
      </c>
      <c r="K29" s="4">
        <v>10000</v>
      </c>
      <c r="L29" s="4"/>
    </row>
    <row r="30" spans="1:12" x14ac:dyDescent="0.2">
      <c r="A30" s="1" t="s">
        <v>37</v>
      </c>
      <c r="B30" s="1">
        <v>220</v>
      </c>
      <c r="C30" s="1">
        <v>274000</v>
      </c>
      <c r="D30" s="1" t="s">
        <v>38</v>
      </c>
      <c r="E30" s="78">
        <v>40700</v>
      </c>
      <c r="F30" s="78">
        <v>0</v>
      </c>
      <c r="G30" s="79">
        <v>0</v>
      </c>
      <c r="H30" s="79">
        <v>0</v>
      </c>
      <c r="I30" s="79">
        <v>0</v>
      </c>
      <c r="J30" s="79">
        <v>0</v>
      </c>
      <c r="K30" s="245">
        <v>0</v>
      </c>
      <c r="L30" s="80"/>
    </row>
    <row r="31" spans="1:12" x14ac:dyDescent="0.2">
      <c r="A31" s="3" t="s">
        <v>39</v>
      </c>
      <c r="B31" s="3">
        <v>999</v>
      </c>
      <c r="C31" s="3">
        <v>262000</v>
      </c>
      <c r="D31" s="3"/>
      <c r="E31" s="4">
        <v>40700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/>
    </row>
    <row r="32" spans="1:12" x14ac:dyDescent="0.2">
      <c r="A32" s="1" t="s">
        <v>42</v>
      </c>
      <c r="B32" s="1">
        <v>690</v>
      </c>
      <c r="C32" s="1">
        <v>281000</v>
      </c>
      <c r="D32" s="1" t="s">
        <v>43</v>
      </c>
      <c r="E32" s="78">
        <v>12000000</v>
      </c>
      <c r="F32" s="78">
        <v>9208000</v>
      </c>
      <c r="G32" s="79">
        <v>8450000</v>
      </c>
      <c r="H32" s="79">
        <v>10000000</v>
      </c>
      <c r="I32" s="79">
        <v>10000000</v>
      </c>
      <c r="J32" s="83">
        <v>11000000</v>
      </c>
      <c r="K32" s="246">
        <v>11000000</v>
      </c>
      <c r="L32" s="80" t="s">
        <v>1343</v>
      </c>
    </row>
    <row r="33" spans="1:12" x14ac:dyDescent="0.2">
      <c r="A33" s="1"/>
      <c r="B33" s="1">
        <v>440</v>
      </c>
      <c r="C33" s="1">
        <v>282000</v>
      </c>
      <c r="D33" s="1" t="s">
        <v>44</v>
      </c>
      <c r="E33" s="78">
        <v>820000</v>
      </c>
      <c r="F33" s="78">
        <v>830000</v>
      </c>
      <c r="G33" s="79">
        <v>830000</v>
      </c>
      <c r="H33" s="79">
        <v>830000</v>
      </c>
      <c r="I33" s="79">
        <v>830000</v>
      </c>
      <c r="J33" s="79">
        <v>830000</v>
      </c>
      <c r="K33" s="245">
        <v>830000</v>
      </c>
      <c r="L33" s="80"/>
    </row>
    <row r="34" spans="1:12" ht="15" customHeight="1" x14ac:dyDescent="0.2">
      <c r="A34" s="1"/>
      <c r="B34" s="1">
        <v>690</v>
      </c>
      <c r="C34" s="1">
        <v>282000</v>
      </c>
      <c r="D34" s="1" t="s">
        <v>45</v>
      </c>
      <c r="E34" s="78">
        <v>160000</v>
      </c>
      <c r="F34" s="78">
        <v>90000</v>
      </c>
      <c r="G34" s="79">
        <v>100000</v>
      </c>
      <c r="H34" s="79">
        <v>100000</v>
      </c>
      <c r="I34" s="79">
        <v>100000</v>
      </c>
      <c r="J34" s="79">
        <v>100000</v>
      </c>
      <c r="K34" s="245">
        <v>100000</v>
      </c>
      <c r="L34" s="80"/>
    </row>
    <row r="35" spans="1:12" x14ac:dyDescent="0.2">
      <c r="A35" s="1"/>
      <c r="B35" s="1">
        <v>691</v>
      </c>
      <c r="C35" s="1">
        <v>282000</v>
      </c>
      <c r="D35" s="1" t="s">
        <v>46</v>
      </c>
      <c r="E35" s="78">
        <v>100000</v>
      </c>
      <c r="F35" s="78">
        <v>5000</v>
      </c>
      <c r="G35" s="79">
        <v>10000</v>
      </c>
      <c r="H35" s="79">
        <v>10000</v>
      </c>
      <c r="I35" s="79">
        <v>10000</v>
      </c>
      <c r="J35" s="79">
        <v>10000</v>
      </c>
      <c r="K35" s="245">
        <v>10000</v>
      </c>
      <c r="L35" s="80"/>
    </row>
    <row r="36" spans="1:12" x14ac:dyDescent="0.2">
      <c r="A36" s="1"/>
      <c r="B36" s="1">
        <v>693</v>
      </c>
      <c r="C36" s="1">
        <v>282000</v>
      </c>
      <c r="D36" s="1" t="s">
        <v>47</v>
      </c>
      <c r="E36" s="78">
        <v>300000</v>
      </c>
      <c r="F36" s="78">
        <v>200000</v>
      </c>
      <c r="G36" s="79">
        <v>200000</v>
      </c>
      <c r="H36" s="79">
        <v>200000</v>
      </c>
      <c r="I36" s="79">
        <v>200000</v>
      </c>
      <c r="J36" s="79">
        <v>200000</v>
      </c>
      <c r="K36" s="245">
        <v>200000</v>
      </c>
      <c r="L36" s="80"/>
    </row>
    <row r="37" spans="1:12" x14ac:dyDescent="0.2">
      <c r="A37" s="1"/>
      <c r="B37" s="1">
        <v>694</v>
      </c>
      <c r="C37" s="1">
        <v>282000</v>
      </c>
      <c r="D37" s="1" t="s">
        <v>48</v>
      </c>
      <c r="E37" s="78">
        <v>100000</v>
      </c>
      <c r="F37" s="78">
        <v>150000</v>
      </c>
      <c r="G37" s="79">
        <v>150000</v>
      </c>
      <c r="H37" s="79">
        <v>150000</v>
      </c>
      <c r="I37" s="79">
        <v>150000</v>
      </c>
      <c r="J37" s="79">
        <v>150000</v>
      </c>
      <c r="K37" s="245">
        <v>150000</v>
      </c>
      <c r="L37" s="80"/>
    </row>
    <row r="38" spans="1:12" x14ac:dyDescent="0.2">
      <c r="A38" s="3" t="s">
        <v>49</v>
      </c>
      <c r="B38" s="3">
        <v>999</v>
      </c>
      <c r="C38" s="3"/>
      <c r="D38" s="3"/>
      <c r="E38" s="4">
        <v>13480000</v>
      </c>
      <c r="F38" s="4">
        <v>10483000</v>
      </c>
      <c r="G38" s="4">
        <v>9740000</v>
      </c>
      <c r="H38" s="4">
        <v>11290000</v>
      </c>
      <c r="I38" s="4">
        <v>11290000</v>
      </c>
      <c r="J38" s="4">
        <v>12290000</v>
      </c>
      <c r="K38" s="4">
        <v>12290000</v>
      </c>
      <c r="L38" s="4"/>
    </row>
    <row r="39" spans="1:12" x14ac:dyDescent="0.2">
      <c r="A39" s="1" t="s">
        <v>50</v>
      </c>
      <c r="B39" s="1">
        <v>220</v>
      </c>
      <c r="C39" s="1">
        <v>291000</v>
      </c>
      <c r="D39" s="1" t="s">
        <v>51</v>
      </c>
      <c r="E39" s="78">
        <v>120000</v>
      </c>
      <c r="F39" s="78">
        <v>135000</v>
      </c>
      <c r="G39" s="79">
        <v>140000</v>
      </c>
      <c r="H39" s="79">
        <v>140000</v>
      </c>
      <c r="I39" s="79">
        <v>140000</v>
      </c>
      <c r="J39" s="79">
        <v>140000</v>
      </c>
      <c r="K39" s="245">
        <v>140000</v>
      </c>
      <c r="L39" s="80"/>
    </row>
    <row r="40" spans="1:12" ht="15" x14ac:dyDescent="0.25">
      <c r="A40" s="3" t="s">
        <v>52</v>
      </c>
      <c r="B40" s="3">
        <v>999</v>
      </c>
      <c r="C40" s="3"/>
      <c r="D40" s="3"/>
      <c r="E40" s="4">
        <v>120000</v>
      </c>
      <c r="F40" s="4">
        <v>135000</v>
      </c>
      <c r="G40" s="71">
        <v>140000</v>
      </c>
      <c r="H40" s="71">
        <v>140000</v>
      </c>
      <c r="I40" s="71">
        <v>140000</v>
      </c>
      <c r="J40" s="71">
        <v>140000</v>
      </c>
      <c r="K40" s="71">
        <v>140000</v>
      </c>
      <c r="L40" s="4"/>
    </row>
    <row r="41" spans="1:12" x14ac:dyDescent="0.2">
      <c r="A41" s="1"/>
      <c r="B41" s="1">
        <v>690</v>
      </c>
      <c r="C41" s="1">
        <v>312000</v>
      </c>
      <c r="D41" s="1" t="s">
        <v>53</v>
      </c>
      <c r="E41" s="78">
        <v>1450000</v>
      </c>
      <c r="F41" s="78">
        <v>1358000</v>
      </c>
      <c r="G41" s="79">
        <v>1300000</v>
      </c>
      <c r="H41" s="79">
        <v>1346000</v>
      </c>
      <c r="I41" s="79">
        <v>1346000</v>
      </c>
      <c r="J41" s="79">
        <v>1346000</v>
      </c>
      <c r="K41" s="245">
        <v>1346000</v>
      </c>
      <c r="L41" s="80" t="s">
        <v>1344</v>
      </c>
    </row>
    <row r="42" spans="1:12" x14ac:dyDescent="0.2">
      <c r="A42" s="1"/>
      <c r="B42" s="1">
        <v>220</v>
      </c>
      <c r="C42" s="1">
        <v>312200</v>
      </c>
      <c r="D42" s="1" t="s">
        <v>54</v>
      </c>
      <c r="E42" s="78">
        <v>350000</v>
      </c>
      <c r="F42" s="78">
        <v>340000</v>
      </c>
      <c r="G42" s="79">
        <v>350000</v>
      </c>
      <c r="H42" s="79">
        <v>374000</v>
      </c>
      <c r="I42" s="79">
        <v>374000</v>
      </c>
      <c r="J42" s="79">
        <v>374000</v>
      </c>
      <c r="K42" s="245">
        <v>374000</v>
      </c>
      <c r="L42" s="80"/>
    </row>
    <row r="43" spans="1:12" x14ac:dyDescent="0.2">
      <c r="A43" s="1"/>
      <c r="B43" s="1">
        <v>920</v>
      </c>
      <c r="C43" s="1">
        <v>312204</v>
      </c>
      <c r="D43" s="2" t="s">
        <v>55</v>
      </c>
      <c r="E43" s="78">
        <v>6762000</v>
      </c>
      <c r="F43" s="81">
        <v>7165000</v>
      </c>
      <c r="G43" s="79">
        <v>7500000</v>
      </c>
      <c r="H43" s="83">
        <v>6779000</v>
      </c>
      <c r="I43" s="83">
        <v>7300000</v>
      </c>
      <c r="J43" s="83">
        <v>7300000</v>
      </c>
      <c r="K43" s="246">
        <v>7300000</v>
      </c>
      <c r="L43" s="80"/>
    </row>
    <row r="44" spans="1:12" x14ac:dyDescent="0.2">
      <c r="A44" s="1"/>
      <c r="B44" s="1">
        <v>920</v>
      </c>
      <c r="C44" s="1">
        <v>312207</v>
      </c>
      <c r="D44" s="2" t="s">
        <v>56</v>
      </c>
      <c r="E44" s="78">
        <v>8768000</v>
      </c>
      <c r="F44" s="81">
        <v>8970000</v>
      </c>
      <c r="G44" s="79">
        <v>9500000</v>
      </c>
      <c r="H44" s="83">
        <v>8758000</v>
      </c>
      <c r="I44" s="83">
        <v>9536000</v>
      </c>
      <c r="J44" s="83">
        <v>9536000</v>
      </c>
      <c r="K44" s="246">
        <v>9536000</v>
      </c>
      <c r="L44" s="80"/>
    </row>
    <row r="45" spans="1:12" x14ac:dyDescent="0.2">
      <c r="A45" s="1"/>
      <c r="B45" s="1">
        <v>410</v>
      </c>
      <c r="C45" s="1">
        <v>312300</v>
      </c>
      <c r="D45" s="1" t="s">
        <v>57</v>
      </c>
      <c r="E45" s="78">
        <v>0</v>
      </c>
      <c r="F45" s="78">
        <v>140000</v>
      </c>
      <c r="G45" s="79">
        <v>140000</v>
      </c>
      <c r="H45" s="79">
        <v>140000</v>
      </c>
      <c r="I45" s="79">
        <v>140000</v>
      </c>
      <c r="J45" s="79">
        <v>140000</v>
      </c>
      <c r="K45" s="245">
        <v>140000</v>
      </c>
      <c r="L45" s="80"/>
    </row>
    <row r="46" spans="1:12" x14ac:dyDescent="0.2">
      <c r="A46" s="1"/>
      <c r="B46" s="1">
        <v>921</v>
      </c>
      <c r="C46" s="1">
        <v>312300</v>
      </c>
      <c r="D46" s="1" t="s">
        <v>1109</v>
      </c>
      <c r="E46" s="78"/>
      <c r="F46" s="78"/>
      <c r="G46" s="79"/>
      <c r="H46" s="79"/>
      <c r="I46" s="79"/>
      <c r="J46" s="79">
        <v>1230000</v>
      </c>
      <c r="K46" s="245">
        <v>1230000</v>
      </c>
      <c r="L46" s="80"/>
    </row>
    <row r="47" spans="1:12" ht="28.5" x14ac:dyDescent="0.2">
      <c r="A47" s="1"/>
      <c r="B47" s="1">
        <v>920</v>
      </c>
      <c r="C47" s="1">
        <v>312305</v>
      </c>
      <c r="D47" s="2" t="s">
        <v>58</v>
      </c>
      <c r="E47" s="78">
        <v>25954610</v>
      </c>
      <c r="F47" s="81">
        <v>27928000</v>
      </c>
      <c r="G47" s="79">
        <v>29400000</v>
      </c>
      <c r="H47" s="83">
        <v>27809000</v>
      </c>
      <c r="I47" s="83">
        <v>29000000</v>
      </c>
      <c r="J47" s="83">
        <v>29000000</v>
      </c>
      <c r="K47" s="246">
        <v>30500000</v>
      </c>
      <c r="L47" s="233" t="s">
        <v>1311</v>
      </c>
    </row>
    <row r="48" spans="1:12" x14ac:dyDescent="0.2">
      <c r="A48" s="1"/>
      <c r="B48" s="1">
        <v>920</v>
      </c>
      <c r="C48" s="1">
        <v>312601</v>
      </c>
      <c r="D48" s="2" t="s">
        <v>59</v>
      </c>
      <c r="E48" s="78">
        <v>250422</v>
      </c>
      <c r="F48" s="81">
        <v>260000</v>
      </c>
      <c r="G48" s="83">
        <v>0</v>
      </c>
      <c r="H48" s="83">
        <v>225000</v>
      </c>
      <c r="I48" s="83">
        <v>0</v>
      </c>
      <c r="J48" s="83">
        <v>0</v>
      </c>
      <c r="K48" s="246">
        <v>0</v>
      </c>
      <c r="L48" s="80" t="s">
        <v>31</v>
      </c>
    </row>
    <row r="49" spans="1:12" x14ac:dyDescent="0.2">
      <c r="A49" s="1"/>
      <c r="B49" s="1">
        <v>920</v>
      </c>
      <c r="C49" s="1">
        <v>312602</v>
      </c>
      <c r="D49" s="2" t="s">
        <v>60</v>
      </c>
      <c r="E49" s="78">
        <v>85000</v>
      </c>
      <c r="F49" s="78">
        <v>120000</v>
      </c>
      <c r="G49" s="79">
        <v>120000</v>
      </c>
      <c r="H49" s="79">
        <v>120000</v>
      </c>
      <c r="I49" s="79">
        <v>120000</v>
      </c>
      <c r="J49" s="79">
        <v>120000</v>
      </c>
      <c r="K49" s="245">
        <v>120000</v>
      </c>
      <c r="L49" s="80"/>
    </row>
    <row r="50" spans="1:12" ht="15" x14ac:dyDescent="0.25">
      <c r="A50" s="3" t="s">
        <v>61</v>
      </c>
      <c r="B50" s="3">
        <v>999</v>
      </c>
      <c r="C50" s="3"/>
      <c r="D50" s="3"/>
      <c r="E50" s="4">
        <v>43620032</v>
      </c>
      <c r="F50" s="4">
        <v>46281000</v>
      </c>
      <c r="G50" s="71">
        <v>48310000</v>
      </c>
      <c r="H50" s="71">
        <v>45551000</v>
      </c>
      <c r="I50" s="71">
        <v>47816000</v>
      </c>
      <c r="J50" s="71">
        <v>49046000</v>
      </c>
      <c r="K50" s="71">
        <v>50546000</v>
      </c>
      <c r="L50" s="4"/>
    </row>
    <row r="51" spans="1:12" x14ac:dyDescent="0.2">
      <c r="A51" s="1" t="s">
        <v>62</v>
      </c>
      <c r="B51" s="1">
        <v>220</v>
      </c>
      <c r="C51" s="1">
        <v>313200</v>
      </c>
      <c r="D51" s="1" t="s">
        <v>63</v>
      </c>
      <c r="E51" s="78">
        <v>700000</v>
      </c>
      <c r="F51" s="78">
        <v>754000</v>
      </c>
      <c r="G51" s="79">
        <v>750000</v>
      </c>
      <c r="H51" s="79">
        <v>744000</v>
      </c>
      <c r="I51" s="79">
        <v>744000</v>
      </c>
      <c r="J51" s="79">
        <v>770000</v>
      </c>
      <c r="K51" s="245">
        <v>770000</v>
      </c>
      <c r="L51" s="80"/>
    </row>
    <row r="52" spans="1:12" x14ac:dyDescent="0.2">
      <c r="A52" s="1"/>
      <c r="B52" s="1">
        <v>430</v>
      </c>
      <c r="C52" s="1">
        <v>313200</v>
      </c>
      <c r="D52" s="1" t="s">
        <v>64</v>
      </c>
      <c r="E52" s="78">
        <v>400000</v>
      </c>
      <c r="F52" s="78">
        <v>330000</v>
      </c>
      <c r="G52" s="79">
        <v>400000</v>
      </c>
      <c r="H52" s="79">
        <v>400000</v>
      </c>
      <c r="I52" s="79">
        <v>400000</v>
      </c>
      <c r="J52" s="79">
        <v>400000</v>
      </c>
      <c r="K52" s="245">
        <v>400000</v>
      </c>
      <c r="L52" s="80" t="s">
        <v>1345</v>
      </c>
    </row>
    <row r="53" spans="1:12" x14ac:dyDescent="0.2">
      <c r="A53" s="1"/>
      <c r="B53" s="1">
        <v>431</v>
      </c>
      <c r="C53" s="1">
        <v>313200</v>
      </c>
      <c r="D53" s="1" t="s">
        <v>65</v>
      </c>
      <c r="E53" s="78">
        <v>1100000</v>
      </c>
      <c r="F53" s="78">
        <v>1148000</v>
      </c>
      <c r="G53" s="79">
        <v>1100000</v>
      </c>
      <c r="H53" s="79">
        <v>1100000</v>
      </c>
      <c r="I53" s="79">
        <v>1100000</v>
      </c>
      <c r="J53" s="79">
        <v>1100000</v>
      </c>
      <c r="K53" s="245">
        <v>1100000</v>
      </c>
      <c r="L53" s="80" t="s">
        <v>1345</v>
      </c>
    </row>
    <row r="54" spans="1:12" x14ac:dyDescent="0.2">
      <c r="A54" s="1"/>
      <c r="B54" s="1">
        <v>920</v>
      </c>
      <c r="C54" s="1">
        <v>313200</v>
      </c>
      <c r="D54" s="1" t="s">
        <v>66</v>
      </c>
      <c r="E54" s="78">
        <v>9065114</v>
      </c>
      <c r="F54" s="81">
        <v>7790000</v>
      </c>
      <c r="G54" s="79">
        <v>9100000</v>
      </c>
      <c r="H54" s="79">
        <v>8050000</v>
      </c>
      <c r="I54" s="79">
        <v>8050000</v>
      </c>
      <c r="J54" s="79">
        <v>8050000</v>
      </c>
      <c r="K54" s="245">
        <v>8050000</v>
      </c>
      <c r="L54" s="80"/>
    </row>
    <row r="55" spans="1:12" x14ac:dyDescent="0.2">
      <c r="A55" s="1"/>
      <c r="B55" s="1">
        <v>921</v>
      </c>
      <c r="C55" s="1">
        <v>313200</v>
      </c>
      <c r="D55" s="1" t="s">
        <v>1112</v>
      </c>
      <c r="E55" s="78"/>
      <c r="F55" s="81"/>
      <c r="G55" s="79"/>
      <c r="H55" s="79"/>
      <c r="I55" s="79"/>
      <c r="J55" s="79">
        <v>130000</v>
      </c>
      <c r="K55" s="245">
        <v>130000</v>
      </c>
      <c r="L55" s="80"/>
    </row>
    <row r="56" spans="1:12" x14ac:dyDescent="0.2">
      <c r="A56" s="1"/>
      <c r="B56" s="1">
        <v>920</v>
      </c>
      <c r="C56" s="1">
        <v>313206</v>
      </c>
      <c r="D56" s="2" t="s">
        <v>67</v>
      </c>
      <c r="E56" s="78">
        <v>810000</v>
      </c>
      <c r="F56" s="78">
        <v>792000</v>
      </c>
      <c r="G56" s="79">
        <v>810000</v>
      </c>
      <c r="H56" s="79">
        <v>865000</v>
      </c>
      <c r="I56" s="79">
        <v>865000</v>
      </c>
      <c r="J56" s="79">
        <v>865000</v>
      </c>
      <c r="K56" s="245">
        <v>865000</v>
      </c>
      <c r="L56" s="80"/>
    </row>
    <row r="57" spans="1:12" x14ac:dyDescent="0.2">
      <c r="A57" s="1"/>
      <c r="B57" s="1">
        <v>920</v>
      </c>
      <c r="C57" s="1">
        <v>313207</v>
      </c>
      <c r="D57" s="2" t="s">
        <v>68</v>
      </c>
      <c r="E57" s="78">
        <v>329000</v>
      </c>
      <c r="F57" s="78">
        <v>276000</v>
      </c>
      <c r="G57" s="79">
        <v>290000</v>
      </c>
      <c r="H57" s="79">
        <v>276000</v>
      </c>
      <c r="I57" s="79">
        <v>276000</v>
      </c>
      <c r="J57" s="79">
        <v>276000</v>
      </c>
      <c r="K57" s="245">
        <v>276000</v>
      </c>
      <c r="L57" s="80"/>
    </row>
    <row r="58" spans="1:12" x14ac:dyDescent="0.2">
      <c r="A58" s="1"/>
      <c r="B58" s="1">
        <v>920</v>
      </c>
      <c r="C58" s="1">
        <v>313209</v>
      </c>
      <c r="D58" s="2" t="s">
        <v>69</v>
      </c>
      <c r="E58" s="78">
        <v>237000</v>
      </c>
      <c r="F58" s="78">
        <v>232000</v>
      </c>
      <c r="G58" s="79">
        <v>237000</v>
      </c>
      <c r="H58" s="79">
        <v>235000</v>
      </c>
      <c r="I58" s="79">
        <v>235000</v>
      </c>
      <c r="J58" s="79">
        <v>235000</v>
      </c>
      <c r="K58" s="245">
        <v>235000</v>
      </c>
      <c r="L58" s="80"/>
    </row>
    <row r="59" spans="1:12" x14ac:dyDescent="0.2">
      <c r="A59" s="1"/>
      <c r="B59" s="1">
        <v>920</v>
      </c>
      <c r="C59" s="1">
        <v>313210</v>
      </c>
      <c r="D59" s="2" t="s">
        <v>70</v>
      </c>
      <c r="E59" s="78">
        <v>498462</v>
      </c>
      <c r="F59" s="78">
        <v>492000</v>
      </c>
      <c r="G59" s="79">
        <v>492000</v>
      </c>
      <c r="H59" s="79">
        <v>495000</v>
      </c>
      <c r="I59" s="79">
        <v>495000</v>
      </c>
      <c r="J59" s="79">
        <v>495000</v>
      </c>
      <c r="K59" s="245">
        <v>495000</v>
      </c>
      <c r="L59" s="80"/>
    </row>
    <row r="60" spans="1:12" x14ac:dyDescent="0.2">
      <c r="A60" s="1"/>
      <c r="B60" s="1">
        <v>920</v>
      </c>
      <c r="C60" s="1">
        <v>313211</v>
      </c>
      <c r="D60" s="2" t="s">
        <v>71</v>
      </c>
      <c r="E60" s="78">
        <v>15000</v>
      </c>
      <c r="F60" s="78">
        <v>14000</v>
      </c>
      <c r="G60" s="79">
        <v>15000</v>
      </c>
      <c r="H60" s="79">
        <v>15000</v>
      </c>
      <c r="I60" s="79">
        <v>15000</v>
      </c>
      <c r="J60" s="79">
        <v>15000</v>
      </c>
      <c r="K60" s="245">
        <v>15000</v>
      </c>
      <c r="L60" s="80"/>
    </row>
    <row r="61" spans="1:12" x14ac:dyDescent="0.2">
      <c r="A61" s="1"/>
      <c r="B61" s="1">
        <v>920</v>
      </c>
      <c r="C61" s="1">
        <v>313212</v>
      </c>
      <c r="D61" s="2" t="s">
        <v>72</v>
      </c>
      <c r="E61" s="78">
        <v>45000</v>
      </c>
      <c r="F61" s="78">
        <v>44000</v>
      </c>
      <c r="G61" s="79">
        <v>45000</v>
      </c>
      <c r="H61" s="79">
        <v>45000</v>
      </c>
      <c r="I61" s="79">
        <v>45000</v>
      </c>
      <c r="J61" s="79">
        <v>45000</v>
      </c>
      <c r="K61" s="245">
        <v>45000</v>
      </c>
      <c r="L61" s="80"/>
    </row>
    <row r="62" spans="1:12" x14ac:dyDescent="0.2">
      <c r="A62" s="1"/>
      <c r="B62" s="1">
        <v>920</v>
      </c>
      <c r="C62" s="1">
        <v>313214</v>
      </c>
      <c r="D62" s="2" t="s">
        <v>73</v>
      </c>
      <c r="E62" s="78">
        <v>92000</v>
      </c>
      <c r="F62" s="78">
        <v>92000</v>
      </c>
      <c r="G62" s="79">
        <v>92000</v>
      </c>
      <c r="H62" s="79">
        <v>92000</v>
      </c>
      <c r="I62" s="79">
        <v>92000</v>
      </c>
      <c r="J62" s="79">
        <v>92000</v>
      </c>
      <c r="K62" s="245">
        <v>92000</v>
      </c>
      <c r="L62" s="80"/>
    </row>
    <row r="63" spans="1:12" x14ac:dyDescent="0.2">
      <c r="A63" s="1"/>
      <c r="B63" s="1">
        <v>410</v>
      </c>
      <c r="C63" s="1">
        <v>313300</v>
      </c>
      <c r="D63" s="2" t="s">
        <v>74</v>
      </c>
      <c r="E63" s="78">
        <v>60000</v>
      </c>
      <c r="F63" s="78">
        <v>110000</v>
      </c>
      <c r="G63" s="79">
        <v>120000</v>
      </c>
      <c r="H63" s="79">
        <v>109000</v>
      </c>
      <c r="I63" s="79">
        <v>109000</v>
      </c>
      <c r="J63" s="79">
        <v>109000</v>
      </c>
      <c r="K63" s="245">
        <v>109000</v>
      </c>
      <c r="L63" s="80"/>
    </row>
    <row r="64" spans="1:12" x14ac:dyDescent="0.2">
      <c r="A64" s="1"/>
      <c r="B64" s="1">
        <v>920</v>
      </c>
      <c r="C64" s="1">
        <v>313302</v>
      </c>
      <c r="D64" s="2" t="s">
        <v>75</v>
      </c>
      <c r="E64" s="78">
        <v>900000</v>
      </c>
      <c r="F64" s="78">
        <v>860000</v>
      </c>
      <c r="G64" s="79">
        <v>900000</v>
      </c>
      <c r="H64" s="79">
        <v>800000</v>
      </c>
      <c r="I64" s="79">
        <v>800000</v>
      </c>
      <c r="J64" s="79">
        <v>800000</v>
      </c>
      <c r="K64" s="245">
        <v>800000</v>
      </c>
      <c r="L64" s="80"/>
    </row>
    <row r="65" spans="1:12" x14ac:dyDescent="0.2">
      <c r="A65" s="1"/>
      <c r="B65" s="1">
        <v>920</v>
      </c>
      <c r="C65" s="1">
        <v>313303</v>
      </c>
      <c r="D65" s="2" t="s">
        <v>76</v>
      </c>
      <c r="E65" s="78">
        <v>2000000</v>
      </c>
      <c r="F65" s="78">
        <v>3262000</v>
      </c>
      <c r="G65" s="79">
        <v>3000000</v>
      </c>
      <c r="H65" s="83">
        <v>2943000</v>
      </c>
      <c r="I65" s="83">
        <v>3400000</v>
      </c>
      <c r="J65" s="83">
        <v>3400000</v>
      </c>
      <c r="K65" s="246">
        <v>3400000</v>
      </c>
      <c r="L65" s="80" t="s">
        <v>31</v>
      </c>
    </row>
    <row r="66" spans="1:12" ht="28.5" x14ac:dyDescent="0.2">
      <c r="A66" s="1"/>
      <c r="B66" s="1">
        <v>920</v>
      </c>
      <c r="C66" s="1">
        <v>313305</v>
      </c>
      <c r="D66" s="2" t="s">
        <v>77</v>
      </c>
      <c r="E66" s="78">
        <v>5200000</v>
      </c>
      <c r="F66" s="78">
        <v>6638600</v>
      </c>
      <c r="G66" s="79">
        <v>5800000</v>
      </c>
      <c r="H66" s="83">
        <v>7453000</v>
      </c>
      <c r="I66" s="83">
        <v>7453000</v>
      </c>
      <c r="J66" s="83">
        <v>7453000</v>
      </c>
      <c r="K66" s="246">
        <v>7953000</v>
      </c>
      <c r="L66" s="233" t="s">
        <v>1312</v>
      </c>
    </row>
    <row r="67" spans="1:12" x14ac:dyDescent="0.2">
      <c r="A67" s="1"/>
      <c r="B67" s="1">
        <v>920</v>
      </c>
      <c r="C67" s="1">
        <v>313306</v>
      </c>
      <c r="D67" s="2" t="s">
        <v>78</v>
      </c>
      <c r="E67" s="78">
        <v>150000</v>
      </c>
      <c r="F67" s="78">
        <v>112000</v>
      </c>
      <c r="G67" s="79">
        <v>105000</v>
      </c>
      <c r="H67" s="79">
        <v>190000</v>
      </c>
      <c r="I67" s="79">
        <v>190000</v>
      </c>
      <c r="J67" s="79">
        <v>190000</v>
      </c>
      <c r="K67" s="245">
        <v>190000</v>
      </c>
      <c r="L67" s="80"/>
    </row>
    <row r="68" spans="1:12" x14ac:dyDescent="0.2">
      <c r="A68" s="1"/>
      <c r="B68" s="1">
        <v>920</v>
      </c>
      <c r="C68" s="1">
        <v>313307</v>
      </c>
      <c r="D68" s="2" t="s">
        <v>79</v>
      </c>
      <c r="E68" s="78">
        <v>3250000</v>
      </c>
      <c r="F68" s="78">
        <v>3174000</v>
      </c>
      <c r="G68" s="79">
        <v>3250000</v>
      </c>
      <c r="H68" s="79">
        <v>3272000</v>
      </c>
      <c r="I68" s="79">
        <v>3272000</v>
      </c>
      <c r="J68" s="79">
        <v>3272000</v>
      </c>
      <c r="K68" s="245">
        <v>3272000</v>
      </c>
      <c r="L68" s="80"/>
    </row>
    <row r="69" spans="1:12" x14ac:dyDescent="0.2">
      <c r="A69" s="1"/>
      <c r="B69" s="1">
        <v>410</v>
      </c>
      <c r="C69" s="1">
        <v>313500</v>
      </c>
      <c r="D69" s="2" t="s">
        <v>80</v>
      </c>
      <c r="E69" s="78">
        <v>1493000</v>
      </c>
      <c r="F69" s="78">
        <v>1460000</v>
      </c>
      <c r="G69" s="79">
        <v>1493000</v>
      </c>
      <c r="H69" s="79">
        <v>1500000</v>
      </c>
      <c r="I69" s="79">
        <v>1500000</v>
      </c>
      <c r="J69" s="79">
        <v>1500000</v>
      </c>
      <c r="K69" s="245">
        <v>1500000</v>
      </c>
      <c r="L69" s="80"/>
    </row>
    <row r="70" spans="1:12" x14ac:dyDescent="0.2">
      <c r="A70" s="1"/>
      <c r="B70" s="1">
        <v>920</v>
      </c>
      <c r="C70" s="1">
        <v>313500</v>
      </c>
      <c r="D70" s="2" t="s">
        <v>81</v>
      </c>
      <c r="E70" s="78">
        <v>1261558</v>
      </c>
      <c r="F70" s="78">
        <v>1088000</v>
      </c>
      <c r="G70" s="79">
        <v>1261000</v>
      </c>
      <c r="H70" s="79">
        <v>1070000</v>
      </c>
      <c r="I70" s="79">
        <v>1070000</v>
      </c>
      <c r="J70" s="79">
        <v>1070000</v>
      </c>
      <c r="K70" s="245">
        <v>1070000</v>
      </c>
      <c r="L70" s="80"/>
    </row>
    <row r="71" spans="1:12" x14ac:dyDescent="0.2">
      <c r="A71" s="1"/>
      <c r="B71" s="1">
        <v>920</v>
      </c>
      <c r="C71" s="1">
        <v>313700</v>
      </c>
      <c r="D71" s="1" t="s">
        <v>82</v>
      </c>
      <c r="E71" s="78">
        <v>180000</v>
      </c>
      <c r="F71" s="78">
        <v>180000</v>
      </c>
      <c r="G71" s="79">
        <v>200000</v>
      </c>
      <c r="H71" s="79">
        <v>180000</v>
      </c>
      <c r="I71" s="79">
        <v>180000</v>
      </c>
      <c r="J71" s="79">
        <v>180000</v>
      </c>
      <c r="K71" s="245">
        <v>180000</v>
      </c>
      <c r="L71" s="80"/>
    </row>
    <row r="72" spans="1:12" x14ac:dyDescent="0.2">
      <c r="A72" s="3" t="s">
        <v>83</v>
      </c>
      <c r="B72" s="3">
        <v>999</v>
      </c>
      <c r="C72" s="3"/>
      <c r="D72" s="3"/>
      <c r="E72" s="4">
        <v>27786134</v>
      </c>
      <c r="F72" s="4">
        <v>28848600</v>
      </c>
      <c r="G72" s="4">
        <v>29460000</v>
      </c>
      <c r="H72" s="4">
        <v>29834000</v>
      </c>
      <c r="I72" s="4">
        <v>30291000</v>
      </c>
      <c r="J72" s="4">
        <v>30447000</v>
      </c>
      <c r="K72" s="4">
        <v>30947000</v>
      </c>
      <c r="L72" s="4"/>
    </row>
    <row r="73" spans="1:12" x14ac:dyDescent="0.2">
      <c r="A73" s="1" t="s">
        <v>84</v>
      </c>
      <c r="B73" s="1">
        <v>920</v>
      </c>
      <c r="C73" s="1">
        <v>314000</v>
      </c>
      <c r="D73" s="1" t="s">
        <v>85</v>
      </c>
      <c r="E73" s="78">
        <v>150000</v>
      </c>
      <c r="F73" s="78">
        <v>148000</v>
      </c>
      <c r="G73" s="79">
        <v>150000</v>
      </c>
      <c r="H73" s="79">
        <v>150000</v>
      </c>
      <c r="I73" s="79">
        <v>150000</v>
      </c>
      <c r="J73" s="79">
        <v>150000</v>
      </c>
      <c r="K73" s="245">
        <v>150000</v>
      </c>
      <c r="L73" s="80"/>
    </row>
    <row r="74" spans="1:12" x14ac:dyDescent="0.2">
      <c r="A74" s="1"/>
      <c r="B74" s="1">
        <v>920</v>
      </c>
      <c r="C74" s="1">
        <v>315200</v>
      </c>
      <c r="D74" s="1" t="s">
        <v>86</v>
      </c>
      <c r="E74" s="78">
        <v>1100000</v>
      </c>
      <c r="F74" s="81">
        <v>1106000</v>
      </c>
      <c r="G74" s="79">
        <v>1100000</v>
      </c>
      <c r="H74" s="83">
        <v>825000</v>
      </c>
      <c r="I74" s="83">
        <v>825000</v>
      </c>
      <c r="J74" s="83">
        <v>825000</v>
      </c>
      <c r="K74" s="246">
        <v>825000</v>
      </c>
      <c r="L74" s="80" t="s">
        <v>31</v>
      </c>
    </row>
    <row r="75" spans="1:12" ht="15" x14ac:dyDescent="0.25">
      <c r="A75" s="3" t="s">
        <v>87</v>
      </c>
      <c r="B75" s="3">
        <v>999</v>
      </c>
      <c r="C75" s="3"/>
      <c r="D75" s="3"/>
      <c r="E75" s="4">
        <v>1250000</v>
      </c>
      <c r="F75" s="4">
        <v>1254000</v>
      </c>
      <c r="G75" s="71">
        <v>1250000</v>
      </c>
      <c r="H75" s="71">
        <v>975000</v>
      </c>
      <c r="I75" s="71">
        <v>975000</v>
      </c>
      <c r="J75" s="71">
        <v>975000</v>
      </c>
      <c r="K75" s="71">
        <v>975000</v>
      </c>
      <c r="L75" s="4"/>
    </row>
    <row r="76" spans="1:12" x14ac:dyDescent="0.2">
      <c r="A76" s="1"/>
      <c r="B76" s="1">
        <v>440</v>
      </c>
      <c r="C76" s="1">
        <v>316600</v>
      </c>
      <c r="D76" s="1" t="s">
        <v>89</v>
      </c>
      <c r="E76" s="78">
        <v>100000</v>
      </c>
      <c r="F76" s="78">
        <v>148000</v>
      </c>
      <c r="G76" s="79">
        <v>150000</v>
      </c>
      <c r="H76" s="83">
        <v>90000</v>
      </c>
      <c r="I76" s="83">
        <v>150000</v>
      </c>
      <c r="J76" s="83">
        <v>150000</v>
      </c>
      <c r="K76" s="246">
        <v>150000</v>
      </c>
      <c r="L76" s="80" t="s">
        <v>31</v>
      </c>
    </row>
    <row r="77" spans="1:12" ht="15" x14ac:dyDescent="0.25">
      <c r="A77" s="3" t="s">
        <v>90</v>
      </c>
      <c r="B77" s="3">
        <v>999</v>
      </c>
      <c r="C77" s="3"/>
      <c r="D77" s="3"/>
      <c r="E77" s="4">
        <v>100000</v>
      </c>
      <c r="F77" s="4">
        <v>148000</v>
      </c>
      <c r="G77" s="71">
        <v>150000</v>
      </c>
      <c r="H77" s="71">
        <v>90000</v>
      </c>
      <c r="I77" s="71">
        <v>150000</v>
      </c>
      <c r="J77" s="71">
        <v>150000</v>
      </c>
      <c r="K77" s="71">
        <v>150000</v>
      </c>
      <c r="L77" s="4"/>
    </row>
    <row r="78" spans="1:12" x14ac:dyDescent="0.2">
      <c r="A78" s="1" t="s">
        <v>91</v>
      </c>
      <c r="B78" s="1">
        <v>920</v>
      </c>
      <c r="C78" s="1">
        <v>317100</v>
      </c>
      <c r="D78" s="1" t="s">
        <v>92</v>
      </c>
      <c r="E78" s="78">
        <v>300000</v>
      </c>
      <c r="F78" s="78">
        <v>294000</v>
      </c>
      <c r="G78" s="79">
        <v>300000</v>
      </c>
      <c r="H78" s="79">
        <v>300000</v>
      </c>
      <c r="I78" s="79">
        <v>300000</v>
      </c>
      <c r="J78" s="79">
        <v>300000</v>
      </c>
      <c r="K78" s="245">
        <v>300000</v>
      </c>
      <c r="L78" s="80" t="s">
        <v>1346</v>
      </c>
    </row>
    <row r="79" spans="1:12" x14ac:dyDescent="0.2">
      <c r="A79" s="1"/>
      <c r="B79" s="1">
        <v>920</v>
      </c>
      <c r="C79" s="1">
        <v>317103</v>
      </c>
      <c r="D79" s="1" t="s">
        <v>93</v>
      </c>
      <c r="E79" s="78">
        <v>200000</v>
      </c>
      <c r="F79" s="78">
        <v>202000</v>
      </c>
      <c r="G79" s="79">
        <v>200000</v>
      </c>
      <c r="H79" s="79">
        <v>200000</v>
      </c>
      <c r="I79" s="79">
        <v>200000</v>
      </c>
      <c r="J79" s="79">
        <v>200000</v>
      </c>
      <c r="K79" s="245">
        <v>200000</v>
      </c>
      <c r="L79" s="80"/>
    </row>
    <row r="80" spans="1:12" x14ac:dyDescent="0.2">
      <c r="A80" s="1"/>
      <c r="B80" s="1">
        <v>920</v>
      </c>
      <c r="C80" s="1">
        <v>317200</v>
      </c>
      <c r="D80" s="1" t="s">
        <v>94</v>
      </c>
      <c r="E80" s="78">
        <v>55000</v>
      </c>
      <c r="F80" s="78">
        <v>56000</v>
      </c>
      <c r="G80" s="79">
        <v>55000</v>
      </c>
      <c r="H80" s="79">
        <v>55000</v>
      </c>
      <c r="I80" s="79">
        <v>55000</v>
      </c>
      <c r="J80" s="79">
        <v>55000</v>
      </c>
      <c r="K80" s="245">
        <v>55000</v>
      </c>
      <c r="L80" s="80"/>
    </row>
    <row r="81" spans="1:12" x14ac:dyDescent="0.2">
      <c r="A81" s="1"/>
      <c r="B81" s="1">
        <v>920</v>
      </c>
      <c r="C81" s="1">
        <v>317300</v>
      </c>
      <c r="D81" s="1" t="s">
        <v>95</v>
      </c>
      <c r="E81" s="78">
        <v>2750000</v>
      </c>
      <c r="F81" s="78">
        <v>2996000</v>
      </c>
      <c r="G81" s="79">
        <v>3200000</v>
      </c>
      <c r="H81" s="79">
        <v>3000000</v>
      </c>
      <c r="I81" s="79">
        <v>3000000</v>
      </c>
      <c r="J81" s="79">
        <v>3000000</v>
      </c>
      <c r="K81" s="245">
        <v>3000000</v>
      </c>
      <c r="L81" s="80"/>
    </row>
    <row r="82" spans="1:12" x14ac:dyDescent="0.2">
      <c r="A82" s="1"/>
      <c r="B82" s="1">
        <v>920</v>
      </c>
      <c r="C82" s="1">
        <v>317600</v>
      </c>
      <c r="D82" s="1" t="s">
        <v>96</v>
      </c>
      <c r="E82" s="78">
        <v>600000</v>
      </c>
      <c r="F82" s="78">
        <v>330000</v>
      </c>
      <c r="G82" s="79">
        <v>350000</v>
      </c>
      <c r="H82" s="79">
        <v>600000</v>
      </c>
      <c r="I82" s="79">
        <v>600000</v>
      </c>
      <c r="J82" s="79">
        <v>600000</v>
      </c>
      <c r="K82" s="261">
        <v>650000</v>
      </c>
      <c r="L82" s="80"/>
    </row>
    <row r="83" spans="1:12" x14ac:dyDescent="0.2">
      <c r="A83" s="1"/>
      <c r="B83" s="1">
        <v>921</v>
      </c>
      <c r="C83" s="1">
        <v>317600</v>
      </c>
      <c r="D83" s="1" t="s">
        <v>97</v>
      </c>
      <c r="E83" s="78">
        <v>800000</v>
      </c>
      <c r="F83" s="78">
        <v>772000</v>
      </c>
      <c r="G83" s="79">
        <v>800000</v>
      </c>
      <c r="H83" s="79">
        <v>800000</v>
      </c>
      <c r="I83" s="79">
        <v>800000</v>
      </c>
      <c r="J83" s="79">
        <v>800000</v>
      </c>
      <c r="K83" s="245">
        <v>800000</v>
      </c>
      <c r="L83" s="80"/>
    </row>
    <row r="84" spans="1:12" x14ac:dyDescent="0.2">
      <c r="A84" s="1"/>
      <c r="B84" s="1">
        <v>990</v>
      </c>
      <c r="C84" s="1">
        <v>317600</v>
      </c>
      <c r="D84" s="1" t="s">
        <v>98</v>
      </c>
      <c r="E84" s="78">
        <v>464000</v>
      </c>
      <c r="F84" s="78">
        <v>450000</v>
      </c>
      <c r="G84" s="79">
        <v>466000</v>
      </c>
      <c r="H84" s="79">
        <v>794750</v>
      </c>
      <c r="I84" s="79">
        <v>794750</v>
      </c>
      <c r="J84" s="79">
        <v>794750</v>
      </c>
      <c r="K84" s="261">
        <v>1014560</v>
      </c>
      <c r="L84" s="80" t="s">
        <v>1347</v>
      </c>
    </row>
    <row r="85" spans="1:12" x14ac:dyDescent="0.2">
      <c r="A85" s="1"/>
      <c r="B85" s="1">
        <v>920</v>
      </c>
      <c r="C85" s="1">
        <v>317703</v>
      </c>
      <c r="D85" s="1" t="s">
        <v>99</v>
      </c>
      <c r="E85" s="78">
        <v>735000</v>
      </c>
      <c r="F85" s="78">
        <v>784000</v>
      </c>
      <c r="G85" s="79">
        <v>770000</v>
      </c>
      <c r="H85" s="79">
        <v>785000</v>
      </c>
      <c r="I85" s="79">
        <v>785000</v>
      </c>
      <c r="J85" s="79">
        <v>785000</v>
      </c>
      <c r="K85" s="245">
        <v>785000</v>
      </c>
      <c r="L85" s="80"/>
    </row>
    <row r="86" spans="1:12" x14ac:dyDescent="0.2">
      <c r="A86" s="1"/>
      <c r="B86" s="1">
        <v>420</v>
      </c>
      <c r="C86" s="1">
        <v>317800</v>
      </c>
      <c r="D86" s="1" t="s">
        <v>294</v>
      </c>
      <c r="E86" s="78">
        <v>0</v>
      </c>
      <c r="F86" s="78">
        <v>60000</v>
      </c>
      <c r="G86" s="82">
        <v>95830</v>
      </c>
      <c r="H86" s="82">
        <v>95830</v>
      </c>
      <c r="I86" s="82">
        <v>95830</v>
      </c>
      <c r="J86" s="82">
        <v>95830</v>
      </c>
      <c r="K86" s="82">
        <v>95830</v>
      </c>
      <c r="L86" s="80"/>
    </row>
    <row r="87" spans="1:12" x14ac:dyDescent="0.2">
      <c r="A87" s="1"/>
      <c r="B87" s="1">
        <v>920</v>
      </c>
      <c r="C87" s="1">
        <v>317802</v>
      </c>
      <c r="D87" s="2" t="s">
        <v>100</v>
      </c>
      <c r="E87" s="78">
        <v>2900000</v>
      </c>
      <c r="F87" s="78">
        <v>2900000</v>
      </c>
      <c r="G87" s="79">
        <v>5308840</v>
      </c>
      <c r="H87" s="79">
        <v>3308840</v>
      </c>
      <c r="I87" s="79">
        <v>3308840</v>
      </c>
      <c r="J87" s="79">
        <v>3308840</v>
      </c>
      <c r="K87" s="245">
        <v>3308840</v>
      </c>
      <c r="L87" s="80" t="s">
        <v>31</v>
      </c>
    </row>
    <row r="88" spans="1:12" x14ac:dyDescent="0.2">
      <c r="A88" s="1"/>
      <c r="B88" s="1">
        <v>920</v>
      </c>
      <c r="C88" s="1">
        <v>317803</v>
      </c>
      <c r="D88" s="2" t="s">
        <v>101</v>
      </c>
      <c r="E88" s="78">
        <v>750000</v>
      </c>
      <c r="F88" s="78">
        <v>694000</v>
      </c>
      <c r="G88" s="79">
        <v>724358</v>
      </c>
      <c r="H88" s="79">
        <v>820188</v>
      </c>
      <c r="I88" s="79">
        <v>820188</v>
      </c>
      <c r="J88" s="79">
        <v>820188</v>
      </c>
      <c r="K88" s="245">
        <v>820188</v>
      </c>
      <c r="L88" s="80"/>
    </row>
    <row r="89" spans="1:12" x14ac:dyDescent="0.2">
      <c r="A89" s="1"/>
      <c r="B89" s="1">
        <v>920</v>
      </c>
      <c r="C89" s="1">
        <v>317804</v>
      </c>
      <c r="D89" s="2" t="s">
        <v>102</v>
      </c>
      <c r="E89" s="78">
        <v>1700000</v>
      </c>
      <c r="F89" s="78">
        <v>2064000</v>
      </c>
      <c r="G89" s="79">
        <v>2000000</v>
      </c>
      <c r="H89" s="79">
        <v>2000000</v>
      </c>
      <c r="I89" s="79">
        <v>2000000</v>
      </c>
      <c r="J89" s="79">
        <v>2000000</v>
      </c>
      <c r="K89" s="245">
        <v>2000000</v>
      </c>
      <c r="L89" s="80"/>
    </row>
    <row r="90" spans="1:12" s="113" customFormat="1" x14ac:dyDescent="0.2">
      <c r="A90" s="1"/>
      <c r="B90" s="1">
        <v>420</v>
      </c>
      <c r="C90" s="1">
        <v>317900</v>
      </c>
      <c r="D90" s="2" t="s">
        <v>295</v>
      </c>
      <c r="E90" s="81">
        <v>0</v>
      </c>
      <c r="F90" s="81">
        <v>100000</v>
      </c>
      <c r="G90" s="83">
        <v>200000</v>
      </c>
      <c r="H90" s="83">
        <v>200000</v>
      </c>
      <c r="I90" s="83">
        <v>100000</v>
      </c>
      <c r="J90" s="83">
        <v>100000</v>
      </c>
      <c r="K90" s="246">
        <v>100000</v>
      </c>
      <c r="L90" s="112" t="s">
        <v>31</v>
      </c>
    </row>
    <row r="91" spans="1:12" x14ac:dyDescent="0.2">
      <c r="A91" s="1"/>
      <c r="B91" s="1">
        <v>921</v>
      </c>
      <c r="C91" s="1">
        <v>317900</v>
      </c>
      <c r="D91" s="1" t="s">
        <v>103</v>
      </c>
      <c r="E91" s="78">
        <v>1800000</v>
      </c>
      <c r="F91" s="78">
        <v>2300000</v>
      </c>
      <c r="G91" s="79">
        <v>2300000</v>
      </c>
      <c r="H91" s="79">
        <v>2300000</v>
      </c>
      <c r="I91" s="79">
        <v>2300000</v>
      </c>
      <c r="J91" s="79">
        <v>2300000</v>
      </c>
      <c r="K91" s="245">
        <v>2300000</v>
      </c>
      <c r="L91" s="80"/>
    </row>
    <row r="92" spans="1:12" x14ac:dyDescent="0.2">
      <c r="A92" s="1"/>
      <c r="B92" s="1">
        <v>922</v>
      </c>
      <c r="C92" s="1">
        <v>317900</v>
      </c>
      <c r="D92" s="1" t="s">
        <v>104</v>
      </c>
      <c r="E92" s="78">
        <v>520000</v>
      </c>
      <c r="F92" s="78">
        <v>510000</v>
      </c>
      <c r="G92" s="79">
        <v>520000</v>
      </c>
      <c r="H92" s="79">
        <v>510000</v>
      </c>
      <c r="I92" s="79">
        <v>510000</v>
      </c>
      <c r="J92" s="79">
        <v>520000</v>
      </c>
      <c r="K92" s="245">
        <v>520000</v>
      </c>
      <c r="L92" s="80"/>
    </row>
    <row r="93" spans="1:12" x14ac:dyDescent="0.2">
      <c r="A93" s="3" t="s">
        <v>105</v>
      </c>
      <c r="B93" s="3">
        <v>999</v>
      </c>
      <c r="C93" s="3"/>
      <c r="D93" s="3"/>
      <c r="E93" s="4">
        <v>13574000</v>
      </c>
      <c r="F93" s="4">
        <v>14512000</v>
      </c>
      <c r="G93" s="4">
        <v>17290028</v>
      </c>
      <c r="H93" s="4">
        <v>15769608</v>
      </c>
      <c r="I93" s="4">
        <v>15669608</v>
      </c>
      <c r="J93" s="4">
        <v>15679608</v>
      </c>
      <c r="K93" s="4">
        <v>15949418</v>
      </c>
      <c r="L93" s="4">
        <v>0</v>
      </c>
    </row>
    <row r="94" spans="1:12" x14ac:dyDescent="0.2">
      <c r="A94" s="6" t="s">
        <v>106</v>
      </c>
      <c r="B94" s="1">
        <v>920</v>
      </c>
      <c r="C94" s="1">
        <v>321000</v>
      </c>
      <c r="D94" s="1" t="s">
        <v>107</v>
      </c>
      <c r="E94" s="78">
        <v>886874</v>
      </c>
      <c r="F94" s="78">
        <v>930000</v>
      </c>
      <c r="G94" s="79">
        <v>870000</v>
      </c>
      <c r="H94" s="79">
        <v>870000</v>
      </c>
      <c r="I94" s="79">
        <v>870000</v>
      </c>
      <c r="J94" s="79">
        <v>870000</v>
      </c>
      <c r="K94" s="245">
        <v>870000</v>
      </c>
      <c r="L94" s="80" t="s">
        <v>1348</v>
      </c>
    </row>
    <row r="95" spans="1:12" x14ac:dyDescent="0.2">
      <c r="A95" s="6"/>
      <c r="B95" s="1">
        <v>920</v>
      </c>
      <c r="C95" s="1">
        <v>322000</v>
      </c>
      <c r="D95" s="1" t="s">
        <v>968</v>
      </c>
      <c r="E95" s="78">
        <v>0</v>
      </c>
      <c r="F95" s="78">
        <v>500000</v>
      </c>
      <c r="G95" s="79">
        <v>500000</v>
      </c>
      <c r="H95" s="79">
        <v>500000</v>
      </c>
      <c r="I95" s="79">
        <v>500000</v>
      </c>
      <c r="J95" s="79">
        <v>500000</v>
      </c>
      <c r="K95" s="245">
        <v>500000</v>
      </c>
      <c r="L95" s="80"/>
    </row>
    <row r="96" spans="1:12" x14ac:dyDescent="0.2">
      <c r="A96" s="1"/>
      <c r="B96" s="1">
        <v>922</v>
      </c>
      <c r="C96" s="1">
        <v>322000</v>
      </c>
      <c r="D96" s="1" t="s">
        <v>108</v>
      </c>
      <c r="E96" s="78">
        <v>454900</v>
      </c>
      <c r="F96" s="78">
        <v>454000</v>
      </c>
      <c r="G96" s="79">
        <v>454000</v>
      </c>
      <c r="H96" s="79">
        <v>454900</v>
      </c>
      <c r="I96" s="79">
        <v>454900</v>
      </c>
      <c r="J96" s="79">
        <v>454900</v>
      </c>
      <c r="K96" s="245">
        <v>454900</v>
      </c>
      <c r="L96" s="80" t="s">
        <v>1347</v>
      </c>
    </row>
    <row r="97" spans="1:13" x14ac:dyDescent="0.2">
      <c r="A97" s="6"/>
      <c r="B97" s="1">
        <v>420</v>
      </c>
      <c r="C97" s="1">
        <v>327000</v>
      </c>
      <c r="D97" s="1" t="s">
        <v>109</v>
      </c>
      <c r="E97" s="78">
        <v>50000</v>
      </c>
      <c r="F97" s="78">
        <v>200000</v>
      </c>
      <c r="G97" s="82">
        <v>200000</v>
      </c>
      <c r="H97" s="82">
        <v>200000</v>
      </c>
      <c r="I97" s="82">
        <v>200000</v>
      </c>
      <c r="J97" s="82">
        <v>200000</v>
      </c>
      <c r="K97" s="82">
        <v>200000</v>
      </c>
      <c r="L97" s="80" t="s">
        <v>1349</v>
      </c>
    </row>
    <row r="98" spans="1:13" x14ac:dyDescent="0.2">
      <c r="A98" s="6"/>
      <c r="B98" s="1">
        <v>920</v>
      </c>
      <c r="C98" s="1">
        <v>327000</v>
      </c>
      <c r="D98" s="1" t="s">
        <v>110</v>
      </c>
      <c r="E98" s="78">
        <v>310000</v>
      </c>
      <c r="F98" s="78">
        <v>600000</v>
      </c>
      <c r="G98" s="83">
        <v>400000</v>
      </c>
      <c r="H98" s="83">
        <v>400000</v>
      </c>
      <c r="I98" s="83">
        <v>400000</v>
      </c>
      <c r="J98" s="83">
        <v>400000</v>
      </c>
      <c r="K98" s="246">
        <v>400000</v>
      </c>
      <c r="L98" s="80" t="s">
        <v>1350</v>
      </c>
    </row>
    <row r="99" spans="1:13" x14ac:dyDescent="0.2">
      <c r="A99" s="1"/>
      <c r="B99" s="1">
        <v>920</v>
      </c>
      <c r="C99" s="1">
        <v>329300</v>
      </c>
      <c r="D99" s="1" t="s">
        <v>111</v>
      </c>
      <c r="E99" s="78">
        <v>326000</v>
      </c>
      <c r="F99" s="78">
        <v>280000</v>
      </c>
      <c r="G99" s="79">
        <v>326000</v>
      </c>
      <c r="H99" s="79">
        <v>326000</v>
      </c>
      <c r="I99" s="79">
        <v>326000</v>
      </c>
      <c r="J99" s="79">
        <v>326000</v>
      </c>
      <c r="K99" s="245">
        <v>326000</v>
      </c>
      <c r="L99" s="80"/>
    </row>
    <row r="100" spans="1:13" ht="15" x14ac:dyDescent="0.25">
      <c r="A100" s="3" t="s">
        <v>112</v>
      </c>
      <c r="B100" s="3">
        <v>999</v>
      </c>
      <c r="C100" s="3"/>
      <c r="D100" s="3"/>
      <c r="E100" s="4">
        <v>2027774</v>
      </c>
      <c r="F100" s="4">
        <v>2964000</v>
      </c>
      <c r="G100" s="71">
        <v>2750000</v>
      </c>
      <c r="H100" s="71">
        <v>2750900</v>
      </c>
      <c r="I100" s="71">
        <v>2750900</v>
      </c>
      <c r="J100" s="71">
        <v>2750900</v>
      </c>
      <c r="K100" s="71">
        <v>2750900</v>
      </c>
      <c r="L100" s="4"/>
    </row>
    <row r="101" spans="1:13" x14ac:dyDescent="0.2">
      <c r="A101" s="1" t="s">
        <v>113</v>
      </c>
      <c r="B101" s="1">
        <v>490</v>
      </c>
      <c r="C101" s="1">
        <v>341000</v>
      </c>
      <c r="D101" s="1" t="s">
        <v>114</v>
      </c>
      <c r="E101" s="78">
        <v>170000</v>
      </c>
      <c r="F101" s="78">
        <v>274737</v>
      </c>
      <c r="G101" s="78">
        <v>243000</v>
      </c>
      <c r="H101" s="78">
        <v>243000</v>
      </c>
      <c r="I101" s="78">
        <v>243000</v>
      </c>
      <c r="J101" s="78">
        <v>243000</v>
      </c>
      <c r="K101" s="245">
        <v>243000</v>
      </c>
      <c r="L101" s="80" t="s">
        <v>1351</v>
      </c>
    </row>
    <row r="102" spans="1:13" x14ac:dyDescent="0.2">
      <c r="A102" s="1" t="s">
        <v>31</v>
      </c>
      <c r="B102" s="1">
        <v>930</v>
      </c>
      <c r="C102" s="1">
        <v>341000</v>
      </c>
      <c r="D102" s="1" t="s">
        <v>115</v>
      </c>
      <c r="E102" s="78">
        <v>9098000</v>
      </c>
      <c r="F102" s="78">
        <v>9863000</v>
      </c>
      <c r="G102" s="78">
        <v>9173000</v>
      </c>
      <c r="H102" s="78">
        <v>9173000</v>
      </c>
      <c r="I102" s="78">
        <v>9173000</v>
      </c>
      <c r="J102" s="78">
        <v>10513500</v>
      </c>
      <c r="K102" s="245">
        <v>10612500</v>
      </c>
      <c r="L102" s="80" t="s">
        <v>1352</v>
      </c>
    </row>
    <row r="103" spans="1:13" x14ac:dyDescent="0.2">
      <c r="A103" s="3" t="s">
        <v>116</v>
      </c>
      <c r="B103" s="3">
        <v>999</v>
      </c>
      <c r="C103" s="3">
        <v>341000</v>
      </c>
      <c r="D103" s="3"/>
      <c r="E103" s="4">
        <v>9268000</v>
      </c>
      <c r="F103" s="4">
        <v>10137737</v>
      </c>
      <c r="G103" s="4">
        <v>9416000</v>
      </c>
      <c r="H103" s="4">
        <v>9416000</v>
      </c>
      <c r="I103" s="4">
        <v>9416000</v>
      </c>
      <c r="J103" s="4">
        <v>10756500</v>
      </c>
      <c r="K103" s="4">
        <v>10855500</v>
      </c>
      <c r="L103" s="4"/>
    </row>
    <row r="104" spans="1:13" ht="25.5" x14ac:dyDescent="0.2">
      <c r="A104" s="1" t="s">
        <v>117</v>
      </c>
      <c r="B104" s="1">
        <v>490</v>
      </c>
      <c r="C104" s="1">
        <v>342000</v>
      </c>
      <c r="D104" s="1" t="s">
        <v>118</v>
      </c>
      <c r="E104" s="78">
        <v>330000</v>
      </c>
      <c r="F104" s="78">
        <v>346154</v>
      </c>
      <c r="G104" s="78">
        <v>330000</v>
      </c>
      <c r="H104" s="78">
        <v>330000</v>
      </c>
      <c r="I104" s="78">
        <v>330000</v>
      </c>
      <c r="J104" s="78">
        <v>330000</v>
      </c>
      <c r="K104" s="245">
        <v>330000</v>
      </c>
      <c r="L104" s="252" t="s">
        <v>1353</v>
      </c>
    </row>
    <row r="105" spans="1:13" x14ac:dyDescent="0.2">
      <c r="A105" s="1"/>
      <c r="B105" s="1">
        <v>930</v>
      </c>
      <c r="C105" s="1">
        <v>342200</v>
      </c>
      <c r="D105" s="1" t="s">
        <v>119</v>
      </c>
      <c r="E105" s="78">
        <v>550000</v>
      </c>
      <c r="F105" s="78">
        <v>849000</v>
      </c>
      <c r="G105" s="78">
        <v>550000</v>
      </c>
      <c r="H105" s="78">
        <v>550000</v>
      </c>
      <c r="I105" s="78">
        <v>550000</v>
      </c>
      <c r="J105" s="78">
        <v>649728.75</v>
      </c>
      <c r="K105" s="261">
        <v>559594</v>
      </c>
      <c r="L105" s="253" t="s">
        <v>1354</v>
      </c>
      <c r="M105" s="132">
        <v>-90134.75</v>
      </c>
    </row>
    <row r="106" spans="1:13" x14ac:dyDescent="0.2">
      <c r="A106" s="1"/>
      <c r="B106" s="1">
        <v>933</v>
      </c>
      <c r="C106" s="1">
        <v>342200</v>
      </c>
      <c r="D106" s="1" t="s">
        <v>120</v>
      </c>
      <c r="E106" s="78">
        <v>400000</v>
      </c>
      <c r="F106" s="78">
        <v>350000</v>
      </c>
      <c r="G106" s="78">
        <v>400000</v>
      </c>
      <c r="H106" s="78">
        <v>400000</v>
      </c>
      <c r="I106" s="78">
        <v>400000</v>
      </c>
      <c r="J106" s="78">
        <v>400000</v>
      </c>
      <c r="K106" s="245">
        <v>400000</v>
      </c>
      <c r="L106" s="253" t="s">
        <v>1355</v>
      </c>
    </row>
    <row r="107" spans="1:13" x14ac:dyDescent="0.2">
      <c r="A107" s="1"/>
      <c r="B107" s="1">
        <v>936</v>
      </c>
      <c r="C107" s="1">
        <v>342200</v>
      </c>
      <c r="D107" s="1" t="s">
        <v>743</v>
      </c>
      <c r="E107" s="78"/>
      <c r="F107" s="78"/>
      <c r="G107" s="78"/>
      <c r="H107" s="78"/>
      <c r="I107" s="78"/>
      <c r="J107" s="78">
        <v>45000</v>
      </c>
      <c r="K107" s="245">
        <v>45000</v>
      </c>
      <c r="L107" s="253" t="s">
        <v>1354</v>
      </c>
    </row>
    <row r="108" spans="1:13" x14ac:dyDescent="0.2">
      <c r="A108" s="1"/>
      <c r="B108" s="1">
        <v>930</v>
      </c>
      <c r="C108" s="1">
        <v>342400</v>
      </c>
      <c r="D108" s="1" t="s">
        <v>121</v>
      </c>
      <c r="E108" s="78">
        <v>550000</v>
      </c>
      <c r="F108" s="78">
        <v>560000</v>
      </c>
      <c r="G108" s="78">
        <v>550000</v>
      </c>
      <c r="H108" s="78">
        <v>550000</v>
      </c>
      <c r="I108" s="78">
        <v>550000</v>
      </c>
      <c r="J108" s="78">
        <v>770426.25</v>
      </c>
      <c r="K108" s="245">
        <v>770426.25</v>
      </c>
      <c r="L108" s="253" t="s">
        <v>1354</v>
      </c>
    </row>
    <row r="109" spans="1:13" x14ac:dyDescent="0.2">
      <c r="A109" s="1"/>
      <c r="B109" s="1">
        <v>931</v>
      </c>
      <c r="C109" s="1">
        <v>342400</v>
      </c>
      <c r="D109" s="1" t="s">
        <v>122</v>
      </c>
      <c r="E109" s="78">
        <v>27750</v>
      </c>
      <c r="F109" s="78">
        <v>40000</v>
      </c>
      <c r="G109" s="78">
        <v>27750</v>
      </c>
      <c r="H109" s="78">
        <v>27750</v>
      </c>
      <c r="I109" s="78">
        <v>27750</v>
      </c>
      <c r="J109" s="78">
        <v>27750</v>
      </c>
      <c r="K109" s="245">
        <v>27750</v>
      </c>
      <c r="L109" s="253" t="s">
        <v>1356</v>
      </c>
    </row>
    <row r="110" spans="1:13" ht="25.5" x14ac:dyDescent="0.2">
      <c r="A110" s="1"/>
      <c r="B110" s="1">
        <v>932</v>
      </c>
      <c r="C110" s="1">
        <v>342400</v>
      </c>
      <c r="D110" s="1" t="s">
        <v>123</v>
      </c>
      <c r="E110" s="78">
        <v>175000</v>
      </c>
      <c r="F110" s="78">
        <v>175000</v>
      </c>
      <c r="G110" s="78">
        <v>175000</v>
      </c>
      <c r="H110" s="78">
        <v>175000</v>
      </c>
      <c r="I110" s="78">
        <v>175000</v>
      </c>
      <c r="J110" s="78">
        <v>175000</v>
      </c>
      <c r="K110" s="245">
        <v>175000</v>
      </c>
      <c r="L110" s="253" t="s">
        <v>1357</v>
      </c>
    </row>
    <row r="111" spans="1:13" x14ac:dyDescent="0.2">
      <c r="A111" s="1"/>
      <c r="B111" s="1">
        <v>934</v>
      </c>
      <c r="C111" s="1">
        <v>342400</v>
      </c>
      <c r="D111" s="1" t="s">
        <v>124</v>
      </c>
      <c r="E111" s="78">
        <v>5250</v>
      </c>
      <c r="F111" s="78">
        <v>60000</v>
      </c>
      <c r="G111" s="78">
        <v>5250</v>
      </c>
      <c r="H111" s="78">
        <v>5250</v>
      </c>
      <c r="I111" s="78">
        <v>5250</v>
      </c>
      <c r="J111" s="78">
        <v>5250</v>
      </c>
      <c r="K111" s="245">
        <v>5250</v>
      </c>
      <c r="L111" s="253" t="s">
        <v>1354</v>
      </c>
    </row>
    <row r="112" spans="1:13" x14ac:dyDescent="0.2">
      <c r="A112" s="1"/>
      <c r="B112" s="1">
        <v>935</v>
      </c>
      <c r="C112" s="1">
        <v>342400</v>
      </c>
      <c r="D112" s="1" t="s">
        <v>125</v>
      </c>
      <c r="E112" s="78">
        <v>760900</v>
      </c>
      <c r="F112" s="78">
        <v>1128290</v>
      </c>
      <c r="G112" s="78">
        <v>686340</v>
      </c>
      <c r="H112" s="78">
        <v>686340</v>
      </c>
      <c r="I112" s="78">
        <v>686340</v>
      </c>
      <c r="J112" s="78">
        <v>686340</v>
      </c>
      <c r="K112" s="245">
        <v>686340</v>
      </c>
      <c r="L112" s="253" t="s">
        <v>1354</v>
      </c>
    </row>
    <row r="113" spans="1:13" x14ac:dyDescent="0.2">
      <c r="A113" s="1"/>
      <c r="B113" s="1">
        <v>936</v>
      </c>
      <c r="C113" s="1">
        <v>342400</v>
      </c>
      <c r="D113" s="1" t="s">
        <v>126</v>
      </c>
      <c r="E113" s="78">
        <v>80000</v>
      </c>
      <c r="F113" s="78">
        <v>276000</v>
      </c>
      <c r="G113" s="78">
        <v>130000</v>
      </c>
      <c r="H113" s="78">
        <v>130000</v>
      </c>
      <c r="I113" s="78">
        <v>130000</v>
      </c>
      <c r="J113" s="78">
        <v>262500</v>
      </c>
      <c r="K113" s="245">
        <v>262500</v>
      </c>
      <c r="L113" s="253" t="s">
        <v>1354</v>
      </c>
    </row>
    <row r="114" spans="1:13" x14ac:dyDescent="0.2">
      <c r="A114" s="1"/>
      <c r="B114" s="1">
        <v>939</v>
      </c>
      <c r="C114" s="1">
        <v>342400</v>
      </c>
      <c r="D114" s="1" t="s">
        <v>128</v>
      </c>
      <c r="E114" s="78">
        <v>180000</v>
      </c>
      <c r="F114" s="78">
        <v>169203</v>
      </c>
      <c r="G114" s="78">
        <v>180000</v>
      </c>
      <c r="H114" s="78">
        <v>180000</v>
      </c>
      <c r="I114" s="78">
        <v>180000</v>
      </c>
      <c r="J114" s="78">
        <v>180000</v>
      </c>
      <c r="K114" s="245">
        <v>180000</v>
      </c>
      <c r="L114" s="253"/>
    </row>
    <row r="115" spans="1:13" x14ac:dyDescent="0.2">
      <c r="A115" s="1"/>
      <c r="B115" s="1">
        <v>938</v>
      </c>
      <c r="C115" s="1">
        <v>342410</v>
      </c>
      <c r="D115" s="1" t="s">
        <v>127</v>
      </c>
      <c r="E115" s="78">
        <v>231000</v>
      </c>
      <c r="F115" s="78">
        <v>200000</v>
      </c>
      <c r="G115" s="78">
        <v>210750</v>
      </c>
      <c r="H115" s="78">
        <v>210750</v>
      </c>
      <c r="I115" s="78">
        <v>180000</v>
      </c>
      <c r="J115" s="78">
        <v>200000</v>
      </c>
      <c r="K115" s="261">
        <v>245447</v>
      </c>
      <c r="L115" s="253" t="s">
        <v>1358</v>
      </c>
      <c r="M115" s="132">
        <v>45447</v>
      </c>
    </row>
    <row r="116" spans="1:13" x14ac:dyDescent="0.2">
      <c r="A116" s="3" t="s">
        <v>129</v>
      </c>
      <c r="B116" s="3">
        <v>999</v>
      </c>
      <c r="C116" s="3">
        <v>342000</v>
      </c>
      <c r="D116" s="3"/>
      <c r="E116" s="4">
        <v>3289900</v>
      </c>
      <c r="F116" s="4">
        <v>4153647</v>
      </c>
      <c r="G116" s="4">
        <v>3245090</v>
      </c>
      <c r="H116" s="4">
        <v>3245090</v>
      </c>
      <c r="I116" s="4">
        <v>3214340</v>
      </c>
      <c r="J116" s="4">
        <v>3731995</v>
      </c>
      <c r="K116" s="4">
        <v>3687307.25</v>
      </c>
      <c r="L116" s="254"/>
    </row>
    <row r="117" spans="1:13" x14ac:dyDescent="0.2">
      <c r="A117" s="1" t="s">
        <v>130</v>
      </c>
      <c r="B117" s="1">
        <v>930</v>
      </c>
      <c r="C117" s="1">
        <v>343500</v>
      </c>
      <c r="D117" s="1" t="s">
        <v>131</v>
      </c>
      <c r="E117" s="78">
        <v>135000</v>
      </c>
      <c r="F117" s="78">
        <v>100000</v>
      </c>
      <c r="G117" s="78">
        <v>118200</v>
      </c>
      <c r="H117" s="78">
        <v>118200</v>
      </c>
      <c r="I117" s="78">
        <v>118200</v>
      </c>
      <c r="J117" s="81">
        <v>118200</v>
      </c>
      <c r="K117" s="246">
        <v>118200</v>
      </c>
      <c r="L117" s="253" t="s">
        <v>1359</v>
      </c>
    </row>
    <row r="118" spans="1:13" ht="25.5" x14ac:dyDescent="0.2">
      <c r="A118" s="1"/>
      <c r="B118" s="1">
        <v>931</v>
      </c>
      <c r="C118" s="1">
        <v>343500</v>
      </c>
      <c r="D118" s="1" t="s">
        <v>132</v>
      </c>
      <c r="E118" s="78">
        <v>31500</v>
      </c>
      <c r="F118" s="78">
        <v>38296</v>
      </c>
      <c r="G118" s="78">
        <v>36049</v>
      </c>
      <c r="H118" s="78">
        <v>36049</v>
      </c>
      <c r="I118" s="78">
        <v>36049</v>
      </c>
      <c r="J118" s="81">
        <v>36049</v>
      </c>
      <c r="K118" s="246">
        <v>36049</v>
      </c>
      <c r="L118" s="253" t="s">
        <v>1360</v>
      </c>
    </row>
    <row r="119" spans="1:13" x14ac:dyDescent="0.2">
      <c r="A119" s="1"/>
      <c r="B119" s="1">
        <v>932</v>
      </c>
      <c r="C119" s="1">
        <v>343500</v>
      </c>
      <c r="D119" s="1" t="s">
        <v>133</v>
      </c>
      <c r="E119" s="78">
        <v>931500</v>
      </c>
      <c r="F119" s="78">
        <v>647676</v>
      </c>
      <c r="G119" s="78">
        <v>468059</v>
      </c>
      <c r="H119" s="78">
        <v>468059</v>
      </c>
      <c r="I119" s="78">
        <v>468059</v>
      </c>
      <c r="J119" s="81">
        <v>468059.25</v>
      </c>
      <c r="K119" s="246">
        <v>543059.25</v>
      </c>
      <c r="L119" s="253" t="s">
        <v>1361</v>
      </c>
      <c r="M119" s="132">
        <v>75000</v>
      </c>
    </row>
    <row r="120" spans="1:13" x14ac:dyDescent="0.2">
      <c r="A120" s="1"/>
      <c r="B120" s="1">
        <v>934</v>
      </c>
      <c r="C120" s="1">
        <v>343500</v>
      </c>
      <c r="D120" s="1" t="s">
        <v>134</v>
      </c>
      <c r="E120" s="78">
        <v>156750</v>
      </c>
      <c r="F120" s="78">
        <v>104269</v>
      </c>
      <c r="G120" s="78">
        <v>156750</v>
      </c>
      <c r="H120" s="78">
        <v>156750</v>
      </c>
      <c r="I120" s="78">
        <v>156750</v>
      </c>
      <c r="J120" s="81">
        <v>156750</v>
      </c>
      <c r="K120" s="246">
        <v>156750</v>
      </c>
      <c r="L120" s="253" t="s">
        <v>1362</v>
      </c>
    </row>
    <row r="121" spans="1:13" x14ac:dyDescent="0.2">
      <c r="A121" s="1"/>
      <c r="B121" s="1">
        <v>936</v>
      </c>
      <c r="C121" s="1">
        <v>343500</v>
      </c>
      <c r="D121" s="1" t="s">
        <v>135</v>
      </c>
      <c r="E121" s="78">
        <v>195000</v>
      </c>
      <c r="F121" s="78">
        <v>677126</v>
      </c>
      <c r="G121" s="78">
        <v>677126</v>
      </c>
      <c r="H121" s="78">
        <v>677126</v>
      </c>
      <c r="I121" s="78">
        <v>677126</v>
      </c>
      <c r="J121" s="81">
        <v>594866.25</v>
      </c>
      <c r="K121" s="261">
        <v>581491.25</v>
      </c>
      <c r="L121" s="253"/>
    </row>
    <row r="122" spans="1:13" x14ac:dyDescent="0.2">
      <c r="A122" s="1"/>
      <c r="B122" s="1">
        <v>930</v>
      </c>
      <c r="C122" s="1">
        <v>343510</v>
      </c>
      <c r="D122" s="1" t="s">
        <v>1108</v>
      </c>
      <c r="E122" s="78">
        <v>375000</v>
      </c>
      <c r="F122" s="78">
        <v>462000</v>
      </c>
      <c r="G122" s="78">
        <v>375000</v>
      </c>
      <c r="H122" s="78">
        <v>375000</v>
      </c>
      <c r="I122" s="78">
        <v>375000</v>
      </c>
      <c r="J122" s="81">
        <v>507630</v>
      </c>
      <c r="K122" s="246">
        <v>507630</v>
      </c>
      <c r="L122" s="253" t="s">
        <v>1354</v>
      </c>
    </row>
    <row r="123" spans="1:13" x14ac:dyDescent="0.2">
      <c r="A123" s="1"/>
      <c r="B123" s="1">
        <v>935</v>
      </c>
      <c r="C123" s="1">
        <v>343600</v>
      </c>
      <c r="D123" s="1" t="s">
        <v>136</v>
      </c>
      <c r="E123" s="78">
        <v>67952</v>
      </c>
      <c r="F123" s="78">
        <v>96000</v>
      </c>
      <c r="G123" s="78">
        <v>67952</v>
      </c>
      <c r="H123" s="78">
        <v>67952</v>
      </c>
      <c r="I123" s="78">
        <v>67952</v>
      </c>
      <c r="J123" s="81">
        <v>221801.25</v>
      </c>
      <c r="K123" s="246">
        <v>69660.75</v>
      </c>
      <c r="L123" s="253"/>
      <c r="M123" s="132">
        <v>-152140.5</v>
      </c>
    </row>
    <row r="124" spans="1:13" x14ac:dyDescent="0.2">
      <c r="A124" s="1"/>
      <c r="B124" s="1">
        <v>420</v>
      </c>
      <c r="C124" s="1">
        <v>343800</v>
      </c>
      <c r="D124" s="1" t="s">
        <v>137</v>
      </c>
      <c r="E124" s="78">
        <v>600000</v>
      </c>
      <c r="F124" s="78">
        <v>600000</v>
      </c>
      <c r="G124" s="78">
        <v>600000</v>
      </c>
      <c r="H124" s="78">
        <v>600000</v>
      </c>
      <c r="I124" s="78">
        <v>600000</v>
      </c>
      <c r="J124" s="81">
        <v>600000</v>
      </c>
      <c r="K124" s="246">
        <v>600000</v>
      </c>
      <c r="L124" s="253" t="s">
        <v>137</v>
      </c>
    </row>
    <row r="125" spans="1:13" x14ac:dyDescent="0.2">
      <c r="A125" s="1"/>
      <c r="B125" s="1">
        <v>930</v>
      </c>
      <c r="C125" s="1">
        <v>343800</v>
      </c>
      <c r="D125" s="1" t="s">
        <v>138</v>
      </c>
      <c r="E125" s="78">
        <v>9150750</v>
      </c>
      <c r="F125" s="78">
        <v>11250266</v>
      </c>
      <c r="G125" s="78">
        <v>11896605</v>
      </c>
      <c r="H125" s="78">
        <v>11896605</v>
      </c>
      <c r="I125" s="78">
        <v>11896605</v>
      </c>
      <c r="J125" s="81">
        <v>9150000</v>
      </c>
      <c r="K125" s="261">
        <v>11277054</v>
      </c>
      <c r="L125" s="253" t="s">
        <v>1363</v>
      </c>
    </row>
    <row r="126" spans="1:13" x14ac:dyDescent="0.2">
      <c r="A126" s="1"/>
      <c r="B126" s="1">
        <v>931</v>
      </c>
      <c r="C126" s="1">
        <v>343800</v>
      </c>
      <c r="D126" s="1" t="s">
        <v>139</v>
      </c>
      <c r="E126" s="78">
        <v>403650</v>
      </c>
      <c r="F126" s="78">
        <v>415880</v>
      </c>
      <c r="G126" s="78">
        <v>403650</v>
      </c>
      <c r="H126" s="78">
        <v>403650</v>
      </c>
      <c r="I126" s="78">
        <v>403650</v>
      </c>
      <c r="J126" s="81">
        <v>403650</v>
      </c>
      <c r="K126" s="246">
        <v>403650</v>
      </c>
      <c r="L126" s="253" t="s">
        <v>1364</v>
      </c>
    </row>
    <row r="127" spans="1:13" x14ac:dyDescent="0.2">
      <c r="A127" s="1"/>
      <c r="B127" s="1">
        <v>933</v>
      </c>
      <c r="C127" s="1">
        <v>343800</v>
      </c>
      <c r="D127" s="1" t="s">
        <v>140</v>
      </c>
      <c r="E127" s="78">
        <v>370000</v>
      </c>
      <c r="F127" s="78">
        <v>615000</v>
      </c>
      <c r="G127" s="78">
        <v>370000</v>
      </c>
      <c r="H127" s="78">
        <v>370975</v>
      </c>
      <c r="I127" s="78">
        <v>370975</v>
      </c>
      <c r="J127" s="81">
        <v>238652.25</v>
      </c>
      <c r="K127" s="261">
        <v>470975.25</v>
      </c>
      <c r="L127" s="253" t="s">
        <v>1365</v>
      </c>
    </row>
    <row r="128" spans="1:13" x14ac:dyDescent="0.2">
      <c r="A128" s="1"/>
      <c r="B128" s="1">
        <v>934</v>
      </c>
      <c r="C128" s="1">
        <v>343800</v>
      </c>
      <c r="D128" s="1" t="s">
        <v>141</v>
      </c>
      <c r="E128" s="78">
        <v>326000</v>
      </c>
      <c r="F128" s="78">
        <v>300000</v>
      </c>
      <c r="G128" s="78">
        <v>300000</v>
      </c>
      <c r="H128" s="78">
        <v>300000</v>
      </c>
      <c r="I128" s="78">
        <v>300000</v>
      </c>
      <c r="J128" s="81">
        <v>265500</v>
      </c>
      <c r="K128" s="261">
        <v>200000</v>
      </c>
      <c r="L128" s="253" t="s">
        <v>1365</v>
      </c>
    </row>
    <row r="129" spans="1:12" x14ac:dyDescent="0.2">
      <c r="A129" s="1"/>
      <c r="B129" s="1">
        <v>930</v>
      </c>
      <c r="C129" s="1">
        <v>343900</v>
      </c>
      <c r="D129" s="1" t="s">
        <v>142</v>
      </c>
      <c r="E129" s="78">
        <v>2535000</v>
      </c>
      <c r="F129" s="78">
        <v>2918012</v>
      </c>
      <c r="G129" s="78">
        <v>2194119</v>
      </c>
      <c r="H129" s="78">
        <v>2194119</v>
      </c>
      <c r="I129" s="78">
        <v>2194119</v>
      </c>
      <c r="J129" s="81">
        <v>2194119</v>
      </c>
      <c r="K129" s="246">
        <v>2194119</v>
      </c>
      <c r="L129" s="253" t="s">
        <v>1366</v>
      </c>
    </row>
    <row r="130" spans="1:12" x14ac:dyDescent="0.2">
      <c r="A130" s="1"/>
      <c r="B130" s="1">
        <v>931</v>
      </c>
      <c r="C130" s="1">
        <v>343900</v>
      </c>
      <c r="D130" s="1" t="s">
        <v>143</v>
      </c>
      <c r="E130" s="78">
        <v>50000</v>
      </c>
      <c r="F130" s="78">
        <v>50000</v>
      </c>
      <c r="G130" s="78">
        <v>50000</v>
      </c>
      <c r="H130" s="78">
        <v>50000</v>
      </c>
      <c r="I130" s="78">
        <v>50000</v>
      </c>
      <c r="J130" s="81">
        <v>75000</v>
      </c>
      <c r="K130" s="261">
        <v>50000</v>
      </c>
      <c r="L130" s="253" t="s">
        <v>1367</v>
      </c>
    </row>
    <row r="131" spans="1:12" x14ac:dyDescent="0.2">
      <c r="A131" s="1"/>
      <c r="B131" s="1">
        <v>934</v>
      </c>
      <c r="C131" s="1">
        <v>343900</v>
      </c>
      <c r="D131" s="1" t="s">
        <v>144</v>
      </c>
      <c r="E131" s="78">
        <v>97500</v>
      </c>
      <c r="F131" s="78">
        <v>70000</v>
      </c>
      <c r="G131" s="78">
        <v>97500</v>
      </c>
      <c r="H131" s="78">
        <v>97500</v>
      </c>
      <c r="I131" s="78">
        <v>97500</v>
      </c>
      <c r="J131" s="81">
        <v>97500</v>
      </c>
      <c r="K131" s="246">
        <v>97500</v>
      </c>
      <c r="L131" s="253"/>
    </row>
    <row r="132" spans="1:12" x14ac:dyDescent="0.2">
      <c r="A132" s="1"/>
      <c r="B132" s="1">
        <v>935</v>
      </c>
      <c r="C132" s="1">
        <v>343900</v>
      </c>
      <c r="D132" s="1" t="s">
        <v>145</v>
      </c>
      <c r="E132" s="78">
        <v>153750</v>
      </c>
      <c r="F132" s="78">
        <v>207574</v>
      </c>
      <c r="G132" s="78">
        <v>153750</v>
      </c>
      <c r="H132" s="78">
        <v>153750</v>
      </c>
      <c r="I132" s="78">
        <v>153750</v>
      </c>
      <c r="J132" s="81">
        <v>153750</v>
      </c>
      <c r="K132" s="246">
        <v>153750</v>
      </c>
      <c r="L132" s="253" t="s">
        <v>1368</v>
      </c>
    </row>
    <row r="133" spans="1:12" x14ac:dyDescent="0.2">
      <c r="A133" s="3" t="s">
        <v>146</v>
      </c>
      <c r="B133" s="3">
        <v>999</v>
      </c>
      <c r="C133" s="3">
        <v>343000</v>
      </c>
      <c r="D133" s="3"/>
      <c r="E133" s="4">
        <v>15579352</v>
      </c>
      <c r="F133" s="4">
        <v>18552099</v>
      </c>
      <c r="G133" s="4">
        <v>17964760</v>
      </c>
      <c r="H133" s="4">
        <v>17965735</v>
      </c>
      <c r="I133" s="4">
        <v>17965735</v>
      </c>
      <c r="J133" s="4">
        <v>15281527</v>
      </c>
      <c r="K133" s="4">
        <v>17459888.5</v>
      </c>
      <c r="L133" s="254"/>
    </row>
    <row r="134" spans="1:12" x14ac:dyDescent="0.2">
      <c r="A134" s="1" t="s">
        <v>147</v>
      </c>
      <c r="B134" s="1">
        <v>420</v>
      </c>
      <c r="C134" s="1">
        <v>344000</v>
      </c>
      <c r="D134" s="1" t="s">
        <v>148</v>
      </c>
      <c r="E134" s="78">
        <v>700000</v>
      </c>
      <c r="F134" s="78">
        <v>700000</v>
      </c>
      <c r="G134" s="79">
        <v>700000</v>
      </c>
      <c r="H134" s="79">
        <v>700000</v>
      </c>
      <c r="I134" s="79">
        <v>700000</v>
      </c>
      <c r="J134" s="79">
        <v>700000</v>
      </c>
      <c r="K134" s="245">
        <v>700000</v>
      </c>
      <c r="L134" s="253" t="s">
        <v>1369</v>
      </c>
    </row>
    <row r="135" spans="1:12" x14ac:dyDescent="0.2">
      <c r="A135" s="1"/>
      <c r="B135" s="1">
        <v>930</v>
      </c>
      <c r="C135" s="1">
        <v>344300</v>
      </c>
      <c r="D135" s="1" t="s">
        <v>149</v>
      </c>
      <c r="E135" s="78">
        <v>2542500</v>
      </c>
      <c r="F135" s="78">
        <v>2555588</v>
      </c>
      <c r="G135" s="79">
        <v>3240000</v>
      </c>
      <c r="H135" s="79">
        <v>3240000</v>
      </c>
      <c r="I135" s="79">
        <v>3240000</v>
      </c>
      <c r="J135" s="79">
        <v>2250000</v>
      </c>
      <c r="K135" s="245">
        <v>2250000</v>
      </c>
      <c r="L135" s="252" t="s">
        <v>1370</v>
      </c>
    </row>
    <row r="136" spans="1:12" x14ac:dyDescent="0.2">
      <c r="A136" s="1"/>
      <c r="B136" s="1">
        <v>931</v>
      </c>
      <c r="C136" s="1">
        <v>344300</v>
      </c>
      <c r="D136" s="1" t="s">
        <v>150</v>
      </c>
      <c r="E136" s="78">
        <v>375000</v>
      </c>
      <c r="F136" s="78">
        <v>130688</v>
      </c>
      <c r="G136" s="79">
        <v>375000</v>
      </c>
      <c r="H136" s="79">
        <v>375000</v>
      </c>
      <c r="I136" s="79">
        <v>375000</v>
      </c>
      <c r="J136" s="79">
        <v>131250</v>
      </c>
      <c r="K136" s="245">
        <v>131250</v>
      </c>
      <c r="L136" s="253" t="s">
        <v>1371</v>
      </c>
    </row>
    <row r="137" spans="1:12" x14ac:dyDescent="0.2">
      <c r="A137" s="1"/>
      <c r="B137" s="1">
        <v>932</v>
      </c>
      <c r="C137" s="1">
        <v>344300</v>
      </c>
      <c r="D137" s="1" t="s">
        <v>151</v>
      </c>
      <c r="E137" s="78">
        <v>737000</v>
      </c>
      <c r="F137" s="78">
        <v>624583</v>
      </c>
      <c r="G137" s="79">
        <v>737000</v>
      </c>
      <c r="H137" s="79">
        <v>737000</v>
      </c>
      <c r="I137" s="79">
        <v>737000</v>
      </c>
      <c r="J137" s="79">
        <v>737000</v>
      </c>
      <c r="K137" s="245">
        <v>737000</v>
      </c>
      <c r="L137" s="253" t="s">
        <v>1372</v>
      </c>
    </row>
    <row r="138" spans="1:12" x14ac:dyDescent="0.2">
      <c r="A138" s="1"/>
      <c r="B138" s="1">
        <v>933</v>
      </c>
      <c r="C138" s="1">
        <v>344300</v>
      </c>
      <c r="D138" s="1" t="s">
        <v>152</v>
      </c>
      <c r="E138" s="78">
        <v>171000</v>
      </c>
      <c r="F138" s="78">
        <v>179835</v>
      </c>
      <c r="G138" s="79">
        <v>171000</v>
      </c>
      <c r="H138" s="79">
        <v>171000</v>
      </c>
      <c r="I138" s="79">
        <v>171000</v>
      </c>
      <c r="J138" s="79">
        <v>171000</v>
      </c>
      <c r="K138" s="245">
        <v>171000</v>
      </c>
      <c r="L138" s="253" t="s">
        <v>1373</v>
      </c>
    </row>
    <row r="139" spans="1:12" x14ac:dyDescent="0.2">
      <c r="A139" s="1"/>
      <c r="B139" s="1">
        <v>935</v>
      </c>
      <c r="C139" s="1">
        <v>344300</v>
      </c>
      <c r="D139" s="1" t="s">
        <v>153</v>
      </c>
      <c r="E139" s="78">
        <v>825000</v>
      </c>
      <c r="F139" s="78">
        <v>753526</v>
      </c>
      <c r="G139" s="79">
        <v>975000</v>
      </c>
      <c r="H139" s="79">
        <v>975000</v>
      </c>
      <c r="I139" s="79">
        <v>975000</v>
      </c>
      <c r="J139" s="79">
        <v>750000</v>
      </c>
      <c r="K139" s="245">
        <v>750000</v>
      </c>
      <c r="L139" s="253" t="s">
        <v>1374</v>
      </c>
    </row>
    <row r="140" spans="1:12" x14ac:dyDescent="0.2">
      <c r="A140" s="1"/>
      <c r="B140" s="1">
        <v>936</v>
      </c>
      <c r="C140" s="1">
        <v>344300</v>
      </c>
      <c r="D140" s="1" t="s">
        <v>154</v>
      </c>
      <c r="E140" s="78">
        <v>11250</v>
      </c>
      <c r="F140" s="78">
        <v>0</v>
      </c>
      <c r="G140" s="79">
        <v>11250</v>
      </c>
      <c r="H140" s="79">
        <v>11250</v>
      </c>
      <c r="I140" s="79">
        <v>11250</v>
      </c>
      <c r="J140" s="79">
        <v>11250</v>
      </c>
      <c r="K140" s="245">
        <v>11250</v>
      </c>
      <c r="L140" s="253" t="s">
        <v>1375</v>
      </c>
    </row>
    <row r="141" spans="1:12" x14ac:dyDescent="0.2">
      <c r="A141" s="1" t="s">
        <v>31</v>
      </c>
      <c r="B141" s="1">
        <v>932</v>
      </c>
      <c r="C141" s="1">
        <v>344400</v>
      </c>
      <c r="D141" s="1" t="s">
        <v>155</v>
      </c>
      <c r="E141" s="78">
        <v>100000</v>
      </c>
      <c r="F141" s="78">
        <v>936276</v>
      </c>
      <c r="G141" s="79">
        <v>100000</v>
      </c>
      <c r="H141" s="79">
        <v>100000</v>
      </c>
      <c r="I141" s="79">
        <v>100000</v>
      </c>
      <c r="J141" s="79">
        <v>100000</v>
      </c>
      <c r="K141" s="245">
        <v>100000</v>
      </c>
      <c r="L141" s="253" t="s">
        <v>1376</v>
      </c>
    </row>
    <row r="142" spans="1:12" ht="15" x14ac:dyDescent="0.25">
      <c r="A142" s="3" t="s">
        <v>156</v>
      </c>
      <c r="B142" s="3">
        <v>999</v>
      </c>
      <c r="C142" s="3">
        <v>344000</v>
      </c>
      <c r="D142" s="3"/>
      <c r="E142" s="4">
        <v>5461750</v>
      </c>
      <c r="F142" s="4">
        <v>5880496</v>
      </c>
      <c r="G142" s="71">
        <v>6309250</v>
      </c>
      <c r="H142" s="71">
        <v>6309250</v>
      </c>
      <c r="I142" s="71">
        <v>6309250</v>
      </c>
      <c r="J142" s="71">
        <v>4850500</v>
      </c>
      <c r="K142" s="71">
        <v>4850500</v>
      </c>
      <c r="L142" s="254"/>
    </row>
    <row r="143" spans="1:12" ht="25.5" x14ac:dyDescent="0.2">
      <c r="A143" s="1" t="s">
        <v>157</v>
      </c>
      <c r="B143" s="1">
        <v>930</v>
      </c>
      <c r="C143" s="1">
        <v>345100</v>
      </c>
      <c r="D143" s="1" t="s">
        <v>158</v>
      </c>
      <c r="E143" s="78">
        <v>12417000</v>
      </c>
      <c r="F143" s="78">
        <v>13487980</v>
      </c>
      <c r="G143" s="79">
        <v>14056590</v>
      </c>
      <c r="H143" s="79">
        <v>14056590</v>
      </c>
      <c r="I143" s="79">
        <v>14056590</v>
      </c>
      <c r="J143" s="79">
        <v>13500000</v>
      </c>
      <c r="K143" s="245">
        <v>13500000</v>
      </c>
      <c r="L143" s="255" t="s">
        <v>1377</v>
      </c>
    </row>
    <row r="144" spans="1:12" ht="25.5" x14ac:dyDescent="0.2">
      <c r="A144" s="1"/>
      <c r="B144" s="1">
        <v>931</v>
      </c>
      <c r="C144" s="1">
        <v>345100</v>
      </c>
      <c r="D144" s="1" t="s">
        <v>159</v>
      </c>
      <c r="E144" s="78">
        <v>3112500</v>
      </c>
      <c r="F144" s="78">
        <v>3112500</v>
      </c>
      <c r="G144" s="79">
        <v>3112500</v>
      </c>
      <c r="H144" s="79">
        <v>3112500</v>
      </c>
      <c r="I144" s="79">
        <v>3112500</v>
      </c>
      <c r="J144" s="79">
        <v>3112500</v>
      </c>
      <c r="K144" s="245">
        <v>3112500</v>
      </c>
      <c r="L144" s="253" t="s">
        <v>1378</v>
      </c>
    </row>
    <row r="145" spans="1:13" x14ac:dyDescent="0.2">
      <c r="A145" s="1"/>
      <c r="B145" s="1">
        <v>932</v>
      </c>
      <c r="C145" s="1">
        <v>345100</v>
      </c>
      <c r="D145" s="1" t="s">
        <v>160</v>
      </c>
      <c r="E145" s="78">
        <v>60000</v>
      </c>
      <c r="F145" s="78">
        <v>150000</v>
      </c>
      <c r="G145" s="79">
        <v>60000</v>
      </c>
      <c r="H145" s="79">
        <v>60000</v>
      </c>
      <c r="I145" s="79">
        <v>60000</v>
      </c>
      <c r="J145" s="79">
        <v>60000</v>
      </c>
      <c r="K145" s="245">
        <v>60000</v>
      </c>
      <c r="L145" s="253" t="s">
        <v>1379</v>
      </c>
    </row>
    <row r="146" spans="1:13" x14ac:dyDescent="0.2">
      <c r="A146" s="1"/>
      <c r="B146" s="1">
        <v>933</v>
      </c>
      <c r="C146" s="1">
        <v>345100</v>
      </c>
      <c r="D146" s="1" t="s">
        <v>131</v>
      </c>
      <c r="E146" s="78">
        <v>105000</v>
      </c>
      <c r="F146" s="78">
        <v>56003</v>
      </c>
      <c r="G146" s="79">
        <v>105000</v>
      </c>
      <c r="H146" s="79">
        <v>105000</v>
      </c>
      <c r="I146" s="79">
        <v>105000</v>
      </c>
      <c r="J146" s="79">
        <v>105000</v>
      </c>
      <c r="K146" s="245">
        <v>105000</v>
      </c>
      <c r="L146" s="253" t="s">
        <v>1380</v>
      </c>
    </row>
    <row r="147" spans="1:13" x14ac:dyDescent="0.2">
      <c r="A147" s="1"/>
      <c r="B147" s="1">
        <v>934</v>
      </c>
      <c r="C147" s="1">
        <v>345100</v>
      </c>
      <c r="D147" s="1" t="s">
        <v>161</v>
      </c>
      <c r="E147" s="78">
        <v>712500</v>
      </c>
      <c r="F147" s="78">
        <v>1149579</v>
      </c>
      <c r="G147" s="79">
        <v>1200000</v>
      </c>
      <c r="H147" s="79">
        <v>1200000</v>
      </c>
      <c r="I147" s="79">
        <v>1200000</v>
      </c>
      <c r="J147" s="79">
        <v>712500</v>
      </c>
      <c r="K147" s="245">
        <v>712500</v>
      </c>
      <c r="L147" s="253" t="s">
        <v>1381</v>
      </c>
    </row>
    <row r="148" spans="1:13" x14ac:dyDescent="0.2">
      <c r="A148" s="1"/>
      <c r="B148" s="1">
        <v>935</v>
      </c>
      <c r="C148" s="1">
        <v>345100</v>
      </c>
      <c r="D148" s="1" t="s">
        <v>162</v>
      </c>
      <c r="E148" s="78">
        <v>150000</v>
      </c>
      <c r="F148" s="78">
        <v>3420</v>
      </c>
      <c r="G148" s="79">
        <v>150000</v>
      </c>
      <c r="H148" s="79">
        <v>150000</v>
      </c>
      <c r="I148" s="79">
        <v>150000</v>
      </c>
      <c r="J148" s="79">
        <v>150000</v>
      </c>
      <c r="K148" s="245">
        <v>150000</v>
      </c>
      <c r="L148" s="253" t="s">
        <v>1382</v>
      </c>
    </row>
    <row r="149" spans="1:13" x14ac:dyDescent="0.2">
      <c r="A149" s="1"/>
      <c r="B149" s="1">
        <v>936</v>
      </c>
      <c r="C149" s="1">
        <v>345100</v>
      </c>
      <c r="D149" s="1" t="s">
        <v>163</v>
      </c>
      <c r="E149" s="78">
        <v>22500</v>
      </c>
      <c r="F149" s="78">
        <v>26805</v>
      </c>
      <c r="G149" s="79">
        <v>22500</v>
      </c>
      <c r="H149" s="79">
        <v>22500</v>
      </c>
      <c r="I149" s="79">
        <v>22500</v>
      </c>
      <c r="J149" s="79">
        <v>22500</v>
      </c>
      <c r="K149" s="245">
        <v>22500</v>
      </c>
      <c r="L149" s="253" t="s">
        <v>1383</v>
      </c>
    </row>
    <row r="150" spans="1:13" x14ac:dyDescent="0.2">
      <c r="A150" s="1"/>
      <c r="B150" s="1">
        <v>937</v>
      </c>
      <c r="C150" s="1">
        <v>345100</v>
      </c>
      <c r="D150" s="1" t="s">
        <v>164</v>
      </c>
      <c r="E150" s="78">
        <v>500000</v>
      </c>
      <c r="F150" s="78">
        <v>370000</v>
      </c>
      <c r="G150" s="79">
        <v>500000</v>
      </c>
      <c r="H150" s="79">
        <v>500000</v>
      </c>
      <c r="I150" s="79">
        <v>500000</v>
      </c>
      <c r="J150" s="79">
        <v>584677.5</v>
      </c>
      <c r="K150" s="245">
        <v>584677.5</v>
      </c>
      <c r="L150" s="253" t="s">
        <v>1376</v>
      </c>
    </row>
    <row r="151" spans="1:13" x14ac:dyDescent="0.2">
      <c r="A151" s="1"/>
      <c r="B151" s="1">
        <v>938</v>
      </c>
      <c r="C151" s="1">
        <v>345100</v>
      </c>
      <c r="D151" s="1" t="s">
        <v>165</v>
      </c>
      <c r="E151" s="78">
        <v>19500</v>
      </c>
      <c r="F151" s="78">
        <v>19500</v>
      </c>
      <c r="G151" s="79">
        <v>19500</v>
      </c>
      <c r="H151" s="79">
        <v>19500</v>
      </c>
      <c r="I151" s="79">
        <v>19500</v>
      </c>
      <c r="J151" s="79">
        <v>19500</v>
      </c>
      <c r="K151" s="245">
        <v>19500</v>
      </c>
      <c r="L151" s="253" t="s">
        <v>1384</v>
      </c>
    </row>
    <row r="152" spans="1:13" x14ac:dyDescent="0.2">
      <c r="A152" s="1"/>
      <c r="B152" s="1">
        <v>939</v>
      </c>
      <c r="C152" s="1">
        <v>345100</v>
      </c>
      <c r="D152" s="1" t="s">
        <v>166</v>
      </c>
      <c r="E152" s="78">
        <v>43500</v>
      </c>
      <c r="F152" s="78">
        <v>43838</v>
      </c>
      <c r="G152" s="79">
        <v>43500</v>
      </c>
      <c r="H152" s="79">
        <v>43500</v>
      </c>
      <c r="I152" s="79">
        <v>43500</v>
      </c>
      <c r="J152" s="79">
        <v>43500</v>
      </c>
      <c r="K152" s="245">
        <v>43500</v>
      </c>
      <c r="L152" s="253" t="s">
        <v>1384</v>
      </c>
    </row>
    <row r="153" spans="1:13" x14ac:dyDescent="0.2">
      <c r="A153" s="1"/>
      <c r="B153" s="1">
        <v>930</v>
      </c>
      <c r="C153" s="1">
        <v>345200</v>
      </c>
      <c r="D153" s="1" t="s">
        <v>167</v>
      </c>
      <c r="E153" s="78">
        <v>3087600</v>
      </c>
      <c r="F153" s="78">
        <v>3600000</v>
      </c>
      <c r="G153" s="79">
        <v>3087600</v>
      </c>
      <c r="H153" s="79">
        <v>3087600</v>
      </c>
      <c r="I153" s="79">
        <v>3087600</v>
      </c>
      <c r="J153" s="79">
        <v>3087600</v>
      </c>
      <c r="K153" s="245">
        <v>3087600</v>
      </c>
      <c r="L153" s="253" t="s">
        <v>1376</v>
      </c>
    </row>
    <row r="154" spans="1:13" x14ac:dyDescent="0.2">
      <c r="A154" s="1"/>
      <c r="B154" s="1">
        <v>931</v>
      </c>
      <c r="C154" s="1">
        <v>345200</v>
      </c>
      <c r="D154" s="1" t="s">
        <v>168</v>
      </c>
      <c r="E154" s="78">
        <v>45000</v>
      </c>
      <c r="F154" s="78">
        <v>15000</v>
      </c>
      <c r="G154" s="79">
        <v>45000</v>
      </c>
      <c r="H154" s="79">
        <v>45000</v>
      </c>
      <c r="I154" s="79">
        <v>45000</v>
      </c>
      <c r="J154" s="79">
        <v>45000</v>
      </c>
      <c r="K154" s="245">
        <v>45000</v>
      </c>
      <c r="L154" s="253"/>
    </row>
    <row r="155" spans="1:13" x14ac:dyDescent="0.2">
      <c r="A155" s="1"/>
      <c r="B155" s="1">
        <v>932</v>
      </c>
      <c r="C155" s="1">
        <v>345200</v>
      </c>
      <c r="D155" s="1" t="s">
        <v>169</v>
      </c>
      <c r="E155" s="78">
        <v>265140</v>
      </c>
      <c r="F155" s="78">
        <v>471453</v>
      </c>
      <c r="G155" s="79">
        <v>469500</v>
      </c>
      <c r="H155" s="79">
        <v>469500</v>
      </c>
      <c r="I155" s="79">
        <v>469500</v>
      </c>
      <c r="J155" s="79">
        <v>469500</v>
      </c>
      <c r="K155" s="245">
        <v>469500</v>
      </c>
      <c r="L155" s="253" t="s">
        <v>1385</v>
      </c>
    </row>
    <row r="156" spans="1:13" x14ac:dyDescent="0.2">
      <c r="A156" s="1"/>
      <c r="B156" s="1">
        <v>933</v>
      </c>
      <c r="C156" s="1">
        <v>345200</v>
      </c>
      <c r="D156" s="1" t="s">
        <v>170</v>
      </c>
      <c r="E156" s="78">
        <v>816500</v>
      </c>
      <c r="F156" s="78">
        <v>800000</v>
      </c>
      <c r="G156" s="79">
        <v>816500</v>
      </c>
      <c r="H156" s="79">
        <v>816500</v>
      </c>
      <c r="I156" s="79">
        <v>816500</v>
      </c>
      <c r="J156" s="79">
        <v>816500</v>
      </c>
      <c r="K156" s="261">
        <v>1516500</v>
      </c>
      <c r="L156" s="253" t="s">
        <v>1385</v>
      </c>
    </row>
    <row r="157" spans="1:13" x14ac:dyDescent="0.2">
      <c r="A157" s="1"/>
      <c r="B157" s="1">
        <v>934</v>
      </c>
      <c r="C157" s="1">
        <v>345200</v>
      </c>
      <c r="D157" s="1" t="s">
        <v>171</v>
      </c>
      <c r="E157" s="78">
        <v>209250</v>
      </c>
      <c r="F157" s="78">
        <v>170000</v>
      </c>
      <c r="G157" s="79">
        <v>277776</v>
      </c>
      <c r="H157" s="79">
        <v>277776</v>
      </c>
      <c r="I157" s="79">
        <v>277776</v>
      </c>
      <c r="J157" s="79">
        <v>277776</v>
      </c>
      <c r="K157" s="245">
        <v>277776</v>
      </c>
      <c r="L157" s="253" t="s">
        <v>790</v>
      </c>
    </row>
    <row r="158" spans="1:13" x14ac:dyDescent="0.2">
      <c r="A158" s="1"/>
      <c r="B158" s="1">
        <v>935</v>
      </c>
      <c r="C158" s="1">
        <v>345200</v>
      </c>
      <c r="D158" s="1" t="s">
        <v>172</v>
      </c>
      <c r="E158" s="78">
        <v>15000</v>
      </c>
      <c r="F158" s="78">
        <v>5659</v>
      </c>
      <c r="G158" s="79">
        <v>15000</v>
      </c>
      <c r="H158" s="79">
        <v>15000</v>
      </c>
      <c r="I158" s="79">
        <v>15000</v>
      </c>
      <c r="J158" s="79">
        <v>15000</v>
      </c>
      <c r="K158" s="245">
        <v>15000</v>
      </c>
      <c r="L158" s="253" t="s">
        <v>31</v>
      </c>
    </row>
    <row r="159" spans="1:13" x14ac:dyDescent="0.2">
      <c r="A159" s="1"/>
      <c r="B159" s="1">
        <v>936</v>
      </c>
      <c r="C159" s="1">
        <v>345200</v>
      </c>
      <c r="D159" s="1" t="s">
        <v>173</v>
      </c>
      <c r="E159" s="78">
        <v>30000</v>
      </c>
      <c r="F159" s="78">
        <v>19732</v>
      </c>
      <c r="G159" s="79">
        <v>30000</v>
      </c>
      <c r="H159" s="79">
        <v>30000</v>
      </c>
      <c r="I159" s="79">
        <v>30000</v>
      </c>
      <c r="J159" s="79">
        <v>30000</v>
      </c>
      <c r="K159" s="245">
        <v>30000</v>
      </c>
      <c r="L159" s="253"/>
    </row>
    <row r="160" spans="1:13" x14ac:dyDescent="0.2">
      <c r="A160" s="1"/>
      <c r="B160" s="1">
        <v>610</v>
      </c>
      <c r="C160" s="1">
        <v>345400</v>
      </c>
      <c r="D160" s="1" t="s">
        <v>174</v>
      </c>
      <c r="E160" s="78">
        <v>480000</v>
      </c>
      <c r="F160" s="78">
        <v>480000</v>
      </c>
      <c r="G160" s="79">
        <v>480000</v>
      </c>
      <c r="H160" s="79">
        <v>480000</v>
      </c>
      <c r="I160" s="79">
        <v>480000</v>
      </c>
      <c r="J160" s="79">
        <v>480000</v>
      </c>
      <c r="K160" s="245">
        <v>517500</v>
      </c>
      <c r="L160" s="253" t="s">
        <v>31</v>
      </c>
      <c r="M160" s="132">
        <v>37500</v>
      </c>
    </row>
    <row r="161" spans="1:12" x14ac:dyDescent="0.2">
      <c r="A161" s="1" t="s">
        <v>31</v>
      </c>
      <c r="B161" s="1">
        <v>930</v>
      </c>
      <c r="C161" s="1">
        <v>345400</v>
      </c>
      <c r="D161" s="1" t="s">
        <v>175</v>
      </c>
      <c r="E161" s="78">
        <v>135000</v>
      </c>
      <c r="F161" s="78">
        <v>185834</v>
      </c>
      <c r="G161" s="79">
        <v>135000</v>
      </c>
      <c r="H161" s="79">
        <v>135000</v>
      </c>
      <c r="I161" s="79">
        <v>135000</v>
      </c>
      <c r="J161" s="79">
        <v>135000</v>
      </c>
      <c r="K161" s="245">
        <v>135000</v>
      </c>
      <c r="L161" s="253" t="s">
        <v>1386</v>
      </c>
    </row>
    <row r="162" spans="1:12" x14ac:dyDescent="0.2">
      <c r="A162" s="1"/>
      <c r="B162" s="1">
        <v>931</v>
      </c>
      <c r="C162" s="1">
        <v>345400</v>
      </c>
      <c r="D162" s="1" t="s">
        <v>176</v>
      </c>
      <c r="E162" s="78">
        <v>1500000</v>
      </c>
      <c r="F162" s="78">
        <v>1492520</v>
      </c>
      <c r="G162" s="79">
        <v>1448190</v>
      </c>
      <c r="H162" s="79">
        <v>1448190</v>
      </c>
      <c r="I162" s="79">
        <v>1448190</v>
      </c>
      <c r="J162" s="79">
        <v>1448190</v>
      </c>
      <c r="K162" s="245">
        <v>1448190</v>
      </c>
      <c r="L162" s="253" t="s">
        <v>1386</v>
      </c>
    </row>
    <row r="163" spans="1:12" x14ac:dyDescent="0.2">
      <c r="A163" s="1"/>
      <c r="B163" s="1">
        <v>932</v>
      </c>
      <c r="C163" s="1">
        <v>345400</v>
      </c>
      <c r="D163" s="1" t="s">
        <v>177</v>
      </c>
      <c r="E163" s="78">
        <v>350000</v>
      </c>
      <c r="F163" s="78">
        <v>286439</v>
      </c>
      <c r="G163" s="79">
        <v>350000</v>
      </c>
      <c r="H163" s="79">
        <v>350000</v>
      </c>
      <c r="I163" s="79">
        <v>350000</v>
      </c>
      <c r="J163" s="79">
        <v>350000</v>
      </c>
      <c r="K163" s="245">
        <v>350000</v>
      </c>
      <c r="L163" s="253" t="s">
        <v>1386</v>
      </c>
    </row>
    <row r="164" spans="1:12" x14ac:dyDescent="0.2">
      <c r="A164" s="1"/>
      <c r="B164" s="1">
        <v>933</v>
      </c>
      <c r="C164" s="1">
        <v>345400</v>
      </c>
      <c r="D164" s="1" t="s">
        <v>178</v>
      </c>
      <c r="E164" s="78">
        <v>72000</v>
      </c>
      <c r="F164" s="78">
        <v>62578</v>
      </c>
      <c r="G164" s="79">
        <v>72000</v>
      </c>
      <c r="H164" s="79">
        <v>72000</v>
      </c>
      <c r="I164" s="79">
        <v>72000</v>
      </c>
      <c r="J164" s="79">
        <v>72000</v>
      </c>
      <c r="K164" s="245">
        <v>72000</v>
      </c>
      <c r="L164" s="253" t="s">
        <v>1386</v>
      </c>
    </row>
    <row r="165" spans="1:12" ht="15" x14ac:dyDescent="0.25">
      <c r="A165" s="3" t="s">
        <v>179</v>
      </c>
      <c r="B165" s="3">
        <v>999</v>
      </c>
      <c r="C165" s="3">
        <v>345000</v>
      </c>
      <c r="D165" s="3"/>
      <c r="E165" s="4">
        <v>24147990</v>
      </c>
      <c r="F165" s="4">
        <v>26008840</v>
      </c>
      <c r="G165" s="71">
        <v>26496156</v>
      </c>
      <c r="H165" s="71">
        <v>26496156</v>
      </c>
      <c r="I165" s="71">
        <v>26496156</v>
      </c>
      <c r="J165" s="71">
        <v>25536743.5</v>
      </c>
      <c r="K165" s="71">
        <v>26274243.5</v>
      </c>
      <c r="L165" s="254"/>
    </row>
    <row r="166" spans="1:12" x14ac:dyDescent="0.2">
      <c r="A166" s="1" t="s">
        <v>180</v>
      </c>
      <c r="B166" s="1">
        <v>930</v>
      </c>
      <c r="C166" s="1">
        <v>346100</v>
      </c>
      <c r="D166" s="1" t="s">
        <v>181</v>
      </c>
      <c r="E166" s="78">
        <v>30000</v>
      </c>
      <c r="F166" s="78">
        <v>19439</v>
      </c>
      <c r="G166" s="79">
        <v>30000</v>
      </c>
      <c r="H166" s="79">
        <v>30000</v>
      </c>
      <c r="I166" s="79">
        <v>30000</v>
      </c>
      <c r="J166" s="79">
        <v>30000</v>
      </c>
      <c r="K166" s="245">
        <v>30000</v>
      </c>
      <c r="L166" s="253" t="s">
        <v>1354</v>
      </c>
    </row>
    <row r="167" spans="1:12" ht="25.5" x14ac:dyDescent="0.2">
      <c r="A167" s="1"/>
      <c r="B167" s="1">
        <v>932</v>
      </c>
      <c r="C167" s="1">
        <v>346300</v>
      </c>
      <c r="D167" s="1" t="s">
        <v>182</v>
      </c>
      <c r="E167" s="78">
        <v>22500</v>
      </c>
      <c r="F167" s="78">
        <v>16614</v>
      </c>
      <c r="G167" s="79">
        <v>26250</v>
      </c>
      <c r="H167" s="79">
        <v>26250</v>
      </c>
      <c r="I167" s="79">
        <v>26250</v>
      </c>
      <c r="J167" s="79">
        <v>26250</v>
      </c>
      <c r="K167" s="245">
        <v>26250</v>
      </c>
      <c r="L167" s="253" t="s">
        <v>1387</v>
      </c>
    </row>
    <row r="168" spans="1:12" x14ac:dyDescent="0.2">
      <c r="A168" s="1"/>
      <c r="B168" s="1">
        <v>934</v>
      </c>
      <c r="C168" s="1">
        <v>346300</v>
      </c>
      <c r="D168" s="1" t="s">
        <v>183</v>
      </c>
      <c r="E168" s="78">
        <v>56250</v>
      </c>
      <c r="F168" s="78">
        <v>73554</v>
      </c>
      <c r="G168" s="79">
        <v>56250</v>
      </c>
      <c r="H168" s="79">
        <v>56250</v>
      </c>
      <c r="I168" s="79">
        <v>56250</v>
      </c>
      <c r="J168" s="79">
        <v>56250</v>
      </c>
      <c r="K168" s="245">
        <v>56250</v>
      </c>
      <c r="L168" s="253" t="s">
        <v>1388</v>
      </c>
    </row>
    <row r="169" spans="1:12" x14ac:dyDescent="0.2">
      <c r="A169" s="1"/>
      <c r="B169" s="1">
        <v>935</v>
      </c>
      <c r="C169" s="1">
        <v>346400</v>
      </c>
      <c r="D169" s="1" t="s">
        <v>184</v>
      </c>
      <c r="E169" s="78">
        <v>45000</v>
      </c>
      <c r="F169" s="78">
        <v>7758</v>
      </c>
      <c r="G169" s="79">
        <v>45000</v>
      </c>
      <c r="H169" s="79">
        <v>45000</v>
      </c>
      <c r="I169" s="79">
        <v>45000</v>
      </c>
      <c r="J169" s="79">
        <v>45000</v>
      </c>
      <c r="K169" s="245">
        <v>45000</v>
      </c>
      <c r="L169" s="253" t="s">
        <v>1389</v>
      </c>
    </row>
    <row r="170" spans="1:12" ht="25.5" x14ac:dyDescent="0.2">
      <c r="A170" s="1"/>
      <c r="B170" s="1">
        <v>936</v>
      </c>
      <c r="C170" s="1">
        <v>346400</v>
      </c>
      <c r="D170" s="1" t="s">
        <v>185</v>
      </c>
      <c r="E170" s="78">
        <v>92362</v>
      </c>
      <c r="F170" s="78">
        <v>68710</v>
      </c>
      <c r="G170" s="79">
        <v>92362</v>
      </c>
      <c r="H170" s="79">
        <v>92362</v>
      </c>
      <c r="I170" s="79">
        <v>92362</v>
      </c>
      <c r="J170" s="79">
        <v>92362</v>
      </c>
      <c r="K170" s="245">
        <v>92362</v>
      </c>
      <c r="L170" s="253" t="s">
        <v>1390</v>
      </c>
    </row>
    <row r="171" spans="1:12" x14ac:dyDescent="0.2">
      <c r="A171" s="1"/>
      <c r="B171" s="1">
        <v>937</v>
      </c>
      <c r="C171" s="1">
        <v>346400</v>
      </c>
      <c r="D171" s="1" t="s">
        <v>186</v>
      </c>
      <c r="E171" s="78">
        <v>156000</v>
      </c>
      <c r="F171" s="78">
        <v>126993</v>
      </c>
      <c r="G171" s="79">
        <v>156000</v>
      </c>
      <c r="H171" s="79">
        <v>156000</v>
      </c>
      <c r="I171" s="79">
        <v>156000</v>
      </c>
      <c r="J171" s="79">
        <v>156000</v>
      </c>
      <c r="K171" s="245">
        <v>156000</v>
      </c>
      <c r="L171" s="253"/>
    </row>
    <row r="172" spans="1:12" x14ac:dyDescent="0.2">
      <c r="A172" s="1"/>
      <c r="B172" s="1">
        <v>930</v>
      </c>
      <c r="C172" s="1">
        <v>346500</v>
      </c>
      <c r="D172" s="1" t="s">
        <v>187</v>
      </c>
      <c r="E172" s="78">
        <v>277500</v>
      </c>
      <c r="F172" s="78">
        <v>265723</v>
      </c>
      <c r="G172" s="79">
        <v>300000</v>
      </c>
      <c r="H172" s="79">
        <v>300000</v>
      </c>
      <c r="I172" s="79">
        <v>300000</v>
      </c>
      <c r="J172" s="79">
        <v>270000</v>
      </c>
      <c r="K172" s="245">
        <v>270000</v>
      </c>
      <c r="L172" s="253" t="s">
        <v>1354</v>
      </c>
    </row>
    <row r="173" spans="1:12" x14ac:dyDescent="0.2">
      <c r="A173" s="1"/>
      <c r="B173" s="1">
        <v>931</v>
      </c>
      <c r="C173" s="1">
        <v>346500</v>
      </c>
      <c r="D173" s="1" t="s">
        <v>188</v>
      </c>
      <c r="E173" s="78">
        <v>98469</v>
      </c>
      <c r="F173" s="78">
        <v>44165</v>
      </c>
      <c r="G173" s="79">
        <v>98469</v>
      </c>
      <c r="H173" s="79">
        <v>98469</v>
      </c>
      <c r="I173" s="79">
        <v>98469</v>
      </c>
      <c r="J173" s="79">
        <v>45000</v>
      </c>
      <c r="K173" s="245">
        <v>45000</v>
      </c>
      <c r="L173" s="253" t="s">
        <v>1354</v>
      </c>
    </row>
    <row r="174" spans="1:12" x14ac:dyDescent="0.2">
      <c r="A174" s="1" t="s">
        <v>31</v>
      </c>
      <c r="B174" s="1">
        <v>933</v>
      </c>
      <c r="C174" s="1">
        <v>346500</v>
      </c>
      <c r="D174" s="1" t="s">
        <v>139</v>
      </c>
      <c r="E174" s="78">
        <v>33750</v>
      </c>
      <c r="F174" s="78">
        <v>32550</v>
      </c>
      <c r="G174" s="79">
        <v>43500</v>
      </c>
      <c r="H174" s="79">
        <v>43500</v>
      </c>
      <c r="I174" s="79">
        <v>43500</v>
      </c>
      <c r="J174" s="79">
        <v>33750</v>
      </c>
      <c r="K174" s="245">
        <v>33750</v>
      </c>
      <c r="L174" s="253" t="s">
        <v>1354</v>
      </c>
    </row>
    <row r="175" spans="1:12" x14ac:dyDescent="0.2">
      <c r="A175" s="1"/>
      <c r="B175" s="1">
        <v>937</v>
      </c>
      <c r="C175" s="1">
        <v>346500</v>
      </c>
      <c r="D175" s="1" t="s">
        <v>189</v>
      </c>
      <c r="E175" s="78">
        <v>2934000</v>
      </c>
      <c r="F175" s="78">
        <v>2926623</v>
      </c>
      <c r="G175" s="79">
        <v>4150057</v>
      </c>
      <c r="H175" s="79">
        <v>4150057</v>
      </c>
      <c r="I175" s="79">
        <v>4150057</v>
      </c>
      <c r="J175" s="79">
        <v>2928750</v>
      </c>
      <c r="K175" s="245">
        <v>2928750</v>
      </c>
      <c r="L175" s="253" t="s">
        <v>1391</v>
      </c>
    </row>
    <row r="176" spans="1:12" x14ac:dyDescent="0.2">
      <c r="A176" s="1"/>
      <c r="B176" s="1">
        <v>938</v>
      </c>
      <c r="C176" s="1">
        <v>346500</v>
      </c>
      <c r="D176" s="1" t="s">
        <v>190</v>
      </c>
      <c r="E176" s="78">
        <v>105300</v>
      </c>
      <c r="F176" s="78">
        <v>105300</v>
      </c>
      <c r="G176" s="79">
        <v>105300</v>
      </c>
      <c r="H176" s="79">
        <v>105300</v>
      </c>
      <c r="I176" s="79">
        <v>105300</v>
      </c>
      <c r="J176" s="79">
        <v>105300</v>
      </c>
      <c r="K176" s="245">
        <v>105300</v>
      </c>
      <c r="L176" s="253" t="s">
        <v>1354</v>
      </c>
    </row>
    <row r="177" spans="1:12" x14ac:dyDescent="0.2">
      <c r="A177" s="1"/>
      <c r="B177" s="1">
        <v>930</v>
      </c>
      <c r="C177" s="1">
        <v>346600</v>
      </c>
      <c r="D177" s="1" t="s">
        <v>191</v>
      </c>
      <c r="E177" s="78">
        <v>230250</v>
      </c>
      <c r="F177" s="78">
        <v>205886</v>
      </c>
      <c r="G177" s="79">
        <v>230250</v>
      </c>
      <c r="H177" s="79">
        <v>230250</v>
      </c>
      <c r="I177" s="79">
        <v>230250</v>
      </c>
      <c r="J177" s="79">
        <v>206250</v>
      </c>
      <c r="K177" s="245">
        <v>206250</v>
      </c>
      <c r="L177" s="253" t="s">
        <v>1386</v>
      </c>
    </row>
    <row r="178" spans="1:12" x14ac:dyDescent="0.2">
      <c r="A178" s="1"/>
      <c r="B178" s="1">
        <v>931</v>
      </c>
      <c r="C178" s="1">
        <v>346600</v>
      </c>
      <c r="D178" s="1" t="s">
        <v>193</v>
      </c>
      <c r="E178" s="78">
        <v>195000</v>
      </c>
      <c r="F178" s="78">
        <v>211519</v>
      </c>
      <c r="G178" s="79">
        <v>195000</v>
      </c>
      <c r="H178" s="79">
        <v>195000</v>
      </c>
      <c r="I178" s="79">
        <v>195000</v>
      </c>
      <c r="J178" s="79">
        <v>195000</v>
      </c>
      <c r="K178" s="245">
        <v>195000</v>
      </c>
      <c r="L178" s="253" t="s">
        <v>1354</v>
      </c>
    </row>
    <row r="179" spans="1:12" x14ac:dyDescent="0.2">
      <c r="A179" s="1"/>
      <c r="B179" s="1">
        <v>932</v>
      </c>
      <c r="C179" s="1">
        <v>346600</v>
      </c>
      <c r="D179" s="1" t="s">
        <v>194</v>
      </c>
      <c r="E179" s="78">
        <v>0</v>
      </c>
      <c r="F179" s="78">
        <v>110000</v>
      </c>
      <c r="G179" s="79">
        <v>0</v>
      </c>
      <c r="H179" s="79">
        <v>0</v>
      </c>
      <c r="I179" s="79">
        <v>0</v>
      </c>
      <c r="J179" s="79">
        <v>0</v>
      </c>
      <c r="K179" s="245">
        <v>0</v>
      </c>
      <c r="L179" s="253" t="s">
        <v>1386</v>
      </c>
    </row>
    <row r="180" spans="1:12" x14ac:dyDescent="0.2">
      <c r="A180" s="1"/>
      <c r="B180" s="1">
        <v>933</v>
      </c>
      <c r="C180" s="1">
        <v>346600</v>
      </c>
      <c r="D180" s="1" t="s">
        <v>195</v>
      </c>
      <c r="E180" s="78">
        <v>22500</v>
      </c>
      <c r="F180" s="78">
        <v>8875</v>
      </c>
      <c r="G180" s="79">
        <v>22500</v>
      </c>
      <c r="H180" s="79">
        <v>22500</v>
      </c>
      <c r="I180" s="79">
        <v>22500</v>
      </c>
      <c r="J180" s="79">
        <v>9000</v>
      </c>
      <c r="K180" s="245">
        <v>9000</v>
      </c>
      <c r="L180" s="253" t="s">
        <v>1386</v>
      </c>
    </row>
    <row r="181" spans="1:12" x14ac:dyDescent="0.2">
      <c r="A181" s="1"/>
      <c r="B181" s="1">
        <v>936</v>
      </c>
      <c r="C181" s="1">
        <v>346600</v>
      </c>
      <c r="D181" s="1" t="s">
        <v>192</v>
      </c>
      <c r="E181" s="78">
        <v>353520</v>
      </c>
      <c r="F181" s="78">
        <v>821519</v>
      </c>
      <c r="G181" s="79">
        <v>743250</v>
      </c>
      <c r="H181" s="79">
        <v>743250</v>
      </c>
      <c r="I181" s="79">
        <v>743250</v>
      </c>
      <c r="J181" s="79">
        <v>743250</v>
      </c>
      <c r="K181" s="245">
        <v>743250</v>
      </c>
      <c r="L181" s="253" t="s">
        <v>1386</v>
      </c>
    </row>
    <row r="182" spans="1:12" x14ac:dyDescent="0.2">
      <c r="A182" s="1"/>
      <c r="B182" s="1">
        <v>937</v>
      </c>
      <c r="C182" s="1">
        <v>346600</v>
      </c>
      <c r="D182" s="1" t="s">
        <v>196</v>
      </c>
      <c r="E182" s="78">
        <v>105750</v>
      </c>
      <c r="F182" s="78">
        <v>98442</v>
      </c>
      <c r="G182" s="79">
        <v>105750</v>
      </c>
      <c r="H182" s="79">
        <v>105750</v>
      </c>
      <c r="I182" s="79">
        <v>105750</v>
      </c>
      <c r="J182" s="79">
        <v>105750</v>
      </c>
      <c r="K182" s="245">
        <v>105750</v>
      </c>
      <c r="L182" s="253"/>
    </row>
    <row r="183" spans="1:12" x14ac:dyDescent="0.2">
      <c r="A183" s="1"/>
      <c r="B183" s="1">
        <v>939</v>
      </c>
      <c r="C183" s="1">
        <v>346600</v>
      </c>
      <c r="D183" s="1" t="s">
        <v>197</v>
      </c>
      <c r="E183" s="78">
        <v>283500</v>
      </c>
      <c r="F183" s="78">
        <v>240690</v>
      </c>
      <c r="G183" s="79">
        <v>264600</v>
      </c>
      <c r="H183" s="79">
        <v>264600</v>
      </c>
      <c r="I183" s="79">
        <v>264600</v>
      </c>
      <c r="J183" s="79">
        <v>240000</v>
      </c>
      <c r="K183" s="245">
        <v>240000</v>
      </c>
      <c r="L183" s="253" t="s">
        <v>1392</v>
      </c>
    </row>
    <row r="184" spans="1:12" x14ac:dyDescent="0.2">
      <c r="A184" s="1"/>
      <c r="B184" s="1">
        <v>930</v>
      </c>
      <c r="C184" s="1">
        <v>346700</v>
      </c>
      <c r="D184" s="1" t="s">
        <v>198</v>
      </c>
      <c r="E184" s="78">
        <v>69750</v>
      </c>
      <c r="F184" s="78">
        <v>20906</v>
      </c>
      <c r="G184" s="79">
        <v>69750</v>
      </c>
      <c r="H184" s="79">
        <v>69750</v>
      </c>
      <c r="I184" s="79">
        <v>69750</v>
      </c>
      <c r="J184" s="79">
        <v>21000</v>
      </c>
      <c r="K184" s="245">
        <v>21000</v>
      </c>
      <c r="L184" s="253" t="s">
        <v>1386</v>
      </c>
    </row>
    <row r="185" spans="1:12" x14ac:dyDescent="0.2">
      <c r="A185" s="1"/>
      <c r="B185" s="1">
        <v>931</v>
      </c>
      <c r="C185" s="1">
        <v>346700</v>
      </c>
      <c r="D185" s="1" t="s">
        <v>199</v>
      </c>
      <c r="E185" s="78">
        <v>18750</v>
      </c>
      <c r="F185" s="78">
        <v>0</v>
      </c>
      <c r="G185" s="79">
        <v>18750</v>
      </c>
      <c r="H185" s="79">
        <v>18750</v>
      </c>
      <c r="I185" s="79">
        <v>18750</v>
      </c>
      <c r="J185" s="79">
        <v>18750</v>
      </c>
      <c r="K185" s="245">
        <v>18750</v>
      </c>
      <c r="L185" s="253" t="s">
        <v>1386</v>
      </c>
    </row>
    <row r="186" spans="1:12" x14ac:dyDescent="0.2">
      <c r="A186" s="1"/>
      <c r="B186" s="1">
        <v>932</v>
      </c>
      <c r="C186" s="1">
        <v>346700</v>
      </c>
      <c r="D186" s="1" t="s">
        <v>200</v>
      </c>
      <c r="E186" s="78">
        <v>50000</v>
      </c>
      <c r="F186" s="78">
        <v>18199</v>
      </c>
      <c r="G186" s="79">
        <v>50000</v>
      </c>
      <c r="H186" s="79">
        <v>50000</v>
      </c>
      <c r="I186" s="79">
        <v>50000</v>
      </c>
      <c r="J186" s="79">
        <v>33750</v>
      </c>
      <c r="K186" s="245">
        <v>33750</v>
      </c>
      <c r="L186" s="253" t="s">
        <v>1386</v>
      </c>
    </row>
    <row r="187" spans="1:12" x14ac:dyDescent="0.2">
      <c r="A187" s="1"/>
      <c r="B187" s="1">
        <v>933</v>
      </c>
      <c r="C187" s="1">
        <v>346700</v>
      </c>
      <c r="D187" s="1" t="s">
        <v>201</v>
      </c>
      <c r="E187" s="78">
        <v>140000</v>
      </c>
      <c r="F187" s="78">
        <v>214561</v>
      </c>
      <c r="G187" s="79">
        <v>140000</v>
      </c>
      <c r="H187" s="79">
        <v>140000</v>
      </c>
      <c r="I187" s="79">
        <v>140000</v>
      </c>
      <c r="J187" s="79">
        <v>234341.25</v>
      </c>
      <c r="K187" s="245">
        <v>234341.25</v>
      </c>
      <c r="L187" s="253" t="s">
        <v>1386</v>
      </c>
    </row>
    <row r="188" spans="1:12" x14ac:dyDescent="0.2">
      <c r="A188" s="1"/>
      <c r="B188" s="1">
        <v>934</v>
      </c>
      <c r="C188" s="1">
        <v>346700</v>
      </c>
      <c r="D188" s="1" t="s">
        <v>202</v>
      </c>
      <c r="E188" s="78">
        <v>121500</v>
      </c>
      <c r="F188" s="78">
        <v>65000</v>
      </c>
      <c r="G188" s="79">
        <v>121500</v>
      </c>
      <c r="H188" s="79">
        <v>121500</v>
      </c>
      <c r="I188" s="79">
        <v>121500</v>
      </c>
      <c r="J188" s="79">
        <v>45750</v>
      </c>
      <c r="K188" s="245">
        <v>45750</v>
      </c>
      <c r="L188" s="253" t="s">
        <v>1386</v>
      </c>
    </row>
    <row r="189" spans="1:12" x14ac:dyDescent="0.2">
      <c r="A189" s="1"/>
      <c r="B189" s="1">
        <v>930</v>
      </c>
      <c r="C189" s="1">
        <v>346800</v>
      </c>
      <c r="D189" s="1" t="s">
        <v>203</v>
      </c>
      <c r="E189" s="78">
        <v>117000</v>
      </c>
      <c r="F189" s="78">
        <v>37955</v>
      </c>
      <c r="G189" s="79">
        <v>117000</v>
      </c>
      <c r="H189" s="79">
        <v>117000</v>
      </c>
      <c r="I189" s="79">
        <v>117000</v>
      </c>
      <c r="J189" s="79">
        <v>38250</v>
      </c>
      <c r="K189" s="245">
        <v>38250</v>
      </c>
      <c r="L189" s="253" t="s">
        <v>1386</v>
      </c>
    </row>
    <row r="190" spans="1:12" x14ac:dyDescent="0.2">
      <c r="A190" s="1"/>
      <c r="B190" s="1">
        <v>931</v>
      </c>
      <c r="C190" s="1">
        <v>346800</v>
      </c>
      <c r="D190" s="1" t="s">
        <v>204</v>
      </c>
      <c r="E190" s="78">
        <v>61500</v>
      </c>
      <c r="F190" s="78">
        <v>22623</v>
      </c>
      <c r="G190" s="79">
        <v>61500</v>
      </c>
      <c r="H190" s="79">
        <v>61500</v>
      </c>
      <c r="I190" s="79">
        <v>61500</v>
      </c>
      <c r="J190" s="79">
        <v>22500</v>
      </c>
      <c r="K190" s="245">
        <v>22500</v>
      </c>
      <c r="L190" s="253" t="s">
        <v>1386</v>
      </c>
    </row>
    <row r="191" spans="1:12" x14ac:dyDescent="0.2">
      <c r="A191" s="1"/>
      <c r="B191" s="1">
        <v>932</v>
      </c>
      <c r="C191" s="1">
        <v>346800</v>
      </c>
      <c r="D191" s="1" t="s">
        <v>205</v>
      </c>
      <c r="E191" s="78">
        <v>59400</v>
      </c>
      <c r="F191" s="78">
        <v>37400</v>
      </c>
      <c r="G191" s="79">
        <v>59400</v>
      </c>
      <c r="H191" s="79">
        <v>59400</v>
      </c>
      <c r="I191" s="79">
        <v>59400</v>
      </c>
      <c r="J191" s="79">
        <v>37500</v>
      </c>
      <c r="K191" s="245">
        <v>37500</v>
      </c>
      <c r="L191" s="253" t="s">
        <v>1386</v>
      </c>
    </row>
    <row r="192" spans="1:12" x14ac:dyDescent="0.2">
      <c r="A192" s="1"/>
      <c r="B192" s="1">
        <v>933</v>
      </c>
      <c r="C192" s="1">
        <v>346800</v>
      </c>
      <c r="D192" s="1" t="s">
        <v>206</v>
      </c>
      <c r="E192" s="78">
        <v>24750</v>
      </c>
      <c r="F192" s="78">
        <v>4196</v>
      </c>
      <c r="G192" s="79">
        <v>24750</v>
      </c>
      <c r="H192" s="79">
        <v>24750</v>
      </c>
      <c r="I192" s="79">
        <v>24750</v>
      </c>
      <c r="J192" s="79">
        <v>4500</v>
      </c>
      <c r="K192" s="245">
        <v>4500</v>
      </c>
      <c r="L192" s="253" t="s">
        <v>1386</v>
      </c>
    </row>
    <row r="193" spans="1:13" x14ac:dyDescent="0.2">
      <c r="A193" s="1"/>
      <c r="B193" s="1">
        <v>934</v>
      </c>
      <c r="C193" s="1">
        <v>346800</v>
      </c>
      <c r="D193" s="1" t="s">
        <v>207</v>
      </c>
      <c r="E193" s="78">
        <v>29700</v>
      </c>
      <c r="F193" s="78">
        <v>42413</v>
      </c>
      <c r="G193" s="79">
        <v>42581</v>
      </c>
      <c r="H193" s="79">
        <v>42581</v>
      </c>
      <c r="I193" s="79">
        <v>42581</v>
      </c>
      <c r="J193" s="79">
        <v>42581</v>
      </c>
      <c r="K193" s="245">
        <v>42581</v>
      </c>
      <c r="L193" s="253"/>
    </row>
    <row r="194" spans="1:13" x14ac:dyDescent="0.2">
      <c r="A194" s="1"/>
      <c r="B194" s="1">
        <v>935</v>
      </c>
      <c r="C194" s="1">
        <v>346800</v>
      </c>
      <c r="D194" s="1" t="s">
        <v>196</v>
      </c>
      <c r="E194" s="78">
        <v>0</v>
      </c>
      <c r="F194" s="78">
        <v>98442</v>
      </c>
      <c r="G194" s="79">
        <v>0</v>
      </c>
      <c r="H194" s="79">
        <v>0</v>
      </c>
      <c r="I194" s="79">
        <v>0</v>
      </c>
      <c r="J194" s="79">
        <v>0</v>
      </c>
      <c r="K194" s="245">
        <v>0</v>
      </c>
      <c r="L194" s="253" t="s">
        <v>1386</v>
      </c>
    </row>
    <row r="195" spans="1:13" x14ac:dyDescent="0.2">
      <c r="A195" s="1"/>
      <c r="B195" s="1">
        <v>936</v>
      </c>
      <c r="C195" s="1">
        <v>346800</v>
      </c>
      <c r="D195" s="1" t="s">
        <v>208</v>
      </c>
      <c r="E195" s="78">
        <v>172500</v>
      </c>
      <c r="F195" s="78">
        <v>197000</v>
      </c>
      <c r="G195" s="79">
        <v>214920</v>
      </c>
      <c r="H195" s="79">
        <v>214920</v>
      </c>
      <c r="I195" s="79">
        <v>214920</v>
      </c>
      <c r="J195" s="79">
        <v>56625</v>
      </c>
      <c r="K195" s="245">
        <v>82500</v>
      </c>
      <c r="L195" s="253" t="s">
        <v>1386</v>
      </c>
      <c r="M195" s="132">
        <v>25875</v>
      </c>
    </row>
    <row r="196" spans="1:13" x14ac:dyDescent="0.2">
      <c r="A196" s="3" t="s">
        <v>209</v>
      </c>
      <c r="B196" s="3">
        <v>999</v>
      </c>
      <c r="C196" s="3">
        <v>346000</v>
      </c>
      <c r="D196" s="3"/>
      <c r="E196" s="4">
        <v>5906501</v>
      </c>
      <c r="F196" s="4">
        <v>6143055</v>
      </c>
      <c r="G196" s="4">
        <v>7584689</v>
      </c>
      <c r="H196" s="4">
        <v>7584689</v>
      </c>
      <c r="I196" s="4">
        <v>7584689</v>
      </c>
      <c r="J196" s="4">
        <v>5843459.25</v>
      </c>
      <c r="K196" s="4">
        <v>5869334.25</v>
      </c>
      <c r="L196" s="254"/>
    </row>
    <row r="197" spans="1:13" x14ac:dyDescent="0.2">
      <c r="A197" s="1" t="s">
        <v>210</v>
      </c>
      <c r="B197" s="1">
        <v>931</v>
      </c>
      <c r="C197" s="1">
        <v>347100</v>
      </c>
      <c r="D197" s="1" t="s">
        <v>211</v>
      </c>
      <c r="E197" s="78">
        <v>113347</v>
      </c>
      <c r="F197" s="78">
        <v>103970</v>
      </c>
      <c r="G197" s="79">
        <v>113347</v>
      </c>
      <c r="H197" s="79">
        <v>113347</v>
      </c>
      <c r="I197" s="79">
        <v>113347</v>
      </c>
      <c r="J197" s="83">
        <v>146634</v>
      </c>
      <c r="K197" s="246">
        <v>146634</v>
      </c>
      <c r="L197" s="253" t="s">
        <v>1393</v>
      </c>
    </row>
    <row r="198" spans="1:13" x14ac:dyDescent="0.2">
      <c r="A198" s="1"/>
      <c r="B198" s="1">
        <v>932</v>
      </c>
      <c r="C198" s="1">
        <v>347100</v>
      </c>
      <c r="D198" s="1" t="s">
        <v>212</v>
      </c>
      <c r="E198" s="78">
        <v>95250</v>
      </c>
      <c r="F198" s="78">
        <v>77839</v>
      </c>
      <c r="G198" s="79">
        <v>95250</v>
      </c>
      <c r="H198" s="79">
        <v>95250</v>
      </c>
      <c r="I198" s="79">
        <v>95250</v>
      </c>
      <c r="J198" s="83">
        <v>78000</v>
      </c>
      <c r="K198" s="246">
        <v>78000</v>
      </c>
      <c r="L198" s="253"/>
    </row>
    <row r="199" spans="1:13" x14ac:dyDescent="0.2">
      <c r="A199" s="1"/>
      <c r="B199" s="1">
        <v>935</v>
      </c>
      <c r="C199" s="1">
        <v>347100</v>
      </c>
      <c r="D199" s="1" t="s">
        <v>213</v>
      </c>
      <c r="E199" s="78">
        <v>202500</v>
      </c>
      <c r="F199" s="78">
        <v>282784</v>
      </c>
      <c r="G199" s="79">
        <v>202500</v>
      </c>
      <c r="H199" s="79">
        <v>202500</v>
      </c>
      <c r="I199" s="79">
        <v>202500</v>
      </c>
      <c r="J199" s="83">
        <v>202500</v>
      </c>
      <c r="K199" s="246">
        <v>202500</v>
      </c>
      <c r="L199" s="253" t="s">
        <v>1394</v>
      </c>
    </row>
    <row r="200" spans="1:13" x14ac:dyDescent="0.2">
      <c r="A200" s="1"/>
      <c r="B200" s="1">
        <v>936</v>
      </c>
      <c r="C200" s="1">
        <v>347100</v>
      </c>
      <c r="D200" s="1" t="s">
        <v>214</v>
      </c>
      <c r="E200" s="78">
        <v>37500</v>
      </c>
      <c r="F200" s="78">
        <v>100000</v>
      </c>
      <c r="G200" s="79">
        <v>37500</v>
      </c>
      <c r="H200" s="79">
        <v>37500</v>
      </c>
      <c r="I200" s="79">
        <v>37500</v>
      </c>
      <c r="J200" s="83">
        <v>27750</v>
      </c>
      <c r="K200" s="246">
        <v>27750</v>
      </c>
      <c r="L200" s="253" t="s">
        <v>1395</v>
      </c>
    </row>
    <row r="201" spans="1:13" x14ac:dyDescent="0.2">
      <c r="A201" s="1"/>
      <c r="B201" s="1">
        <v>937</v>
      </c>
      <c r="C201" s="1">
        <v>347100</v>
      </c>
      <c r="D201" s="1" t="s">
        <v>215</v>
      </c>
      <c r="E201" s="78">
        <v>32250</v>
      </c>
      <c r="F201" s="78"/>
      <c r="G201" s="79">
        <v>32250</v>
      </c>
      <c r="H201" s="79">
        <v>32250</v>
      </c>
      <c r="I201" s="79">
        <v>32250</v>
      </c>
      <c r="J201" s="83">
        <v>32250</v>
      </c>
      <c r="K201" s="246">
        <v>32250</v>
      </c>
      <c r="L201" s="253" t="s">
        <v>1395</v>
      </c>
    </row>
    <row r="202" spans="1:13" x14ac:dyDescent="0.2">
      <c r="A202" s="1"/>
      <c r="B202" s="1">
        <v>920</v>
      </c>
      <c r="C202" s="1">
        <v>347200</v>
      </c>
      <c r="D202" s="1" t="s">
        <v>839</v>
      </c>
      <c r="E202" s="78">
        <v>0</v>
      </c>
      <c r="F202" s="78"/>
      <c r="G202" s="79"/>
      <c r="H202" s="79"/>
      <c r="I202" s="79"/>
      <c r="J202" s="83">
        <v>522006</v>
      </c>
      <c r="K202" s="246">
        <v>522006</v>
      </c>
      <c r="L202" s="253" t="s">
        <v>849</v>
      </c>
    </row>
    <row r="203" spans="1:13" x14ac:dyDescent="0.2">
      <c r="A203" s="1"/>
      <c r="B203" s="1">
        <v>920</v>
      </c>
      <c r="C203" s="1">
        <v>347300</v>
      </c>
      <c r="D203" s="1" t="s">
        <v>838</v>
      </c>
      <c r="E203" s="78">
        <v>0</v>
      </c>
      <c r="F203" s="78">
        <v>150000</v>
      </c>
      <c r="G203" s="79"/>
      <c r="H203" s="79"/>
      <c r="I203" s="79"/>
      <c r="J203" s="83">
        <v>50000</v>
      </c>
      <c r="K203" s="246">
        <v>50000</v>
      </c>
      <c r="L203" s="253" t="s">
        <v>849</v>
      </c>
    </row>
    <row r="204" spans="1:13" x14ac:dyDescent="0.2">
      <c r="A204" s="1"/>
      <c r="B204" s="1">
        <v>932</v>
      </c>
      <c r="C204" s="1">
        <v>347300</v>
      </c>
      <c r="D204" s="1" t="s">
        <v>216</v>
      </c>
      <c r="E204" s="78">
        <v>6000</v>
      </c>
      <c r="F204" s="78">
        <v>8007</v>
      </c>
      <c r="G204" s="79">
        <v>6000</v>
      </c>
      <c r="H204" s="79">
        <v>6000</v>
      </c>
      <c r="I204" s="79">
        <v>6000</v>
      </c>
      <c r="J204" s="83">
        <v>6000</v>
      </c>
      <c r="K204" s="246">
        <v>6000</v>
      </c>
      <c r="L204" s="253" t="s">
        <v>1396</v>
      </c>
    </row>
    <row r="205" spans="1:13" ht="25.5" x14ac:dyDescent="0.2">
      <c r="A205" s="1"/>
      <c r="B205" s="1">
        <v>933</v>
      </c>
      <c r="C205" s="1">
        <v>347300</v>
      </c>
      <c r="D205" s="1" t="s">
        <v>217</v>
      </c>
      <c r="E205" s="78">
        <v>265000</v>
      </c>
      <c r="F205" s="78">
        <v>440000</v>
      </c>
      <c r="G205" s="79">
        <v>265000</v>
      </c>
      <c r="H205" s="79">
        <v>265000</v>
      </c>
      <c r="I205" s="79">
        <v>265000</v>
      </c>
      <c r="J205" s="83">
        <v>250000</v>
      </c>
      <c r="K205" s="246">
        <v>250000</v>
      </c>
      <c r="L205" s="253" t="s">
        <v>1397</v>
      </c>
    </row>
    <row r="206" spans="1:13" x14ac:dyDescent="0.2">
      <c r="A206" s="1"/>
      <c r="B206" s="1">
        <v>934</v>
      </c>
      <c r="C206" s="1">
        <v>347300</v>
      </c>
      <c r="D206" s="1" t="s">
        <v>218</v>
      </c>
      <c r="E206" s="78">
        <v>52500</v>
      </c>
      <c r="F206" s="78">
        <v>10000</v>
      </c>
      <c r="G206" s="79">
        <v>52500</v>
      </c>
      <c r="H206" s="79">
        <v>52500</v>
      </c>
      <c r="I206" s="79">
        <v>52500</v>
      </c>
      <c r="J206" s="83">
        <v>52500</v>
      </c>
      <c r="K206" s="246">
        <v>52500</v>
      </c>
      <c r="L206" s="253" t="s">
        <v>1354</v>
      </c>
    </row>
    <row r="207" spans="1:13" x14ac:dyDescent="0.2">
      <c r="A207" s="1"/>
      <c r="B207" s="1">
        <v>935</v>
      </c>
      <c r="C207" s="1">
        <v>347300</v>
      </c>
      <c r="D207" s="1" t="s">
        <v>219</v>
      </c>
      <c r="E207" s="78">
        <v>30000</v>
      </c>
      <c r="F207" s="78">
        <v>13232</v>
      </c>
      <c r="G207" s="79">
        <v>0</v>
      </c>
      <c r="H207" s="79">
        <v>0</v>
      </c>
      <c r="I207" s="79">
        <v>0</v>
      </c>
      <c r="J207" s="83">
        <v>0</v>
      </c>
      <c r="K207" s="246">
        <v>0</v>
      </c>
      <c r="L207" s="253" t="s">
        <v>745</v>
      </c>
    </row>
    <row r="208" spans="1:13" x14ac:dyDescent="0.2">
      <c r="A208" s="1"/>
      <c r="B208" s="1">
        <v>936</v>
      </c>
      <c r="C208" s="1">
        <v>347300</v>
      </c>
      <c r="D208" s="1" t="s">
        <v>220</v>
      </c>
      <c r="E208" s="78">
        <v>15000</v>
      </c>
      <c r="F208" s="78"/>
      <c r="G208" s="79">
        <v>15000</v>
      </c>
      <c r="H208" s="79">
        <v>15000</v>
      </c>
      <c r="I208" s="79">
        <v>15000</v>
      </c>
      <c r="J208" s="83">
        <v>15000</v>
      </c>
      <c r="K208" s="246">
        <v>15000</v>
      </c>
      <c r="L208" s="253"/>
    </row>
    <row r="209" spans="1:13" x14ac:dyDescent="0.2">
      <c r="A209" s="1"/>
      <c r="B209" s="1">
        <v>938</v>
      </c>
      <c r="C209" s="1">
        <v>347300</v>
      </c>
      <c r="D209" s="1" t="s">
        <v>221</v>
      </c>
      <c r="E209" s="78">
        <v>383634</v>
      </c>
      <c r="F209" s="78">
        <v>392734</v>
      </c>
      <c r="G209" s="79">
        <v>281250</v>
      </c>
      <c r="H209" s="79">
        <v>281250</v>
      </c>
      <c r="I209" s="79">
        <v>281250</v>
      </c>
      <c r="J209" s="83">
        <v>375000</v>
      </c>
      <c r="K209" s="246">
        <v>375000</v>
      </c>
      <c r="L209" s="256" t="s">
        <v>1398</v>
      </c>
    </row>
    <row r="210" spans="1:13" x14ac:dyDescent="0.2">
      <c r="A210" s="1"/>
      <c r="B210" s="1">
        <v>935</v>
      </c>
      <c r="C210" s="1">
        <v>347400</v>
      </c>
      <c r="D210" s="1" t="s">
        <v>222</v>
      </c>
      <c r="E210" s="78">
        <v>229500</v>
      </c>
      <c r="F210" s="78"/>
      <c r="G210" s="79">
        <v>229500</v>
      </c>
      <c r="H210" s="79">
        <v>229500</v>
      </c>
      <c r="I210" s="79">
        <v>229500</v>
      </c>
      <c r="J210" s="83">
        <v>229500</v>
      </c>
      <c r="K210" s="246">
        <v>229500</v>
      </c>
      <c r="L210" s="253"/>
    </row>
    <row r="211" spans="1:13" x14ac:dyDescent="0.2">
      <c r="A211" s="1"/>
      <c r="B211" s="1">
        <v>936</v>
      </c>
      <c r="C211" s="1">
        <v>347400</v>
      </c>
      <c r="D211" s="1" t="s">
        <v>223</v>
      </c>
      <c r="E211" s="78">
        <v>82500</v>
      </c>
      <c r="F211" s="78">
        <v>150000</v>
      </c>
      <c r="G211" s="79">
        <v>87410</v>
      </c>
      <c r="H211" s="79">
        <v>87410</v>
      </c>
      <c r="I211" s="79">
        <v>87410</v>
      </c>
      <c r="J211" s="83">
        <v>119130</v>
      </c>
      <c r="K211" s="246">
        <v>119130</v>
      </c>
      <c r="L211" s="253"/>
    </row>
    <row r="212" spans="1:13" x14ac:dyDescent="0.2">
      <c r="A212" s="1"/>
      <c r="B212" s="1">
        <v>937</v>
      </c>
      <c r="C212" s="1">
        <v>347400</v>
      </c>
      <c r="D212" s="1" t="s">
        <v>224</v>
      </c>
      <c r="E212" s="78">
        <v>15000</v>
      </c>
      <c r="F212" s="78"/>
      <c r="G212" s="79">
        <v>15000</v>
      </c>
      <c r="H212" s="79">
        <v>15000</v>
      </c>
      <c r="I212" s="79">
        <v>15000</v>
      </c>
      <c r="J212" s="83">
        <v>15000</v>
      </c>
      <c r="K212" s="246">
        <v>15000</v>
      </c>
      <c r="L212" s="253" t="s">
        <v>1399</v>
      </c>
    </row>
    <row r="213" spans="1:13" x14ac:dyDescent="0.2">
      <c r="A213" s="1"/>
      <c r="B213" s="1">
        <v>938</v>
      </c>
      <c r="C213" s="1">
        <v>347400</v>
      </c>
      <c r="D213" s="1" t="s">
        <v>225</v>
      </c>
      <c r="E213" s="78">
        <v>315000</v>
      </c>
      <c r="F213" s="78">
        <v>820000</v>
      </c>
      <c r="G213" s="79">
        <v>354750</v>
      </c>
      <c r="H213" s="79">
        <v>354750</v>
      </c>
      <c r="I213" s="79">
        <v>354750</v>
      </c>
      <c r="J213" s="83">
        <v>262500</v>
      </c>
      <c r="K213" s="246">
        <v>343500</v>
      </c>
      <c r="L213" s="253" t="s">
        <v>1399</v>
      </c>
      <c r="M213" s="132">
        <v>81000</v>
      </c>
    </row>
    <row r="214" spans="1:13" x14ac:dyDescent="0.2">
      <c r="A214" s="1"/>
      <c r="B214" s="1">
        <v>939</v>
      </c>
      <c r="C214" s="1">
        <v>347400</v>
      </c>
      <c r="D214" s="1" t="s">
        <v>226</v>
      </c>
      <c r="E214" s="78">
        <v>82500</v>
      </c>
      <c r="F214" s="78">
        <v>78006</v>
      </c>
      <c r="G214" s="79">
        <v>112393</v>
      </c>
      <c r="H214" s="79">
        <v>112393</v>
      </c>
      <c r="I214" s="79">
        <v>112393</v>
      </c>
      <c r="J214" s="83">
        <v>223393</v>
      </c>
      <c r="K214" s="246">
        <v>116000</v>
      </c>
      <c r="L214" s="253"/>
      <c r="M214" s="132">
        <v>-107393</v>
      </c>
    </row>
    <row r="215" spans="1:13" x14ac:dyDescent="0.2">
      <c r="A215" s="1"/>
      <c r="B215" s="1">
        <v>930</v>
      </c>
      <c r="C215" s="1">
        <v>347410</v>
      </c>
      <c r="D215" s="1" t="s">
        <v>227</v>
      </c>
      <c r="E215" s="78">
        <v>326171</v>
      </c>
      <c r="F215" s="78">
        <v>454542</v>
      </c>
      <c r="G215" s="79">
        <v>570000</v>
      </c>
      <c r="H215" s="79">
        <v>570000</v>
      </c>
      <c r="I215" s="79">
        <v>570000</v>
      </c>
      <c r="J215" s="83">
        <v>666971.25</v>
      </c>
      <c r="K215" s="246">
        <v>666971.25</v>
      </c>
      <c r="L215" s="253" t="s">
        <v>1400</v>
      </c>
    </row>
    <row r="216" spans="1:13" x14ac:dyDescent="0.2">
      <c r="A216" s="1"/>
      <c r="B216" s="1">
        <v>930</v>
      </c>
      <c r="C216" s="1">
        <v>347600</v>
      </c>
      <c r="D216" s="1" t="s">
        <v>228</v>
      </c>
      <c r="E216" s="78">
        <v>75000</v>
      </c>
      <c r="F216" s="78">
        <v>70000</v>
      </c>
      <c r="G216" s="79">
        <v>48946</v>
      </c>
      <c r="H216" s="79">
        <v>48946</v>
      </c>
      <c r="I216" s="79">
        <v>48946</v>
      </c>
      <c r="J216" s="83">
        <v>48946</v>
      </c>
      <c r="K216" s="246">
        <v>48946</v>
      </c>
      <c r="L216" s="253" t="s">
        <v>849</v>
      </c>
    </row>
    <row r="217" spans="1:13" x14ac:dyDescent="0.2">
      <c r="A217" s="1"/>
      <c r="B217" s="1">
        <v>931</v>
      </c>
      <c r="C217" s="1">
        <v>347600</v>
      </c>
      <c r="D217" s="1" t="s">
        <v>229</v>
      </c>
      <c r="E217" s="78">
        <v>197720</v>
      </c>
      <c r="F217" s="78">
        <v>192236</v>
      </c>
      <c r="G217" s="79">
        <v>190145</v>
      </c>
      <c r="H217" s="79">
        <v>190145</v>
      </c>
      <c r="I217" s="79">
        <v>190145</v>
      </c>
      <c r="J217" s="83">
        <v>190145</v>
      </c>
      <c r="K217" s="246">
        <v>190145</v>
      </c>
      <c r="L217" s="253" t="s">
        <v>849</v>
      </c>
    </row>
    <row r="218" spans="1:13" x14ac:dyDescent="0.2">
      <c r="A218" s="1"/>
      <c r="B218" s="1">
        <v>930</v>
      </c>
      <c r="C218" s="1">
        <v>347800</v>
      </c>
      <c r="D218" s="1" t="s">
        <v>230</v>
      </c>
      <c r="E218" s="78">
        <v>159750</v>
      </c>
      <c r="F218" s="78">
        <v>100000</v>
      </c>
      <c r="G218" s="79">
        <v>162270</v>
      </c>
      <c r="H218" s="79">
        <v>162270</v>
      </c>
      <c r="I218" s="79">
        <v>162270</v>
      </c>
      <c r="J218" s="83">
        <v>162270</v>
      </c>
      <c r="K218" s="246">
        <v>162270</v>
      </c>
      <c r="L218" s="253"/>
    </row>
    <row r="219" spans="1:13" x14ac:dyDescent="0.2">
      <c r="A219" s="1"/>
      <c r="B219" s="1">
        <v>931</v>
      </c>
      <c r="C219" s="1">
        <v>347900</v>
      </c>
      <c r="D219" s="1" t="s">
        <v>231</v>
      </c>
      <c r="E219" s="78">
        <v>493000</v>
      </c>
      <c r="F219" s="78"/>
      <c r="G219" s="79">
        <v>493000</v>
      </c>
      <c r="H219" s="79">
        <v>493000</v>
      </c>
      <c r="I219" s="79">
        <v>493000</v>
      </c>
      <c r="J219" s="83">
        <v>493000</v>
      </c>
      <c r="K219" s="246">
        <v>493000</v>
      </c>
      <c r="L219" s="253"/>
    </row>
    <row r="220" spans="1:13" ht="15" x14ac:dyDescent="0.25">
      <c r="A220" s="3" t="s">
        <v>232</v>
      </c>
      <c r="B220" s="3">
        <v>999</v>
      </c>
      <c r="C220" s="3">
        <v>347100</v>
      </c>
      <c r="D220" s="3"/>
      <c r="E220" s="4">
        <v>3209122</v>
      </c>
      <c r="F220" s="4">
        <v>3443350</v>
      </c>
      <c r="G220" s="71">
        <v>3364011</v>
      </c>
      <c r="H220" s="71">
        <v>3364011</v>
      </c>
      <c r="I220" s="71">
        <v>3364011</v>
      </c>
      <c r="J220" s="71">
        <v>4168495.25</v>
      </c>
      <c r="K220" s="71">
        <v>4142102.25</v>
      </c>
      <c r="L220" s="254"/>
    </row>
    <row r="221" spans="1:13" x14ac:dyDescent="0.2">
      <c r="A221" s="1" t="s">
        <v>233</v>
      </c>
      <c r="B221" s="1">
        <v>930</v>
      </c>
      <c r="C221" s="1">
        <v>348200</v>
      </c>
      <c r="D221" s="1" t="s">
        <v>233</v>
      </c>
      <c r="E221" s="78">
        <v>34500</v>
      </c>
      <c r="F221" s="78">
        <v>21167</v>
      </c>
      <c r="G221" s="79">
        <v>34500</v>
      </c>
      <c r="H221" s="79">
        <v>34500</v>
      </c>
      <c r="I221" s="79">
        <v>34500</v>
      </c>
      <c r="J221" s="79">
        <v>34500</v>
      </c>
      <c r="K221" s="245">
        <v>34500</v>
      </c>
      <c r="L221" s="253" t="s">
        <v>1401</v>
      </c>
    </row>
    <row r="222" spans="1:13" x14ac:dyDescent="0.2">
      <c r="A222" s="1"/>
      <c r="B222" s="1">
        <v>933</v>
      </c>
      <c r="C222" s="1">
        <v>348300</v>
      </c>
      <c r="D222" s="1" t="s">
        <v>234</v>
      </c>
      <c r="E222" s="78">
        <v>37500</v>
      </c>
      <c r="F222" s="78">
        <v>10000</v>
      </c>
      <c r="G222" s="79">
        <v>37500</v>
      </c>
      <c r="H222" s="79">
        <v>37500</v>
      </c>
      <c r="I222" s="79">
        <v>37500</v>
      </c>
      <c r="J222" s="79">
        <v>37500</v>
      </c>
      <c r="K222" s="245">
        <v>37500</v>
      </c>
      <c r="L222" s="253" t="s">
        <v>1402</v>
      </c>
    </row>
    <row r="223" spans="1:13" x14ac:dyDescent="0.2">
      <c r="A223" s="1"/>
      <c r="B223" s="1">
        <v>934</v>
      </c>
      <c r="C223" s="1">
        <v>348300</v>
      </c>
      <c r="D223" s="1" t="s">
        <v>235</v>
      </c>
      <c r="E223" s="78">
        <v>3750</v>
      </c>
      <c r="F223" s="78">
        <v>5000</v>
      </c>
      <c r="G223" s="79">
        <v>7200</v>
      </c>
      <c r="H223" s="79">
        <v>7200</v>
      </c>
      <c r="I223" s="79">
        <v>7200</v>
      </c>
      <c r="J223" s="79">
        <v>3750</v>
      </c>
      <c r="K223" s="245">
        <v>3750</v>
      </c>
      <c r="L223" s="253" t="s">
        <v>1403</v>
      </c>
    </row>
    <row r="224" spans="1:13" ht="15" x14ac:dyDescent="0.25">
      <c r="A224" s="3" t="s">
        <v>236</v>
      </c>
      <c r="B224" s="3">
        <v>999</v>
      </c>
      <c r="C224" s="3">
        <v>348000</v>
      </c>
      <c r="D224" s="3"/>
      <c r="E224" s="4">
        <v>75750</v>
      </c>
      <c r="F224" s="4">
        <v>36167</v>
      </c>
      <c r="G224" s="71">
        <v>79200</v>
      </c>
      <c r="H224" s="71">
        <v>79200</v>
      </c>
      <c r="I224" s="71">
        <v>79200</v>
      </c>
      <c r="J224" s="71">
        <v>75750</v>
      </c>
      <c r="K224" s="71">
        <v>75750</v>
      </c>
      <c r="L224" s="254"/>
    </row>
    <row r="225" spans="1:12" x14ac:dyDescent="0.2">
      <c r="A225" s="1" t="s">
        <v>237</v>
      </c>
      <c r="B225" s="1">
        <v>930</v>
      </c>
      <c r="C225" s="1">
        <v>348500</v>
      </c>
      <c r="D225" s="1" t="s">
        <v>238</v>
      </c>
      <c r="E225" s="78">
        <v>8250</v>
      </c>
      <c r="F225" s="78">
        <v>52481</v>
      </c>
      <c r="G225" s="79">
        <v>8250</v>
      </c>
      <c r="H225" s="79">
        <v>8250</v>
      </c>
      <c r="I225" s="79">
        <v>8250</v>
      </c>
      <c r="J225" s="79">
        <v>8250</v>
      </c>
      <c r="K225" s="245">
        <v>8250</v>
      </c>
      <c r="L225" s="253" t="s">
        <v>31</v>
      </c>
    </row>
    <row r="226" spans="1:12" x14ac:dyDescent="0.2">
      <c r="A226" s="1"/>
      <c r="B226" s="1">
        <v>934</v>
      </c>
      <c r="C226" s="1">
        <v>348500</v>
      </c>
      <c r="D226" s="1" t="s">
        <v>239</v>
      </c>
      <c r="E226" s="78">
        <v>30000</v>
      </c>
      <c r="F226" s="78">
        <v>1500</v>
      </c>
      <c r="G226" s="79">
        <v>30000</v>
      </c>
      <c r="H226" s="79">
        <v>30000</v>
      </c>
      <c r="I226" s="79">
        <v>30000</v>
      </c>
      <c r="J226" s="79">
        <v>30000</v>
      </c>
      <c r="K226" s="245">
        <v>30000</v>
      </c>
      <c r="L226" s="253" t="s">
        <v>1404</v>
      </c>
    </row>
    <row r="227" spans="1:12" ht="15" x14ac:dyDescent="0.25">
      <c r="A227" s="3" t="s">
        <v>240</v>
      </c>
      <c r="B227" s="3">
        <v>999</v>
      </c>
      <c r="C227" s="3">
        <v>348500</v>
      </c>
      <c r="D227" s="3"/>
      <c r="E227" s="4">
        <v>38250</v>
      </c>
      <c r="F227" s="4">
        <v>53981</v>
      </c>
      <c r="G227" s="71">
        <v>38250</v>
      </c>
      <c r="H227" s="71">
        <v>38250</v>
      </c>
      <c r="I227" s="71">
        <v>38250</v>
      </c>
      <c r="J227" s="71">
        <v>38250</v>
      </c>
      <c r="K227" s="71">
        <v>38250</v>
      </c>
      <c r="L227" s="254"/>
    </row>
    <row r="228" spans="1:12" x14ac:dyDescent="0.2">
      <c r="A228" s="1" t="s">
        <v>241</v>
      </c>
      <c r="B228" s="1">
        <v>931</v>
      </c>
      <c r="C228" s="1">
        <v>349000</v>
      </c>
      <c r="D228" s="1" t="s">
        <v>242</v>
      </c>
      <c r="E228" s="78">
        <v>157500</v>
      </c>
      <c r="F228" s="78">
        <v>74673</v>
      </c>
      <c r="G228" s="79">
        <v>157500</v>
      </c>
      <c r="H228" s="79">
        <v>157500</v>
      </c>
      <c r="I228" s="79">
        <v>157500</v>
      </c>
      <c r="J228" s="79">
        <v>75000</v>
      </c>
      <c r="K228" s="245">
        <v>75000</v>
      </c>
      <c r="L228" s="253" t="s">
        <v>1405</v>
      </c>
    </row>
    <row r="229" spans="1:12" x14ac:dyDescent="0.2">
      <c r="A229" s="1"/>
      <c r="B229" s="1">
        <v>935</v>
      </c>
      <c r="C229" s="1">
        <v>349000</v>
      </c>
      <c r="D229" s="1" t="s">
        <v>243</v>
      </c>
      <c r="E229" s="78">
        <v>759750</v>
      </c>
      <c r="F229" s="78">
        <v>781174</v>
      </c>
      <c r="G229" s="79">
        <v>759750</v>
      </c>
      <c r="H229" s="79">
        <v>759750</v>
      </c>
      <c r="I229" s="79">
        <v>759750</v>
      </c>
      <c r="J229" s="79">
        <v>759750</v>
      </c>
      <c r="K229" s="245">
        <v>759750</v>
      </c>
      <c r="L229" s="253" t="s">
        <v>1406</v>
      </c>
    </row>
    <row r="230" spans="1:12" x14ac:dyDescent="0.2">
      <c r="A230" s="1"/>
      <c r="B230" s="1">
        <v>936</v>
      </c>
      <c r="C230" s="1">
        <v>349000</v>
      </c>
      <c r="D230" s="1" t="s">
        <v>244</v>
      </c>
      <c r="E230" s="78">
        <v>198750</v>
      </c>
      <c r="F230" s="78">
        <v>268257</v>
      </c>
      <c r="G230" s="79">
        <v>198750</v>
      </c>
      <c r="H230" s="79">
        <v>198750</v>
      </c>
      <c r="I230" s="79">
        <v>198750</v>
      </c>
      <c r="J230" s="79">
        <v>198750</v>
      </c>
      <c r="K230" s="245">
        <v>198750</v>
      </c>
      <c r="L230" s="253" t="s">
        <v>1407</v>
      </c>
    </row>
    <row r="231" spans="1:12" x14ac:dyDescent="0.2">
      <c r="A231" s="1"/>
      <c r="B231" s="1">
        <v>937</v>
      </c>
      <c r="C231" s="1">
        <v>349000</v>
      </c>
      <c r="D231" s="1" t="s">
        <v>245</v>
      </c>
      <c r="E231" s="78">
        <v>63750</v>
      </c>
      <c r="F231" s="78">
        <v>21063</v>
      </c>
      <c r="G231" s="79">
        <v>63750</v>
      </c>
      <c r="H231" s="79">
        <v>63750</v>
      </c>
      <c r="I231" s="79">
        <v>63750</v>
      </c>
      <c r="J231" s="79">
        <v>22500</v>
      </c>
      <c r="K231" s="245">
        <v>22500</v>
      </c>
      <c r="L231" s="253" t="s">
        <v>1408</v>
      </c>
    </row>
    <row r="232" spans="1:12" x14ac:dyDescent="0.2">
      <c r="A232" s="1"/>
      <c r="B232" s="1">
        <v>939</v>
      </c>
      <c r="C232" s="1">
        <v>349000</v>
      </c>
      <c r="D232" s="1" t="s">
        <v>246</v>
      </c>
      <c r="E232" s="78">
        <v>51000</v>
      </c>
      <c r="F232" s="78">
        <v>20000</v>
      </c>
      <c r="G232" s="79">
        <v>51000</v>
      </c>
      <c r="H232" s="79">
        <v>51000</v>
      </c>
      <c r="I232" s="79">
        <v>51000</v>
      </c>
      <c r="J232" s="79">
        <v>51000</v>
      </c>
      <c r="K232" s="245">
        <v>51000</v>
      </c>
      <c r="L232" s="253" t="s">
        <v>1409</v>
      </c>
    </row>
    <row r="233" spans="1:12" x14ac:dyDescent="0.2">
      <c r="A233" s="1"/>
      <c r="B233" s="1">
        <v>930</v>
      </c>
      <c r="C233" s="1">
        <v>349100</v>
      </c>
      <c r="D233" s="1" t="s">
        <v>247</v>
      </c>
      <c r="E233" s="78">
        <v>26250</v>
      </c>
      <c r="F233" s="78">
        <v>10324</v>
      </c>
      <c r="G233" s="79">
        <v>26250</v>
      </c>
      <c r="H233" s="79">
        <v>26250</v>
      </c>
      <c r="I233" s="79">
        <v>26250</v>
      </c>
      <c r="J233" s="79">
        <v>15000</v>
      </c>
      <c r="K233" s="245">
        <v>15000</v>
      </c>
      <c r="L233" s="253" t="s">
        <v>1410</v>
      </c>
    </row>
    <row r="234" spans="1:12" x14ac:dyDescent="0.2">
      <c r="A234" s="1"/>
      <c r="B234" s="1">
        <v>931</v>
      </c>
      <c r="C234" s="1">
        <v>349100</v>
      </c>
      <c r="D234" s="1" t="s">
        <v>248</v>
      </c>
      <c r="E234" s="78">
        <v>12750</v>
      </c>
      <c r="F234" s="78">
        <v>0</v>
      </c>
      <c r="G234" s="79">
        <v>12750</v>
      </c>
      <c r="H234" s="79">
        <v>12750</v>
      </c>
      <c r="I234" s="79">
        <v>12750</v>
      </c>
      <c r="J234" s="79">
        <v>12750</v>
      </c>
      <c r="K234" s="245">
        <v>12750</v>
      </c>
      <c r="L234" s="253" t="s">
        <v>1410</v>
      </c>
    </row>
    <row r="235" spans="1:12" ht="15" x14ac:dyDescent="0.25">
      <c r="A235" s="3" t="s">
        <v>249</v>
      </c>
      <c r="B235" s="3">
        <v>999</v>
      </c>
      <c r="C235" s="3">
        <v>349000</v>
      </c>
      <c r="D235" s="3"/>
      <c r="E235" s="4">
        <v>1269750</v>
      </c>
      <c r="F235" s="4">
        <v>1175491</v>
      </c>
      <c r="G235" s="71">
        <v>1269750</v>
      </c>
      <c r="H235" s="71">
        <v>1269750</v>
      </c>
      <c r="I235" s="71">
        <v>1269750</v>
      </c>
      <c r="J235" s="71">
        <v>1134750</v>
      </c>
      <c r="K235" s="71">
        <v>1134750</v>
      </c>
      <c r="L235" s="254"/>
    </row>
    <row r="236" spans="1:12" x14ac:dyDescent="0.2">
      <c r="A236" s="1" t="s">
        <v>250</v>
      </c>
      <c r="B236" s="1">
        <v>440</v>
      </c>
      <c r="C236" s="1">
        <v>360000</v>
      </c>
      <c r="D236" s="1" t="s">
        <v>251</v>
      </c>
      <c r="E236" s="78">
        <v>46000</v>
      </c>
      <c r="F236" s="78">
        <v>46000</v>
      </c>
      <c r="G236" s="79">
        <v>46000</v>
      </c>
      <c r="H236" s="79">
        <v>46000</v>
      </c>
      <c r="I236" s="79">
        <v>46000</v>
      </c>
      <c r="J236" s="79">
        <v>46000</v>
      </c>
      <c r="K236" s="245">
        <v>46000</v>
      </c>
      <c r="L236" s="253"/>
    </row>
    <row r="237" spans="1:12" x14ac:dyDescent="0.2">
      <c r="A237" s="1"/>
      <c r="B237" s="1">
        <v>950</v>
      </c>
      <c r="C237" s="1">
        <v>360000</v>
      </c>
      <c r="D237" s="1" t="s">
        <v>252</v>
      </c>
      <c r="E237" s="78">
        <v>907000</v>
      </c>
      <c r="F237" s="78">
        <v>910000</v>
      </c>
      <c r="G237" s="79">
        <v>910000</v>
      </c>
      <c r="H237" s="79">
        <v>910000</v>
      </c>
      <c r="I237" s="79">
        <v>910000</v>
      </c>
      <c r="J237" s="79">
        <v>910000</v>
      </c>
      <c r="K237" s="245">
        <v>910000</v>
      </c>
      <c r="L237" s="253" t="s">
        <v>1411</v>
      </c>
    </row>
    <row r="238" spans="1:12" ht="15" x14ac:dyDescent="0.25">
      <c r="A238" s="3" t="s">
        <v>253</v>
      </c>
      <c r="B238" s="3">
        <v>999</v>
      </c>
      <c r="C238" s="3">
        <v>360000</v>
      </c>
      <c r="D238" s="3"/>
      <c r="E238" s="4">
        <v>953000</v>
      </c>
      <c r="F238" s="4">
        <v>956000</v>
      </c>
      <c r="G238" s="71">
        <v>956000</v>
      </c>
      <c r="H238" s="71">
        <v>956000</v>
      </c>
      <c r="I238" s="71">
        <v>956000</v>
      </c>
      <c r="J238" s="71">
        <v>956000</v>
      </c>
      <c r="K238" s="71">
        <v>956000</v>
      </c>
      <c r="L238" s="254"/>
    </row>
    <row r="239" spans="1:12" x14ac:dyDescent="0.2">
      <c r="A239" s="1" t="s">
        <v>254</v>
      </c>
      <c r="B239" s="1">
        <v>690</v>
      </c>
      <c r="C239" s="1">
        <v>379000</v>
      </c>
      <c r="D239" s="1" t="s">
        <v>255</v>
      </c>
      <c r="E239" s="78">
        <v>250000</v>
      </c>
      <c r="F239" s="78">
        <v>200000</v>
      </c>
      <c r="G239" s="79">
        <v>300000</v>
      </c>
      <c r="H239" s="79">
        <v>300000</v>
      </c>
      <c r="I239" s="79">
        <v>300000</v>
      </c>
      <c r="J239" s="79">
        <v>300000</v>
      </c>
      <c r="K239" s="245">
        <v>300000</v>
      </c>
      <c r="L239" s="257" t="s">
        <v>31</v>
      </c>
    </row>
    <row r="240" spans="1:12" ht="15" x14ac:dyDescent="0.25">
      <c r="A240" s="3" t="s">
        <v>256</v>
      </c>
      <c r="B240" s="3">
        <v>999</v>
      </c>
      <c r="C240" s="3">
        <v>379000</v>
      </c>
      <c r="D240" s="3" t="s">
        <v>255</v>
      </c>
      <c r="E240" s="4">
        <v>250000</v>
      </c>
      <c r="F240" s="4">
        <v>200000</v>
      </c>
      <c r="G240" s="71">
        <v>300000</v>
      </c>
      <c r="H240" s="71">
        <v>300000</v>
      </c>
      <c r="I240" s="71">
        <v>300000</v>
      </c>
      <c r="J240" s="71">
        <v>300000</v>
      </c>
      <c r="K240" s="71">
        <v>300000</v>
      </c>
      <c r="L240" s="254"/>
    </row>
    <row r="241" spans="1:12" x14ac:dyDescent="0.2">
      <c r="A241" s="1" t="s">
        <v>257</v>
      </c>
      <c r="B241" s="1">
        <v>210</v>
      </c>
      <c r="C241" s="1">
        <v>413100</v>
      </c>
      <c r="D241" s="1" t="s">
        <v>258</v>
      </c>
      <c r="E241" s="78">
        <v>200000</v>
      </c>
      <c r="F241" s="78">
        <v>150000</v>
      </c>
      <c r="G241" s="79">
        <v>100000</v>
      </c>
      <c r="H241" s="79">
        <v>100000</v>
      </c>
      <c r="I241" s="79">
        <v>100000</v>
      </c>
      <c r="J241" s="79">
        <v>100000</v>
      </c>
      <c r="K241" s="245">
        <v>100000</v>
      </c>
      <c r="L241" s="253" t="s">
        <v>1412</v>
      </c>
    </row>
    <row r="242" spans="1:12" x14ac:dyDescent="0.2">
      <c r="A242" s="1"/>
      <c r="B242" s="1">
        <v>440</v>
      </c>
      <c r="C242" s="1">
        <v>413100</v>
      </c>
      <c r="D242" s="1" t="s">
        <v>259</v>
      </c>
      <c r="E242" s="78"/>
      <c r="F242" s="78">
        <v>300</v>
      </c>
      <c r="G242" s="79">
        <v>0</v>
      </c>
      <c r="H242" s="79">
        <v>0</v>
      </c>
      <c r="I242" s="79">
        <v>0</v>
      </c>
      <c r="J242" s="79">
        <v>0</v>
      </c>
      <c r="K242" s="245">
        <v>0</v>
      </c>
      <c r="L242" s="253" t="s">
        <v>1413</v>
      </c>
    </row>
    <row r="243" spans="1:12" x14ac:dyDescent="0.2">
      <c r="A243" s="1"/>
      <c r="B243" s="1">
        <v>650</v>
      </c>
      <c r="C243" s="1">
        <v>413100</v>
      </c>
      <c r="D243" s="1" t="s">
        <v>260</v>
      </c>
      <c r="E243" s="78">
        <v>4000000</v>
      </c>
      <c r="F243" s="78">
        <v>4060000</v>
      </c>
      <c r="G243" s="79">
        <v>4060000</v>
      </c>
      <c r="H243" s="79">
        <v>4060000</v>
      </c>
      <c r="I243" s="79">
        <v>4060000</v>
      </c>
      <c r="J243" s="79">
        <v>4060000</v>
      </c>
      <c r="K243" s="261">
        <v>6060000</v>
      </c>
      <c r="L243" s="253" t="s">
        <v>31</v>
      </c>
    </row>
    <row r="244" spans="1:12" ht="15" x14ac:dyDescent="0.25">
      <c r="A244" s="3" t="s">
        <v>261</v>
      </c>
      <c r="B244" s="3">
        <v>999</v>
      </c>
      <c r="C244" s="3"/>
      <c r="D244" s="3"/>
      <c r="E244" s="4">
        <v>4200000</v>
      </c>
      <c r="F244" s="4">
        <v>4210300</v>
      </c>
      <c r="G244" s="71">
        <v>4160000</v>
      </c>
      <c r="H244" s="71">
        <v>4160000</v>
      </c>
      <c r="I244" s="71">
        <v>4160000</v>
      </c>
      <c r="J244" s="71">
        <v>4160000</v>
      </c>
      <c r="K244" s="71">
        <v>6160000</v>
      </c>
      <c r="L244" s="254"/>
    </row>
    <row r="245" spans="1:12" x14ac:dyDescent="0.2">
      <c r="A245" s="1" t="s">
        <v>262</v>
      </c>
      <c r="B245" s="1">
        <v>640</v>
      </c>
      <c r="C245" s="1">
        <v>433000</v>
      </c>
      <c r="D245" s="1" t="s">
        <v>263</v>
      </c>
      <c r="E245" s="78">
        <v>900000</v>
      </c>
      <c r="F245" s="78">
        <v>1400000</v>
      </c>
      <c r="G245" s="79">
        <v>900000</v>
      </c>
      <c r="H245" s="79">
        <v>900000</v>
      </c>
      <c r="I245" s="79">
        <v>900000</v>
      </c>
      <c r="J245" s="79">
        <v>900000</v>
      </c>
      <c r="K245" s="245">
        <v>900000</v>
      </c>
      <c r="L245" s="253" t="s">
        <v>1414</v>
      </c>
    </row>
    <row r="246" spans="1:12" x14ac:dyDescent="0.2">
      <c r="A246" s="3" t="s">
        <v>264</v>
      </c>
      <c r="B246" s="3">
        <v>999</v>
      </c>
      <c r="C246" s="3">
        <v>433000</v>
      </c>
      <c r="D246" s="3"/>
      <c r="E246" s="4">
        <v>900000</v>
      </c>
      <c r="F246" s="4">
        <v>1400000</v>
      </c>
      <c r="G246" s="4">
        <v>900000</v>
      </c>
      <c r="H246" s="4">
        <v>900000</v>
      </c>
      <c r="I246" s="4">
        <v>900000</v>
      </c>
      <c r="J246" s="4">
        <v>900000</v>
      </c>
      <c r="K246" s="4">
        <v>900000</v>
      </c>
      <c r="L246" s="254"/>
    </row>
    <row r="247" spans="1:12" x14ac:dyDescent="0.2">
      <c r="A247" s="1" t="s">
        <v>265</v>
      </c>
      <c r="B247" s="1">
        <v>220</v>
      </c>
      <c r="C247" s="1">
        <v>437000</v>
      </c>
      <c r="D247" s="1" t="s">
        <v>266</v>
      </c>
      <c r="E247" s="78"/>
      <c r="F247" s="78">
        <v>60000</v>
      </c>
      <c r="G247" s="79">
        <v>60000</v>
      </c>
      <c r="H247" s="79">
        <v>60000</v>
      </c>
      <c r="I247" s="79">
        <v>60000</v>
      </c>
      <c r="J247" s="79">
        <v>60000</v>
      </c>
      <c r="K247" s="245">
        <v>60000</v>
      </c>
      <c r="L247" s="253" t="s">
        <v>1415</v>
      </c>
    </row>
    <row r="248" spans="1:12" ht="15" x14ac:dyDescent="0.25">
      <c r="A248" s="3" t="s">
        <v>267</v>
      </c>
      <c r="B248" s="3">
        <v>999</v>
      </c>
      <c r="C248" s="3">
        <v>433000</v>
      </c>
      <c r="D248" s="3"/>
      <c r="E248" s="4">
        <v>0</v>
      </c>
      <c r="F248" s="4">
        <v>60000</v>
      </c>
      <c r="G248" s="71">
        <v>60000</v>
      </c>
      <c r="H248" s="71">
        <v>60000</v>
      </c>
      <c r="I248" s="71">
        <v>60000</v>
      </c>
      <c r="J248" s="71">
        <v>60000</v>
      </c>
      <c r="K248" s="71">
        <v>60000</v>
      </c>
      <c r="L248" s="4">
        <v>0</v>
      </c>
    </row>
    <row r="249" spans="1:12" ht="25.5" x14ac:dyDescent="0.2">
      <c r="A249" s="1" t="s">
        <v>268</v>
      </c>
      <c r="B249" s="1">
        <v>610</v>
      </c>
      <c r="C249" s="1">
        <v>443200</v>
      </c>
      <c r="D249" s="1" t="s">
        <v>269</v>
      </c>
      <c r="E249" s="78">
        <v>6250000</v>
      </c>
      <c r="F249" s="78">
        <v>6350000</v>
      </c>
      <c r="G249" s="79">
        <v>6500000</v>
      </c>
      <c r="H249" s="79">
        <v>6500000</v>
      </c>
      <c r="I249" s="79">
        <v>6500000</v>
      </c>
      <c r="J249" s="79">
        <v>6500000</v>
      </c>
      <c r="K249" s="245">
        <v>6500000</v>
      </c>
      <c r="L249" s="253" t="s">
        <v>1416</v>
      </c>
    </row>
    <row r="250" spans="1:12" ht="15" x14ac:dyDescent="0.25">
      <c r="A250" s="3" t="s">
        <v>270</v>
      </c>
      <c r="B250" s="3">
        <v>999</v>
      </c>
      <c r="C250" s="3">
        <v>443200</v>
      </c>
      <c r="D250" s="3"/>
      <c r="E250" s="4">
        <v>6250000</v>
      </c>
      <c r="F250" s="4">
        <v>6350000</v>
      </c>
      <c r="G250" s="71">
        <v>6500000</v>
      </c>
      <c r="H250" s="71">
        <v>6500000</v>
      </c>
      <c r="I250" s="71">
        <v>6500000</v>
      </c>
      <c r="J250" s="71">
        <v>6500000</v>
      </c>
      <c r="K250" s="71">
        <v>6500000</v>
      </c>
      <c r="L250" s="254"/>
    </row>
    <row r="251" spans="1:12" x14ac:dyDescent="0.2">
      <c r="A251" s="1" t="s">
        <v>271</v>
      </c>
      <c r="B251" s="1">
        <v>210</v>
      </c>
      <c r="C251" s="1">
        <v>472000</v>
      </c>
      <c r="D251" s="1" t="s">
        <v>272</v>
      </c>
      <c r="E251" s="78">
        <v>100000</v>
      </c>
      <c r="F251" s="78">
        <v>120000</v>
      </c>
      <c r="G251" s="79">
        <v>100000</v>
      </c>
      <c r="H251" s="79">
        <v>100000</v>
      </c>
      <c r="I251" s="79">
        <v>100000</v>
      </c>
      <c r="J251" s="79">
        <v>100000</v>
      </c>
      <c r="K251" s="245">
        <v>100000</v>
      </c>
      <c r="L251" s="253" t="s">
        <v>1417</v>
      </c>
    </row>
    <row r="252" spans="1:12" ht="15" x14ac:dyDescent="0.25">
      <c r="A252" s="3" t="s">
        <v>273</v>
      </c>
      <c r="B252" s="3">
        <v>999</v>
      </c>
      <c r="C252" s="3">
        <v>472000</v>
      </c>
      <c r="D252" s="3"/>
      <c r="E252" s="4">
        <v>100000</v>
      </c>
      <c r="F252" s="4">
        <v>120000</v>
      </c>
      <c r="G252" s="71">
        <v>100000</v>
      </c>
      <c r="H252" s="71">
        <v>100000</v>
      </c>
      <c r="I252" s="71">
        <v>100000</v>
      </c>
      <c r="J252" s="71">
        <v>100000</v>
      </c>
      <c r="K252" s="71">
        <v>100000</v>
      </c>
      <c r="L252" s="254"/>
    </row>
    <row r="253" spans="1:12" x14ac:dyDescent="0.2">
      <c r="A253" s="1" t="s">
        <v>274</v>
      </c>
      <c r="B253" s="1">
        <v>660</v>
      </c>
      <c r="C253" s="1">
        <v>511000</v>
      </c>
      <c r="D253" s="1" t="s">
        <v>275</v>
      </c>
      <c r="E253" s="78">
        <v>300000</v>
      </c>
      <c r="F253" s="78">
        <v>400000</v>
      </c>
      <c r="G253" s="79">
        <v>400000</v>
      </c>
      <c r="H253" s="79">
        <v>400000</v>
      </c>
      <c r="I253" s="79">
        <v>400000</v>
      </c>
      <c r="J253" s="79">
        <v>400000</v>
      </c>
      <c r="K253" s="245">
        <v>400000</v>
      </c>
      <c r="L253" s="253" t="s">
        <v>1418</v>
      </c>
    </row>
    <row r="254" spans="1:12" x14ac:dyDescent="0.2">
      <c r="A254" s="1"/>
      <c r="B254" s="1">
        <v>690</v>
      </c>
      <c r="C254" s="1">
        <v>513000</v>
      </c>
      <c r="D254" s="1" t="s">
        <v>276</v>
      </c>
      <c r="E254" s="78">
        <v>100000</v>
      </c>
      <c r="F254" s="78">
        <v>100000</v>
      </c>
      <c r="G254" s="79">
        <v>100000</v>
      </c>
      <c r="H254" s="79">
        <v>100000</v>
      </c>
      <c r="I254" s="79">
        <v>100000</v>
      </c>
      <c r="J254" s="79">
        <v>100000</v>
      </c>
      <c r="K254" s="245">
        <v>100000</v>
      </c>
      <c r="L254" s="258" t="s">
        <v>31</v>
      </c>
    </row>
    <row r="255" spans="1:12" ht="15" x14ac:dyDescent="0.25">
      <c r="A255" s="3" t="s">
        <v>277</v>
      </c>
      <c r="B255" s="3">
        <v>999</v>
      </c>
      <c r="C255" s="3">
        <v>510000</v>
      </c>
      <c r="D255" s="3"/>
      <c r="E255" s="4">
        <v>400000</v>
      </c>
      <c r="F255" s="4">
        <v>500000</v>
      </c>
      <c r="G255" s="71">
        <v>500000</v>
      </c>
      <c r="H255" s="71">
        <v>500000</v>
      </c>
      <c r="I255" s="71">
        <v>500000</v>
      </c>
      <c r="J255" s="71">
        <v>500000</v>
      </c>
      <c r="K255" s="71">
        <v>500000</v>
      </c>
      <c r="L255" s="254"/>
    </row>
    <row r="256" spans="1:12" x14ac:dyDescent="0.2">
      <c r="A256" s="1" t="s">
        <v>278</v>
      </c>
      <c r="B256" s="1">
        <v>540</v>
      </c>
      <c r="C256" s="1">
        <v>591000</v>
      </c>
      <c r="D256" s="1" t="s">
        <v>279</v>
      </c>
      <c r="E256" s="78">
        <v>500000</v>
      </c>
      <c r="F256" s="78">
        <v>450000</v>
      </c>
      <c r="G256" s="79">
        <v>500000</v>
      </c>
      <c r="H256" s="79">
        <v>500000</v>
      </c>
      <c r="I256" s="79">
        <v>500000</v>
      </c>
      <c r="J256" s="79">
        <v>500000</v>
      </c>
      <c r="K256" s="245">
        <v>500000</v>
      </c>
      <c r="L256" s="253"/>
    </row>
    <row r="257" spans="1:12" x14ac:dyDescent="0.2">
      <c r="A257" s="1"/>
      <c r="B257" s="1">
        <v>910</v>
      </c>
      <c r="C257" s="1">
        <v>591000</v>
      </c>
      <c r="D257" s="1" t="s">
        <v>1090</v>
      </c>
      <c r="E257" s="78">
        <v>0</v>
      </c>
      <c r="F257" s="78">
        <v>0</v>
      </c>
      <c r="G257" s="79">
        <v>0</v>
      </c>
      <c r="H257" s="79">
        <v>0</v>
      </c>
      <c r="I257" s="79">
        <v>500000</v>
      </c>
      <c r="J257" s="79">
        <v>500000</v>
      </c>
      <c r="K257" s="245">
        <v>500000</v>
      </c>
      <c r="L257" s="253"/>
    </row>
    <row r="258" spans="1:12" x14ac:dyDescent="0.2">
      <c r="A258" s="1"/>
      <c r="B258" s="1">
        <v>540</v>
      </c>
      <c r="C258" s="1">
        <v>591900</v>
      </c>
      <c r="D258" s="1" t="s">
        <v>280</v>
      </c>
      <c r="E258" s="78">
        <v>50000</v>
      </c>
      <c r="F258" s="78">
        <v>30000</v>
      </c>
      <c r="G258" s="79">
        <v>30000</v>
      </c>
      <c r="H258" s="79">
        <v>30000</v>
      </c>
      <c r="I258" s="79">
        <v>30000</v>
      </c>
      <c r="J258" s="79">
        <v>30000</v>
      </c>
      <c r="K258" s="245">
        <v>30000</v>
      </c>
      <c r="L258" s="253" t="s">
        <v>1419</v>
      </c>
    </row>
    <row r="259" spans="1:12" x14ac:dyDescent="0.2">
      <c r="A259" s="1"/>
      <c r="B259" s="1">
        <v>590</v>
      </c>
      <c r="C259" s="1">
        <v>591900</v>
      </c>
      <c r="D259" s="1" t="s">
        <v>281</v>
      </c>
      <c r="E259" s="78">
        <v>24810575.427999999</v>
      </c>
      <c r="F259" s="78">
        <v>20262857.370000001</v>
      </c>
      <c r="G259" s="78">
        <v>12772866</v>
      </c>
      <c r="H259" s="78">
        <v>12772866</v>
      </c>
      <c r="I259" s="78">
        <v>14778500.5</v>
      </c>
      <c r="J259" s="78">
        <v>23197126.012768146</v>
      </c>
      <c r="K259" s="245">
        <v>23237760.020768147</v>
      </c>
      <c r="L259" s="253" t="s">
        <v>1420</v>
      </c>
    </row>
    <row r="260" spans="1:12" x14ac:dyDescent="0.2">
      <c r="A260" s="1"/>
      <c r="B260" s="1">
        <v>690</v>
      </c>
      <c r="C260" s="1">
        <v>591900</v>
      </c>
      <c r="D260" s="1" t="s">
        <v>282</v>
      </c>
      <c r="E260" s="78">
        <v>70000</v>
      </c>
      <c r="F260" s="78">
        <v>40000</v>
      </c>
      <c r="G260" s="79">
        <v>50000</v>
      </c>
      <c r="H260" s="79">
        <v>50000</v>
      </c>
      <c r="I260" s="79">
        <v>50000</v>
      </c>
      <c r="J260" s="79">
        <v>50000</v>
      </c>
      <c r="K260" s="245">
        <v>50000</v>
      </c>
      <c r="L260" s="253" t="s">
        <v>1421</v>
      </c>
    </row>
    <row r="261" spans="1:12" x14ac:dyDescent="0.2">
      <c r="A261" s="1"/>
      <c r="B261" s="1">
        <v>690</v>
      </c>
      <c r="C261" s="1">
        <v>594000</v>
      </c>
      <c r="D261" s="1" t="s">
        <v>283</v>
      </c>
      <c r="E261" s="78">
        <v>800000</v>
      </c>
      <c r="F261" s="78">
        <v>1200000</v>
      </c>
      <c r="G261" s="79">
        <v>1200000</v>
      </c>
      <c r="H261" s="79">
        <v>1200000</v>
      </c>
      <c r="I261" s="79">
        <v>1200000</v>
      </c>
      <c r="J261" s="79">
        <v>1200000</v>
      </c>
      <c r="K261" s="245">
        <v>1200000</v>
      </c>
      <c r="L261" s="253" t="s">
        <v>31</v>
      </c>
    </row>
    <row r="262" spans="1:12" x14ac:dyDescent="0.2">
      <c r="A262" s="1"/>
      <c r="B262" s="1">
        <v>910</v>
      </c>
      <c r="C262" s="1">
        <v>599900</v>
      </c>
      <c r="D262" s="1" t="s">
        <v>284</v>
      </c>
      <c r="E262" s="78">
        <v>2862000</v>
      </c>
      <c r="F262" s="78">
        <v>5926000</v>
      </c>
      <c r="G262" s="79">
        <v>0</v>
      </c>
      <c r="H262" s="79">
        <v>0</v>
      </c>
      <c r="I262" s="79">
        <v>120000</v>
      </c>
      <c r="J262" s="79">
        <v>120000</v>
      </c>
      <c r="K262" s="245">
        <v>120000</v>
      </c>
      <c r="L262" s="253" t="s">
        <v>1422</v>
      </c>
    </row>
    <row r="263" spans="1:12" ht="15" x14ac:dyDescent="0.25">
      <c r="A263" s="3" t="s">
        <v>285</v>
      </c>
      <c r="B263" s="3">
        <v>999</v>
      </c>
      <c r="C263" s="3"/>
      <c r="D263" s="3"/>
      <c r="E263" s="4">
        <v>29092575.427999999</v>
      </c>
      <c r="F263" s="4">
        <v>27908857.370000001</v>
      </c>
      <c r="G263" s="71">
        <v>14552866</v>
      </c>
      <c r="H263" s="71">
        <v>14552866</v>
      </c>
      <c r="I263" s="71">
        <v>17178500.5</v>
      </c>
      <c r="J263" s="71">
        <v>25597126.012768146</v>
      </c>
      <c r="K263" s="71">
        <v>25637760.020768147</v>
      </c>
      <c r="L263" s="71"/>
    </row>
    <row r="264" spans="1:12" x14ac:dyDescent="0.2">
      <c r="A264" s="84"/>
      <c r="B264" s="84">
        <v>0</v>
      </c>
      <c r="C264" s="84"/>
      <c r="D264" s="84" t="s">
        <v>31</v>
      </c>
      <c r="E264" s="85">
        <v>1214625601.8559999</v>
      </c>
      <c r="F264" s="85">
        <v>1245134640.7399998</v>
      </c>
      <c r="G264" s="85">
        <v>1254711464</v>
      </c>
      <c r="H264" s="85">
        <v>1249304374</v>
      </c>
      <c r="I264" s="85">
        <v>1264759183</v>
      </c>
      <c r="J264" s="85">
        <v>1266082518.5588694</v>
      </c>
      <c r="K264" s="85">
        <v>1296654072.0748696</v>
      </c>
      <c r="L264" s="80"/>
    </row>
    <row r="265" spans="1:12" ht="18" x14ac:dyDescent="0.25">
      <c r="A265" s="7" t="s">
        <v>286</v>
      </c>
      <c r="B265" s="7">
        <v>999</v>
      </c>
      <c r="C265" s="7"/>
      <c r="D265" s="7"/>
      <c r="E265" s="15">
        <v>607312800.92799997</v>
      </c>
      <c r="F265" s="15">
        <v>622567320.36999989</v>
      </c>
      <c r="G265" s="72">
        <v>627355732</v>
      </c>
      <c r="H265" s="72">
        <v>624652187</v>
      </c>
      <c r="I265" s="72">
        <v>632379591.5</v>
      </c>
      <c r="J265" s="72">
        <v>633041259.27943468</v>
      </c>
      <c r="K265" s="260">
        <v>648327036.03743482</v>
      </c>
      <c r="L265" s="248"/>
    </row>
    <row r="266" spans="1:12" ht="18" x14ac:dyDescent="0.25">
      <c r="A266" s="8" t="s">
        <v>964</v>
      </c>
      <c r="B266" s="8"/>
      <c r="C266" s="8"/>
      <c r="D266" s="8"/>
      <c r="E266" s="86">
        <v>-0.44695436954498291</v>
      </c>
      <c r="F266" s="86">
        <v>554.36999988555908</v>
      </c>
      <c r="G266" s="86" t="e">
        <v>#REF!</v>
      </c>
      <c r="H266" s="86" t="e">
        <v>#REF!</v>
      </c>
      <c r="I266" s="86">
        <v>-55107153.779999971</v>
      </c>
      <c r="J266" s="86">
        <v>-6012.8765020370483</v>
      </c>
      <c r="K266" s="249">
        <v>0</v>
      </c>
    </row>
    <row r="267" spans="1:12" x14ac:dyDescent="0.2">
      <c r="A267" s="5" t="s">
        <v>31</v>
      </c>
      <c r="D267" s="9"/>
      <c r="J267" s="124" t="s">
        <v>31</v>
      </c>
      <c r="K267" s="250"/>
      <c r="L267" s="113"/>
    </row>
    <row r="268" spans="1:12" x14ac:dyDescent="0.2">
      <c r="D268" s="9"/>
      <c r="J268" s="123"/>
      <c r="K268" s="250"/>
      <c r="L268" s="113"/>
    </row>
    <row r="269" spans="1:12" x14ac:dyDescent="0.2">
      <c r="A269" s="5" t="s">
        <v>287</v>
      </c>
      <c r="D269" s="9">
        <v>10217757</v>
      </c>
      <c r="E269" s="13">
        <v>12636365.869999999</v>
      </c>
      <c r="F269" s="34">
        <v>12424440.720000003</v>
      </c>
      <c r="G269" s="69">
        <v>11393931</v>
      </c>
      <c r="H269" s="69">
        <v>11393931</v>
      </c>
      <c r="I269" s="69">
        <v>11393931</v>
      </c>
      <c r="J269" s="69">
        <v>13393931</v>
      </c>
      <c r="K269" s="247">
        <v>13393931</v>
      </c>
    </row>
    <row r="270" spans="1:12" x14ac:dyDescent="0.2">
      <c r="A270" s="5" t="s">
        <v>288</v>
      </c>
      <c r="D270" s="10">
        <v>13117100</v>
      </c>
      <c r="E270" s="13">
        <v>16262790.92</v>
      </c>
      <c r="F270" s="13">
        <v>15102971</v>
      </c>
      <c r="G270" s="13">
        <v>17746900</v>
      </c>
      <c r="H270" s="13">
        <v>17746900</v>
      </c>
      <c r="I270" s="13">
        <v>19490930</v>
      </c>
      <c r="J270" s="13">
        <v>17361891.31545056</v>
      </c>
      <c r="K270" s="247">
        <v>17397225.235450562</v>
      </c>
    </row>
    <row r="271" spans="1:12" x14ac:dyDescent="0.2">
      <c r="A271" s="5" t="s">
        <v>289</v>
      </c>
      <c r="D271" s="11">
        <v>1967565</v>
      </c>
      <c r="E271" s="13">
        <v>2439418.6379999998</v>
      </c>
      <c r="F271" s="13">
        <v>2265445.65</v>
      </c>
      <c r="G271" s="69">
        <v>2662035</v>
      </c>
      <c r="H271" s="69">
        <v>2662035</v>
      </c>
      <c r="I271" s="69">
        <v>2923639.5</v>
      </c>
      <c r="J271" s="69">
        <v>2604283.697317584</v>
      </c>
      <c r="K271" s="247">
        <v>2609583.7853175844</v>
      </c>
    </row>
    <row r="272" spans="1:12" x14ac:dyDescent="0.2">
      <c r="A272" s="5" t="s">
        <v>290</v>
      </c>
      <c r="D272" s="11">
        <v>19030000</v>
      </c>
      <c r="E272" s="13">
        <v>6528000</v>
      </c>
      <c r="F272" s="13">
        <v>9530000</v>
      </c>
      <c r="G272" s="69">
        <v>19030000</v>
      </c>
      <c r="H272" s="69">
        <v>19030000</v>
      </c>
      <c r="I272" s="69">
        <v>19030000</v>
      </c>
      <c r="J272" s="69">
        <v>10162980</v>
      </c>
      <c r="K272" s="247">
        <v>10162980</v>
      </c>
    </row>
    <row r="273" spans="1:13" x14ac:dyDescent="0.2">
      <c r="A273" s="5" t="s">
        <v>291</v>
      </c>
      <c r="D273" s="11">
        <v>6272422</v>
      </c>
      <c r="E273" s="13">
        <v>24810575.427999999</v>
      </c>
      <c r="F273" s="13">
        <v>20262857.370000001</v>
      </c>
      <c r="G273" s="69">
        <v>12772866</v>
      </c>
      <c r="H273" s="69">
        <v>12772866</v>
      </c>
      <c r="I273" s="69">
        <v>14778500.5</v>
      </c>
      <c r="J273" s="69">
        <v>23197126.012768146</v>
      </c>
      <c r="K273" s="247">
        <v>23237760.020768147</v>
      </c>
    </row>
    <row r="274" spans="1:13" x14ac:dyDescent="0.2">
      <c r="M274">
        <v>-84846.25</v>
      </c>
    </row>
    <row r="275" spans="1:13" x14ac:dyDescent="0.2">
      <c r="M275" t="s">
        <v>31</v>
      </c>
    </row>
  </sheetData>
  <autoFilter ref="A2:L273"/>
  <pageMargins left="0.70866141732283472" right="0.70866141732283472" top="0.74803149606299213" bottom="0.74803149606299213" header="0.31496062992125984" footer="0.31496062992125984"/>
  <pageSetup paperSize="9" scale="58" firstPageNumber="9" fitToHeight="6" orientation="landscape" useFirstPageNumber="1" horizontalDpi="4294967292" r:id="rId1"/>
  <headerFooter>
    <oddFooter>עמוד &amp;P</oddFooter>
  </headerFooter>
  <rowBreaks count="5" manualBreakCount="5">
    <brk id="50" max="16383" man="1"/>
    <brk id="100" max="11" man="1"/>
    <brk id="142" max="10" man="1"/>
    <brk id="196" max="11" man="1"/>
    <brk id="235" max="10" man="1"/>
  </rowBreak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A1:T688"/>
  <sheetViews>
    <sheetView rightToLeft="1" view="pageBreakPreview" zoomScaleNormal="100" zoomScaleSheetLayoutView="100" workbookViewId="0">
      <pane ySplit="2" topLeftCell="A3" activePane="bottomLeft" state="frozen"/>
      <selection pane="bottomLeft" sqref="A1:M1"/>
    </sheetView>
  </sheetViews>
  <sheetFormatPr defaultRowHeight="15" x14ac:dyDescent="0.2"/>
  <cols>
    <col min="1" max="1" width="30.625" style="51" bestFit="1" customWidth="1"/>
    <col min="2" max="2" width="7.375" style="51" bestFit="1" customWidth="1"/>
    <col min="3" max="3" width="7.875" style="51" bestFit="1" customWidth="1"/>
    <col min="4" max="4" width="38.75" style="51" bestFit="1" customWidth="1"/>
    <col min="5" max="5" width="19" style="63" customWidth="1"/>
    <col min="6" max="6" width="16.125" style="63" customWidth="1"/>
    <col min="7" max="7" width="17.875" style="63" hidden="1" customWidth="1"/>
    <col min="8" max="8" width="21.875" style="63" hidden="1" customWidth="1"/>
    <col min="9" max="10" width="19.75" style="63" hidden="1" customWidth="1"/>
    <col min="11" max="11" width="19.75" style="63" customWidth="1"/>
    <col min="12" max="12" width="14.5" style="37" hidden="1" customWidth="1"/>
    <col min="13" max="13" width="44.625" style="62" customWidth="1"/>
    <col min="14" max="14" width="14.625" style="19" bestFit="1" customWidth="1"/>
    <col min="15" max="15" width="14" style="19" bestFit="1" customWidth="1"/>
    <col min="16" max="16" width="13.375" style="19" bestFit="1" customWidth="1"/>
    <col min="17" max="17" width="11.25" style="19" bestFit="1" customWidth="1"/>
    <col min="18" max="18" width="9" style="19" customWidth="1"/>
    <col min="19" max="19" width="13.375" style="19" bestFit="1" customWidth="1"/>
    <col min="20" max="20" width="12.375" style="19" bestFit="1" customWidth="1"/>
    <col min="21" max="16384" width="9" style="19"/>
  </cols>
  <sheetData>
    <row r="1" spans="1:15" s="67" customFormat="1" ht="20.25" x14ac:dyDescent="0.3">
      <c r="A1" s="283" t="s">
        <v>296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5" s="131" customFormat="1" ht="60.75" x14ac:dyDescent="0.4">
      <c r="A2" s="128" t="s">
        <v>1</v>
      </c>
      <c r="B2" s="129" t="s">
        <v>2</v>
      </c>
      <c r="C2" s="128" t="s">
        <v>31</v>
      </c>
      <c r="D2" s="128" t="s">
        <v>4</v>
      </c>
      <c r="E2" s="129" t="s">
        <v>297</v>
      </c>
      <c r="F2" s="129" t="s">
        <v>292</v>
      </c>
      <c r="G2" s="130" t="s">
        <v>965</v>
      </c>
      <c r="H2" s="130" t="s">
        <v>966</v>
      </c>
      <c r="I2" s="130" t="s">
        <v>1085</v>
      </c>
      <c r="J2" s="130" t="s">
        <v>1183</v>
      </c>
      <c r="K2" s="129" t="s">
        <v>1214</v>
      </c>
      <c r="L2" s="129" t="s">
        <v>293</v>
      </c>
      <c r="M2" s="129" t="s">
        <v>293</v>
      </c>
    </row>
    <row r="3" spans="1:15" s="16" customFormat="1" x14ac:dyDescent="0.2">
      <c r="A3" s="19" t="s">
        <v>298</v>
      </c>
      <c r="B3" s="19">
        <v>110</v>
      </c>
      <c r="C3" s="19">
        <v>611000</v>
      </c>
      <c r="D3" s="19" t="s">
        <v>299</v>
      </c>
      <c r="E3" s="17">
        <v>1565975.9106714099</v>
      </c>
      <c r="F3" s="17">
        <v>1423500</v>
      </c>
      <c r="G3" s="17">
        <v>1598377.9831145511</v>
      </c>
      <c r="H3" s="17">
        <v>1452954.0610800555</v>
      </c>
      <c r="I3" s="17">
        <v>1547645</v>
      </c>
      <c r="J3" s="17">
        <v>1511643.8106494995</v>
      </c>
      <c r="K3" s="17">
        <v>1511643.8106494995</v>
      </c>
      <c r="L3" s="18">
        <v>88143.81064949953</v>
      </c>
      <c r="M3" s="22" t="s">
        <v>300</v>
      </c>
      <c r="N3" s="16" t="s">
        <v>909</v>
      </c>
      <c r="O3" s="16">
        <v>1.0206912968598916</v>
      </c>
    </row>
    <row r="4" spans="1:15" s="16" customFormat="1" ht="15" customHeight="1" x14ac:dyDescent="0.2">
      <c r="A4" s="19"/>
      <c r="B4" s="19">
        <v>511</v>
      </c>
      <c r="C4" s="19">
        <v>611000</v>
      </c>
      <c r="D4" s="19" t="s">
        <v>301</v>
      </c>
      <c r="E4" s="17">
        <v>12000</v>
      </c>
      <c r="F4" s="17">
        <v>12000</v>
      </c>
      <c r="G4" s="17">
        <v>12000</v>
      </c>
      <c r="H4" s="17">
        <v>12000</v>
      </c>
      <c r="I4" s="17">
        <v>12000</v>
      </c>
      <c r="J4" s="17">
        <v>12000</v>
      </c>
      <c r="K4" s="17">
        <v>12000</v>
      </c>
      <c r="L4" s="18">
        <v>0</v>
      </c>
      <c r="M4" s="22" t="s">
        <v>302</v>
      </c>
      <c r="N4" s="114">
        <v>0</v>
      </c>
    </row>
    <row r="5" spans="1:15" ht="15" customHeight="1" x14ac:dyDescent="0.2">
      <c r="A5" s="19"/>
      <c r="B5" s="19">
        <v>530</v>
      </c>
      <c r="C5" s="19">
        <v>611000</v>
      </c>
      <c r="D5" s="19" t="s">
        <v>303</v>
      </c>
      <c r="E5" s="17">
        <v>130000</v>
      </c>
      <c r="F5" s="17">
        <v>173000</v>
      </c>
      <c r="G5" s="17">
        <v>175000</v>
      </c>
      <c r="H5" s="17">
        <v>175000</v>
      </c>
      <c r="I5" s="17">
        <v>175000</v>
      </c>
      <c r="J5" s="17">
        <v>175000</v>
      </c>
      <c r="K5" s="17">
        <v>175000</v>
      </c>
      <c r="L5" s="18">
        <v>2000</v>
      </c>
      <c r="M5" s="22" t="s">
        <v>304</v>
      </c>
      <c r="N5" s="114">
        <v>0</v>
      </c>
    </row>
    <row r="6" spans="1:15" s="16" customFormat="1" x14ac:dyDescent="0.2">
      <c r="A6" s="19"/>
      <c r="B6" s="19">
        <v>540</v>
      </c>
      <c r="C6" s="19">
        <v>611000</v>
      </c>
      <c r="D6" s="19" t="s">
        <v>305</v>
      </c>
      <c r="E6" s="17">
        <v>4000</v>
      </c>
      <c r="F6" s="17">
        <v>6200</v>
      </c>
      <c r="G6" s="17">
        <v>6200</v>
      </c>
      <c r="H6" s="17">
        <v>6200</v>
      </c>
      <c r="I6" s="17">
        <v>6200</v>
      </c>
      <c r="J6" s="17">
        <v>6200</v>
      </c>
      <c r="K6" s="17">
        <v>6200</v>
      </c>
      <c r="L6" s="18">
        <v>0</v>
      </c>
      <c r="M6" s="22" t="s">
        <v>31</v>
      </c>
      <c r="N6" s="114">
        <v>0</v>
      </c>
    </row>
    <row r="7" spans="1:15" s="16" customFormat="1" x14ac:dyDescent="0.2">
      <c r="A7" s="19"/>
      <c r="B7" s="19">
        <v>780</v>
      </c>
      <c r="C7" s="19">
        <v>611000</v>
      </c>
      <c r="D7" s="19" t="s">
        <v>306</v>
      </c>
      <c r="E7" s="17">
        <v>40000</v>
      </c>
      <c r="F7" s="17">
        <v>40000</v>
      </c>
      <c r="G7" s="17">
        <v>40000</v>
      </c>
      <c r="H7" s="17">
        <v>40000</v>
      </c>
      <c r="I7" s="17">
        <v>40000</v>
      </c>
      <c r="J7" s="17">
        <v>40000</v>
      </c>
      <c r="K7" s="17">
        <v>40000</v>
      </c>
      <c r="L7" s="18">
        <v>0</v>
      </c>
      <c r="M7" s="22" t="s">
        <v>307</v>
      </c>
      <c r="N7" s="114">
        <v>0</v>
      </c>
    </row>
    <row r="8" spans="1:15" s="28" customFormat="1" ht="15.75" x14ac:dyDescent="0.25">
      <c r="A8" s="20" t="s">
        <v>308</v>
      </c>
      <c r="B8" s="20">
        <v>999</v>
      </c>
      <c r="C8" s="20">
        <v>611000</v>
      </c>
      <c r="D8" s="20"/>
      <c r="E8" s="33">
        <v>1751975.9106714099</v>
      </c>
      <c r="F8" s="33">
        <v>1654700</v>
      </c>
      <c r="G8" s="33">
        <v>1831577.9831145511</v>
      </c>
      <c r="H8" s="33">
        <v>1686154.0610800555</v>
      </c>
      <c r="I8" s="33">
        <v>1780845</v>
      </c>
      <c r="J8" s="33">
        <v>1744843.8106494995</v>
      </c>
      <c r="K8" s="33">
        <v>1744843.8106494995</v>
      </c>
      <c r="L8" s="18">
        <v>90143.81064949953</v>
      </c>
      <c r="M8" s="30"/>
      <c r="N8" s="114">
        <v>0</v>
      </c>
    </row>
    <row r="9" spans="1:15" ht="30.75" customHeight="1" x14ac:dyDescent="0.2">
      <c r="A9" s="19" t="s">
        <v>309</v>
      </c>
      <c r="B9" s="19">
        <v>110</v>
      </c>
      <c r="C9" s="19">
        <v>611100</v>
      </c>
      <c r="D9" s="19" t="s">
        <v>310</v>
      </c>
      <c r="E9" s="17">
        <v>3698681.2901132139</v>
      </c>
      <c r="F9" s="17">
        <v>3685100</v>
      </c>
      <c r="G9" s="17">
        <v>3775211.8026770731</v>
      </c>
      <c r="H9" s="17">
        <v>3761349.4980583866</v>
      </c>
      <c r="I9" s="17">
        <v>3944874.9999999995</v>
      </c>
      <c r="J9" s="17">
        <v>3853109.6456460906</v>
      </c>
      <c r="K9" s="17">
        <v>3853109.6456460906</v>
      </c>
      <c r="L9" s="18">
        <v>168009.64564609062</v>
      </c>
      <c r="M9" s="22" t="s">
        <v>300</v>
      </c>
      <c r="N9" s="114">
        <v>0</v>
      </c>
    </row>
    <row r="10" spans="1:15" x14ac:dyDescent="0.2">
      <c r="A10" s="19"/>
      <c r="B10" s="19">
        <v>440</v>
      </c>
      <c r="C10" s="19">
        <v>611100</v>
      </c>
      <c r="D10" s="19" t="s">
        <v>311</v>
      </c>
      <c r="E10" s="17">
        <v>100000</v>
      </c>
      <c r="F10" s="17">
        <v>100000</v>
      </c>
      <c r="G10" s="17">
        <v>250000</v>
      </c>
      <c r="H10" s="17">
        <v>250000</v>
      </c>
      <c r="I10" s="17">
        <v>250000</v>
      </c>
      <c r="J10" s="17">
        <v>250000</v>
      </c>
      <c r="K10" s="17">
        <v>250000</v>
      </c>
      <c r="L10" s="18">
        <v>150000</v>
      </c>
      <c r="M10" s="22"/>
      <c r="N10" s="114">
        <v>0</v>
      </c>
    </row>
    <row r="11" spans="1:15" s="16" customFormat="1" ht="15" customHeight="1" x14ac:dyDescent="0.2">
      <c r="A11" s="19"/>
      <c r="B11" s="19">
        <v>511</v>
      </c>
      <c r="C11" s="19">
        <v>611100</v>
      </c>
      <c r="D11" s="19" t="s">
        <v>301</v>
      </c>
      <c r="E11" s="17">
        <v>40000</v>
      </c>
      <c r="F11" s="17">
        <v>40000</v>
      </c>
      <c r="G11" s="17">
        <v>40000</v>
      </c>
      <c r="H11" s="17">
        <v>40000</v>
      </c>
      <c r="I11" s="17">
        <v>40000</v>
      </c>
      <c r="J11" s="17">
        <v>40000</v>
      </c>
      <c r="K11" s="17">
        <v>40000</v>
      </c>
      <c r="L11" s="18">
        <v>0</v>
      </c>
      <c r="M11" s="22" t="s">
        <v>312</v>
      </c>
      <c r="N11" s="114">
        <v>0</v>
      </c>
    </row>
    <row r="12" spans="1:15" ht="15" customHeight="1" x14ac:dyDescent="0.2">
      <c r="A12" s="19"/>
      <c r="B12" s="19">
        <v>530</v>
      </c>
      <c r="C12" s="19">
        <v>611100</v>
      </c>
      <c r="D12" s="19" t="s">
        <v>303</v>
      </c>
      <c r="E12" s="17">
        <v>60000</v>
      </c>
      <c r="F12" s="17">
        <v>60000</v>
      </c>
      <c r="G12" s="17">
        <v>60000</v>
      </c>
      <c r="H12" s="17">
        <v>60000</v>
      </c>
      <c r="I12" s="17">
        <v>60000</v>
      </c>
      <c r="J12" s="17">
        <v>60000</v>
      </c>
      <c r="K12" s="17">
        <v>60000</v>
      </c>
      <c r="L12" s="18">
        <v>0</v>
      </c>
      <c r="M12" s="22" t="s">
        <v>304</v>
      </c>
      <c r="N12" s="114">
        <v>0</v>
      </c>
    </row>
    <row r="13" spans="1:15" x14ac:dyDescent="0.2">
      <c r="A13" s="19"/>
      <c r="B13" s="19">
        <v>540</v>
      </c>
      <c r="C13" s="19">
        <v>611100</v>
      </c>
      <c r="D13" s="19" t="s">
        <v>305</v>
      </c>
      <c r="E13" s="17">
        <v>42000</v>
      </c>
      <c r="F13" s="17">
        <v>26000</v>
      </c>
      <c r="G13" s="17">
        <v>26000</v>
      </c>
      <c r="H13" s="17">
        <v>26000</v>
      </c>
      <c r="I13" s="17">
        <v>26000</v>
      </c>
      <c r="J13" s="17">
        <v>26000</v>
      </c>
      <c r="K13" s="17">
        <v>26000</v>
      </c>
      <c r="L13" s="18">
        <v>0</v>
      </c>
      <c r="M13" s="22"/>
      <c r="N13" s="114">
        <v>0</v>
      </c>
    </row>
    <row r="14" spans="1:15" s="16" customFormat="1" x14ac:dyDescent="0.2">
      <c r="A14" s="19"/>
      <c r="B14" s="19">
        <v>750</v>
      </c>
      <c r="C14" s="19">
        <v>611100</v>
      </c>
      <c r="D14" s="19" t="s">
        <v>313</v>
      </c>
      <c r="E14" s="17">
        <v>400000</v>
      </c>
      <c r="F14" s="17">
        <v>400000</v>
      </c>
      <c r="G14" s="17">
        <v>435000</v>
      </c>
      <c r="H14" s="17">
        <v>435000</v>
      </c>
      <c r="I14" s="17">
        <v>335000</v>
      </c>
      <c r="J14" s="17">
        <v>335000</v>
      </c>
      <c r="K14" s="17">
        <v>335000</v>
      </c>
      <c r="L14" s="18">
        <v>-65000</v>
      </c>
      <c r="M14" s="22" t="s">
        <v>910</v>
      </c>
      <c r="N14" s="114">
        <v>0</v>
      </c>
    </row>
    <row r="15" spans="1:15" s="16" customFormat="1" x14ac:dyDescent="0.2">
      <c r="A15" s="19"/>
      <c r="B15" s="19">
        <v>751</v>
      </c>
      <c r="C15" s="19">
        <v>611100</v>
      </c>
      <c r="D15" s="19" t="s">
        <v>314</v>
      </c>
      <c r="E15" s="17">
        <v>40000</v>
      </c>
      <c r="F15" s="17">
        <v>20000</v>
      </c>
      <c r="G15" s="17">
        <v>50000</v>
      </c>
      <c r="H15" s="17">
        <v>50000</v>
      </c>
      <c r="I15" s="17">
        <v>50000</v>
      </c>
      <c r="J15" s="17">
        <v>50000</v>
      </c>
      <c r="K15" s="17">
        <v>50000</v>
      </c>
      <c r="L15" s="18">
        <v>30000</v>
      </c>
      <c r="M15" s="22" t="s">
        <v>1111</v>
      </c>
      <c r="N15" s="114">
        <v>0</v>
      </c>
    </row>
    <row r="16" spans="1:15" s="16" customFormat="1" x14ac:dyDescent="0.2">
      <c r="A16" s="19"/>
      <c r="B16" s="19">
        <v>752</v>
      </c>
      <c r="C16" s="19">
        <v>611100</v>
      </c>
      <c r="D16" s="19" t="s">
        <v>315</v>
      </c>
      <c r="E16" s="17">
        <v>25000</v>
      </c>
      <c r="F16" s="17">
        <v>25000</v>
      </c>
      <c r="G16" s="17">
        <v>25000</v>
      </c>
      <c r="H16" s="17">
        <v>25000</v>
      </c>
      <c r="I16" s="17">
        <v>25000</v>
      </c>
      <c r="J16" s="17">
        <v>25000</v>
      </c>
      <c r="K16" s="17">
        <v>25000</v>
      </c>
      <c r="L16" s="18">
        <v>0</v>
      </c>
      <c r="M16" s="22" t="s">
        <v>316</v>
      </c>
      <c r="N16" s="114">
        <v>0</v>
      </c>
    </row>
    <row r="17" spans="1:14" s="16" customFormat="1" x14ac:dyDescent="0.2">
      <c r="A17" s="19"/>
      <c r="B17" s="19">
        <v>753</v>
      </c>
      <c r="C17" s="19">
        <v>611100</v>
      </c>
      <c r="D17" s="19" t="s">
        <v>317</v>
      </c>
      <c r="E17" s="17">
        <v>40000</v>
      </c>
      <c r="F17" s="17">
        <v>40000</v>
      </c>
      <c r="G17" s="17">
        <v>40000</v>
      </c>
      <c r="H17" s="17">
        <v>40000</v>
      </c>
      <c r="I17" s="17">
        <v>40000</v>
      </c>
      <c r="J17" s="17">
        <v>40000</v>
      </c>
      <c r="K17" s="17">
        <v>40000</v>
      </c>
      <c r="L17" s="18">
        <v>0</v>
      </c>
      <c r="M17" s="22" t="s">
        <v>318</v>
      </c>
      <c r="N17" s="114">
        <v>0</v>
      </c>
    </row>
    <row r="18" spans="1:14" s="16" customFormat="1" ht="30" x14ac:dyDescent="0.2">
      <c r="A18" s="19"/>
      <c r="B18" s="19">
        <v>754</v>
      </c>
      <c r="C18" s="19">
        <v>611100</v>
      </c>
      <c r="D18" s="19" t="s">
        <v>319</v>
      </c>
      <c r="E18" s="17">
        <v>100000</v>
      </c>
      <c r="F18" s="17">
        <v>100000</v>
      </c>
      <c r="G18" s="17">
        <v>100000</v>
      </c>
      <c r="H18" s="17">
        <v>100000</v>
      </c>
      <c r="I18" s="17">
        <v>100000</v>
      </c>
      <c r="J18" s="17">
        <v>100000</v>
      </c>
      <c r="K18" s="17">
        <v>120000</v>
      </c>
      <c r="L18" s="18">
        <v>0</v>
      </c>
      <c r="M18" s="22" t="s">
        <v>1308</v>
      </c>
      <c r="N18" s="114">
        <v>20000</v>
      </c>
    </row>
    <row r="19" spans="1:14" s="16" customFormat="1" x14ac:dyDescent="0.2">
      <c r="A19" s="19"/>
      <c r="B19" s="19">
        <v>755</v>
      </c>
      <c r="C19" s="19">
        <v>611100</v>
      </c>
      <c r="D19" s="19" t="s">
        <v>320</v>
      </c>
      <c r="E19" s="17">
        <v>50000</v>
      </c>
      <c r="F19" s="17">
        <v>50000</v>
      </c>
      <c r="G19" s="17">
        <v>50000</v>
      </c>
      <c r="H19" s="17">
        <v>50000</v>
      </c>
      <c r="I19" s="17">
        <v>50000</v>
      </c>
      <c r="J19" s="17">
        <v>50000</v>
      </c>
      <c r="K19" s="17">
        <v>50000</v>
      </c>
      <c r="L19" s="18">
        <v>0</v>
      </c>
      <c r="M19" s="22" t="s">
        <v>31</v>
      </c>
      <c r="N19" s="114">
        <v>0</v>
      </c>
    </row>
    <row r="20" spans="1:14" s="16" customFormat="1" x14ac:dyDescent="0.2">
      <c r="A20" s="19"/>
      <c r="B20" s="19">
        <v>780</v>
      </c>
      <c r="C20" s="19">
        <v>611100</v>
      </c>
      <c r="D20" s="19" t="s">
        <v>306</v>
      </c>
      <c r="E20" s="17">
        <v>100000</v>
      </c>
      <c r="F20" s="17">
        <v>120000</v>
      </c>
      <c r="G20" s="17">
        <v>120000</v>
      </c>
      <c r="H20" s="17">
        <v>120000</v>
      </c>
      <c r="I20" s="17">
        <v>120000</v>
      </c>
      <c r="J20" s="17">
        <v>120000</v>
      </c>
      <c r="K20" s="17">
        <v>120000</v>
      </c>
      <c r="L20" s="18">
        <v>0</v>
      </c>
      <c r="M20" s="22" t="s">
        <v>321</v>
      </c>
      <c r="N20" s="114">
        <v>0</v>
      </c>
    </row>
    <row r="21" spans="1:14" s="16" customFormat="1" x14ac:dyDescent="0.2">
      <c r="A21" s="19"/>
      <c r="B21" s="19">
        <v>782</v>
      </c>
      <c r="C21" s="19">
        <v>611100</v>
      </c>
      <c r="D21" s="19" t="s">
        <v>322</v>
      </c>
      <c r="E21" s="17">
        <v>480000</v>
      </c>
      <c r="F21" s="17">
        <v>480000</v>
      </c>
      <c r="G21" s="17">
        <v>480000</v>
      </c>
      <c r="H21" s="17">
        <v>480000</v>
      </c>
      <c r="I21" s="17">
        <v>480000</v>
      </c>
      <c r="J21" s="17">
        <v>480000</v>
      </c>
      <c r="K21" s="262">
        <v>905000</v>
      </c>
      <c r="L21" s="18">
        <v>0</v>
      </c>
      <c r="M21" s="43" t="s">
        <v>1185</v>
      </c>
      <c r="N21" s="114">
        <v>425000</v>
      </c>
    </row>
    <row r="22" spans="1:14" s="16" customFormat="1" ht="30" x14ac:dyDescent="0.2">
      <c r="A22" s="19"/>
      <c r="B22" s="19">
        <v>783</v>
      </c>
      <c r="C22" s="19">
        <v>611100</v>
      </c>
      <c r="D22" s="19" t="s">
        <v>1087</v>
      </c>
      <c r="E22" s="17">
        <v>0</v>
      </c>
      <c r="F22" s="17">
        <v>0</v>
      </c>
      <c r="G22" s="17">
        <v>65000</v>
      </c>
      <c r="H22" s="17">
        <v>65000</v>
      </c>
      <c r="I22" s="17">
        <v>65000</v>
      </c>
      <c r="J22" s="17">
        <v>65000</v>
      </c>
      <c r="K22" s="17">
        <v>65000</v>
      </c>
      <c r="L22" s="18">
        <v>65000</v>
      </c>
      <c r="M22" s="22" t="s">
        <v>1088</v>
      </c>
      <c r="N22" s="114">
        <v>0</v>
      </c>
    </row>
    <row r="23" spans="1:14" s="28" customFormat="1" ht="15.75" x14ac:dyDescent="0.25">
      <c r="A23" s="20" t="s">
        <v>323</v>
      </c>
      <c r="B23" s="20">
        <v>999</v>
      </c>
      <c r="C23" s="20">
        <v>611100</v>
      </c>
      <c r="D23" s="20"/>
      <c r="E23" s="33">
        <v>5175681.2901132144</v>
      </c>
      <c r="F23" s="33">
        <v>5146100</v>
      </c>
      <c r="G23" s="33">
        <v>5516211.8026770726</v>
      </c>
      <c r="H23" s="33">
        <v>5502349.4980583861</v>
      </c>
      <c r="I23" s="33">
        <v>5585875</v>
      </c>
      <c r="J23" s="33">
        <v>5494109.6456460906</v>
      </c>
      <c r="K23" s="33">
        <v>5939109.6456460906</v>
      </c>
      <c r="L23" s="18">
        <v>348009.64564609062</v>
      </c>
      <c r="M23" s="30"/>
      <c r="N23" s="114">
        <v>445000</v>
      </c>
    </row>
    <row r="24" spans="1:14" x14ac:dyDescent="0.2">
      <c r="A24" s="19" t="s">
        <v>324</v>
      </c>
      <c r="B24" s="19">
        <v>110</v>
      </c>
      <c r="C24" s="19">
        <v>612000</v>
      </c>
      <c r="D24" s="19" t="s">
        <v>325</v>
      </c>
      <c r="E24" s="17">
        <v>758372.28048568615</v>
      </c>
      <c r="F24" s="17">
        <v>689000</v>
      </c>
      <c r="G24" s="17">
        <v>774063.98647152842</v>
      </c>
      <c r="H24" s="17">
        <v>703256.30353646528</v>
      </c>
      <c r="I24" s="17">
        <v>664620</v>
      </c>
      <c r="J24" s="17">
        <v>649159.66480289109</v>
      </c>
      <c r="K24" s="17">
        <v>649159.66480289109</v>
      </c>
      <c r="L24" s="18">
        <v>-39840.335197108914</v>
      </c>
      <c r="M24" s="22" t="s">
        <v>300</v>
      </c>
      <c r="N24" s="114">
        <v>0</v>
      </c>
    </row>
    <row r="25" spans="1:14" ht="15" customHeight="1" x14ac:dyDescent="0.2">
      <c r="A25" s="19"/>
      <c r="B25" s="19">
        <v>410</v>
      </c>
      <c r="C25" s="19">
        <v>612000</v>
      </c>
      <c r="D25" s="19" t="s">
        <v>326</v>
      </c>
      <c r="E25" s="17">
        <v>54264.6</v>
      </c>
      <c r="F25" s="17">
        <v>64523</v>
      </c>
      <c r="G25" s="17">
        <v>65000</v>
      </c>
      <c r="H25" s="17">
        <v>65000</v>
      </c>
      <c r="I25" s="17">
        <v>65000</v>
      </c>
      <c r="J25" s="17">
        <v>65000</v>
      </c>
      <c r="K25" s="17">
        <v>64662.624000000003</v>
      </c>
      <c r="L25" s="18">
        <v>477</v>
      </c>
      <c r="M25" s="22" t="s">
        <v>327</v>
      </c>
      <c r="N25" s="114">
        <v>-337.37599999999657</v>
      </c>
    </row>
    <row r="26" spans="1:14" x14ac:dyDescent="0.2">
      <c r="A26" s="19"/>
      <c r="B26" s="19">
        <v>540</v>
      </c>
      <c r="C26" s="19">
        <v>612000</v>
      </c>
      <c r="D26" s="19" t="s">
        <v>305</v>
      </c>
      <c r="E26" s="17">
        <v>2000</v>
      </c>
      <c r="F26" s="17">
        <v>1380</v>
      </c>
      <c r="G26" s="17">
        <v>1500</v>
      </c>
      <c r="H26" s="17">
        <v>1500</v>
      </c>
      <c r="I26" s="17">
        <v>1500</v>
      </c>
      <c r="J26" s="17">
        <v>1500</v>
      </c>
      <c r="K26" s="17">
        <v>1500</v>
      </c>
      <c r="L26" s="18">
        <v>120</v>
      </c>
      <c r="M26" s="22"/>
      <c r="N26" s="114">
        <v>0</v>
      </c>
    </row>
    <row r="27" spans="1:14" s="16" customFormat="1" x14ac:dyDescent="0.2">
      <c r="A27" s="19"/>
      <c r="B27" s="19">
        <v>750</v>
      </c>
      <c r="C27" s="19">
        <v>612000</v>
      </c>
      <c r="D27" s="19" t="s">
        <v>328</v>
      </c>
      <c r="E27" s="17">
        <v>100000</v>
      </c>
      <c r="F27" s="17">
        <v>100000</v>
      </c>
      <c r="G27" s="17">
        <v>100000</v>
      </c>
      <c r="H27" s="17">
        <v>100000</v>
      </c>
      <c r="I27" s="17">
        <v>100000</v>
      </c>
      <c r="J27" s="17">
        <v>130000</v>
      </c>
      <c r="K27" s="17">
        <v>130000</v>
      </c>
      <c r="L27" s="18">
        <v>30000</v>
      </c>
      <c r="M27" s="27" t="s">
        <v>329</v>
      </c>
      <c r="N27" s="114">
        <v>0</v>
      </c>
    </row>
    <row r="28" spans="1:14" s="16" customFormat="1" x14ac:dyDescent="0.2">
      <c r="A28" s="19"/>
      <c r="B28" s="19">
        <v>780</v>
      </c>
      <c r="C28" s="19">
        <v>612000</v>
      </c>
      <c r="D28" s="19" t="s">
        <v>306</v>
      </c>
      <c r="E28" s="17">
        <v>10000</v>
      </c>
      <c r="F28" s="17">
        <v>10000</v>
      </c>
      <c r="G28" s="17">
        <v>10000</v>
      </c>
      <c r="H28" s="17">
        <v>10000</v>
      </c>
      <c r="I28" s="17">
        <v>10000</v>
      </c>
      <c r="J28" s="17">
        <v>10000</v>
      </c>
      <c r="K28" s="17">
        <v>10000</v>
      </c>
      <c r="L28" s="18">
        <v>0</v>
      </c>
      <c r="M28" s="22" t="s">
        <v>321</v>
      </c>
      <c r="N28" s="114">
        <v>0</v>
      </c>
    </row>
    <row r="29" spans="1:14" s="28" customFormat="1" ht="15.75" x14ac:dyDescent="0.25">
      <c r="A29" s="20" t="s">
        <v>330</v>
      </c>
      <c r="B29" s="20">
        <v>999</v>
      </c>
      <c r="C29" s="20">
        <v>612000</v>
      </c>
      <c r="D29" s="20"/>
      <c r="E29" s="33">
        <v>924636.88048568612</v>
      </c>
      <c r="F29" s="33">
        <v>864903</v>
      </c>
      <c r="G29" s="33">
        <v>950563.98647152842</v>
      </c>
      <c r="H29" s="33">
        <v>879756.30353646528</v>
      </c>
      <c r="I29" s="33">
        <v>841120</v>
      </c>
      <c r="J29" s="33">
        <v>855659.66480289109</v>
      </c>
      <c r="K29" s="33">
        <v>855322.28880289104</v>
      </c>
      <c r="L29" s="18">
        <v>-9243.3351971089141</v>
      </c>
      <c r="M29" s="25"/>
      <c r="N29" s="114">
        <v>-337.3760000000475</v>
      </c>
    </row>
    <row r="30" spans="1:14" ht="15.75" customHeight="1" x14ac:dyDescent="0.2">
      <c r="A30" s="19" t="s">
        <v>331</v>
      </c>
      <c r="B30" s="19">
        <v>110</v>
      </c>
      <c r="C30" s="19">
        <v>613000</v>
      </c>
      <c r="D30" s="19" t="s">
        <v>332</v>
      </c>
      <c r="E30" s="17">
        <v>2502305.9956637146</v>
      </c>
      <c r="F30" s="17">
        <v>2482300</v>
      </c>
      <c r="G30" s="17">
        <v>2554081.9518542793</v>
      </c>
      <c r="H30" s="17">
        <v>2533662.0061953086</v>
      </c>
      <c r="I30" s="17">
        <v>2453660</v>
      </c>
      <c r="J30" s="17">
        <v>2396583.1650270256</v>
      </c>
      <c r="K30" s="17">
        <v>2396583.1650270256</v>
      </c>
      <c r="L30" s="18">
        <v>-85716.834972974379</v>
      </c>
      <c r="M30" s="22" t="s">
        <v>300</v>
      </c>
      <c r="N30" s="114">
        <v>0</v>
      </c>
    </row>
    <row r="31" spans="1:14" x14ac:dyDescent="0.2">
      <c r="A31" s="19"/>
      <c r="B31" s="19">
        <v>430</v>
      </c>
      <c r="C31" s="19">
        <v>613000</v>
      </c>
      <c r="D31" s="19" t="s">
        <v>347</v>
      </c>
      <c r="E31" s="17">
        <v>0</v>
      </c>
      <c r="F31" s="17">
        <v>4630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8">
        <v>-4630</v>
      </c>
      <c r="M31" s="22"/>
      <c r="N31" s="114">
        <v>0</v>
      </c>
    </row>
    <row r="32" spans="1:14" ht="15" customHeight="1" x14ac:dyDescent="0.2">
      <c r="A32" s="19"/>
      <c r="B32" s="19">
        <v>530</v>
      </c>
      <c r="C32" s="19">
        <v>613000</v>
      </c>
      <c r="D32" s="19" t="s">
        <v>303</v>
      </c>
      <c r="E32" s="17">
        <v>140000</v>
      </c>
      <c r="F32" s="17">
        <v>72000</v>
      </c>
      <c r="G32" s="17">
        <v>72000</v>
      </c>
      <c r="H32" s="17">
        <v>72000</v>
      </c>
      <c r="I32" s="17">
        <v>72000</v>
      </c>
      <c r="J32" s="17">
        <v>72000</v>
      </c>
      <c r="K32" s="17">
        <v>72000</v>
      </c>
      <c r="L32" s="18">
        <v>0</v>
      </c>
      <c r="M32" s="22" t="s">
        <v>304</v>
      </c>
      <c r="N32" s="114">
        <v>0</v>
      </c>
    </row>
    <row r="33" spans="1:17" ht="15" customHeight="1" x14ac:dyDescent="0.2">
      <c r="A33" s="19"/>
      <c r="B33" s="19">
        <v>540</v>
      </c>
      <c r="C33" s="19">
        <v>613000</v>
      </c>
      <c r="D33" s="19" t="s">
        <v>305</v>
      </c>
      <c r="E33" s="17">
        <v>17000</v>
      </c>
      <c r="F33" s="17">
        <v>8000</v>
      </c>
      <c r="G33" s="17">
        <v>8000</v>
      </c>
      <c r="H33" s="17">
        <v>8000</v>
      </c>
      <c r="I33" s="17">
        <v>8000</v>
      </c>
      <c r="J33" s="17">
        <v>8000</v>
      </c>
      <c r="K33" s="17">
        <v>8000</v>
      </c>
      <c r="L33" s="18">
        <v>0</v>
      </c>
      <c r="M33" s="22"/>
      <c r="N33" s="114">
        <v>0</v>
      </c>
    </row>
    <row r="34" spans="1:17" s="16" customFormat="1" x14ac:dyDescent="0.2">
      <c r="A34" s="19"/>
      <c r="B34" s="19">
        <v>750</v>
      </c>
      <c r="C34" s="19">
        <v>613000</v>
      </c>
      <c r="D34" s="19" t="s">
        <v>313</v>
      </c>
      <c r="E34" s="17">
        <v>300000</v>
      </c>
      <c r="F34" s="17">
        <v>300000</v>
      </c>
      <c r="G34" s="17">
        <v>300000</v>
      </c>
      <c r="H34" s="17">
        <v>300000</v>
      </c>
      <c r="I34" s="17">
        <v>300000</v>
      </c>
      <c r="J34" s="17">
        <v>300000</v>
      </c>
      <c r="K34" s="262">
        <v>500000</v>
      </c>
      <c r="L34" s="18">
        <v>0</v>
      </c>
      <c r="M34" s="29"/>
      <c r="N34" s="114">
        <v>200000</v>
      </c>
    </row>
    <row r="35" spans="1:17" s="16" customFormat="1" x14ac:dyDescent="0.2">
      <c r="A35" s="19"/>
      <c r="B35" s="19">
        <v>751</v>
      </c>
      <c r="C35" s="19">
        <v>613000</v>
      </c>
      <c r="D35" s="19" t="s">
        <v>333</v>
      </c>
      <c r="E35" s="17">
        <v>200000</v>
      </c>
      <c r="F35" s="17">
        <v>200000</v>
      </c>
      <c r="G35" s="17">
        <v>200000</v>
      </c>
      <c r="H35" s="17">
        <v>200000</v>
      </c>
      <c r="I35" s="17">
        <v>200000</v>
      </c>
      <c r="J35" s="17">
        <v>200000</v>
      </c>
      <c r="K35" s="17">
        <v>200000</v>
      </c>
      <c r="L35" s="18">
        <v>0</v>
      </c>
      <c r="M35" s="43"/>
      <c r="N35" s="114">
        <v>0</v>
      </c>
    </row>
    <row r="36" spans="1:17" s="16" customFormat="1" x14ac:dyDescent="0.2">
      <c r="A36" s="19"/>
      <c r="B36" s="19">
        <v>752</v>
      </c>
      <c r="C36" s="19">
        <v>613000</v>
      </c>
      <c r="D36" s="19" t="s">
        <v>334</v>
      </c>
      <c r="E36" s="17">
        <v>200000</v>
      </c>
      <c r="F36" s="17">
        <v>200000</v>
      </c>
      <c r="G36" s="17">
        <v>200000</v>
      </c>
      <c r="H36" s="17">
        <v>200000</v>
      </c>
      <c r="I36" s="17">
        <v>200000</v>
      </c>
      <c r="J36" s="17">
        <v>200000</v>
      </c>
      <c r="K36" s="262">
        <v>300000</v>
      </c>
      <c r="L36" s="18">
        <v>0</v>
      </c>
      <c r="M36" s="43"/>
      <c r="N36" s="114">
        <v>100000</v>
      </c>
    </row>
    <row r="37" spans="1:17" s="16" customFormat="1" x14ac:dyDescent="0.2">
      <c r="A37" s="19"/>
      <c r="B37" s="19">
        <v>780</v>
      </c>
      <c r="C37" s="19">
        <v>613000</v>
      </c>
      <c r="D37" s="19" t="s">
        <v>335</v>
      </c>
      <c r="E37" s="17">
        <v>100000</v>
      </c>
      <c r="F37" s="17">
        <v>100000</v>
      </c>
      <c r="G37" s="17">
        <v>100000</v>
      </c>
      <c r="H37" s="17">
        <v>100000</v>
      </c>
      <c r="I37" s="17">
        <v>100000</v>
      </c>
      <c r="J37" s="17">
        <v>100000</v>
      </c>
      <c r="K37" s="17">
        <v>100000</v>
      </c>
      <c r="L37" s="18">
        <v>0</v>
      </c>
      <c r="M37" s="29" t="s">
        <v>31</v>
      </c>
      <c r="N37" s="114">
        <v>0</v>
      </c>
    </row>
    <row r="38" spans="1:17" s="16" customFormat="1" x14ac:dyDescent="0.2">
      <c r="A38" s="19"/>
      <c r="B38" s="19">
        <v>781</v>
      </c>
      <c r="C38" s="19">
        <v>613000</v>
      </c>
      <c r="D38" s="19" t="s">
        <v>336</v>
      </c>
      <c r="E38" s="17">
        <v>60000</v>
      </c>
      <c r="F38" s="17">
        <v>70000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8">
        <v>-70000</v>
      </c>
      <c r="M38" s="22" t="s">
        <v>1089</v>
      </c>
      <c r="N38" s="114">
        <v>0</v>
      </c>
    </row>
    <row r="39" spans="1:17" s="28" customFormat="1" ht="15.75" x14ac:dyDescent="0.25">
      <c r="A39" s="20" t="s">
        <v>337</v>
      </c>
      <c r="B39" s="20">
        <v>999</v>
      </c>
      <c r="C39" s="20">
        <v>613000</v>
      </c>
      <c r="D39" s="20"/>
      <c r="E39" s="33">
        <v>3519305.9956637146</v>
      </c>
      <c r="F39" s="33">
        <v>3436930</v>
      </c>
      <c r="G39" s="33">
        <v>3434081.9518542793</v>
      </c>
      <c r="H39" s="33">
        <v>3413662.0061953086</v>
      </c>
      <c r="I39" s="33">
        <v>5363660</v>
      </c>
      <c r="J39" s="33">
        <v>3276583.1650270256</v>
      </c>
      <c r="K39" s="33">
        <v>3576583.1650270256</v>
      </c>
      <c r="L39" s="18">
        <v>-160346.83497297438</v>
      </c>
      <c r="M39" s="30"/>
      <c r="N39" s="114">
        <v>300000</v>
      </c>
    </row>
    <row r="40" spans="1:17" x14ac:dyDescent="0.2">
      <c r="A40" s="19" t="s">
        <v>338</v>
      </c>
      <c r="B40" s="19">
        <v>110</v>
      </c>
      <c r="C40" s="19">
        <v>614000</v>
      </c>
      <c r="D40" s="19" t="s">
        <v>339</v>
      </c>
      <c r="E40" s="17">
        <v>492313.4970003764</v>
      </c>
      <c r="F40" s="17">
        <v>458600</v>
      </c>
      <c r="G40" s="17">
        <v>502500.10171494255</v>
      </c>
      <c r="H40" s="17">
        <v>468089.02873994625</v>
      </c>
      <c r="I40" s="17">
        <v>528770</v>
      </c>
      <c r="J40" s="17">
        <v>516469.79621110513</v>
      </c>
      <c r="K40" s="17">
        <v>516469.79621110513</v>
      </c>
      <c r="L40" s="18">
        <v>57869.796211105131</v>
      </c>
      <c r="M40" s="22" t="s">
        <v>300</v>
      </c>
      <c r="N40" s="114">
        <v>0</v>
      </c>
    </row>
    <row r="41" spans="1:17" ht="15" customHeight="1" x14ac:dyDescent="0.2">
      <c r="A41" s="19"/>
      <c r="B41" s="19">
        <v>540</v>
      </c>
      <c r="C41" s="19">
        <v>614000</v>
      </c>
      <c r="D41" s="19" t="s">
        <v>305</v>
      </c>
      <c r="E41" s="17">
        <v>320</v>
      </c>
      <c r="F41" s="17">
        <v>270</v>
      </c>
      <c r="G41" s="17">
        <v>270</v>
      </c>
      <c r="H41" s="17">
        <v>270</v>
      </c>
      <c r="I41" s="17">
        <v>270</v>
      </c>
      <c r="J41" s="17">
        <v>270</v>
      </c>
      <c r="K41" s="17">
        <v>270</v>
      </c>
      <c r="L41" s="18">
        <v>0</v>
      </c>
      <c r="M41" s="22"/>
      <c r="N41" s="114">
        <v>0</v>
      </c>
    </row>
    <row r="42" spans="1:17" s="16" customFormat="1" x14ac:dyDescent="0.2">
      <c r="A42" s="19"/>
      <c r="B42" s="19">
        <v>550</v>
      </c>
      <c r="C42" s="19">
        <v>614000</v>
      </c>
      <c r="D42" s="19" t="s">
        <v>340</v>
      </c>
      <c r="E42" s="17">
        <v>863400</v>
      </c>
      <c r="F42" s="17">
        <v>863400</v>
      </c>
      <c r="G42" s="17">
        <v>1420000</v>
      </c>
      <c r="H42" s="17">
        <v>1420000</v>
      </c>
      <c r="I42" s="17">
        <v>1420000</v>
      </c>
      <c r="J42" s="17">
        <v>860000</v>
      </c>
      <c r="K42" s="17">
        <v>860000</v>
      </c>
      <c r="L42" s="18">
        <v>-3400</v>
      </c>
      <c r="M42" s="27" t="s">
        <v>944</v>
      </c>
      <c r="N42" s="114">
        <v>0</v>
      </c>
      <c r="O42" s="114"/>
      <c r="P42" s="114"/>
      <c r="Q42" s="114"/>
    </row>
    <row r="43" spans="1:17" s="16" customFormat="1" x14ac:dyDescent="0.2">
      <c r="A43" s="19"/>
      <c r="B43" s="19">
        <v>750</v>
      </c>
      <c r="C43" s="19">
        <v>614000</v>
      </c>
      <c r="D43" s="19" t="s">
        <v>313</v>
      </c>
      <c r="E43" s="17">
        <v>286000</v>
      </c>
      <c r="F43" s="17">
        <v>286000</v>
      </c>
      <c r="G43" s="17">
        <v>286000</v>
      </c>
      <c r="H43" s="17">
        <v>286000</v>
      </c>
      <c r="I43" s="17">
        <v>286000</v>
      </c>
      <c r="J43" s="17">
        <v>286000</v>
      </c>
      <c r="K43" s="17">
        <v>286000</v>
      </c>
      <c r="L43" s="18">
        <v>0</v>
      </c>
      <c r="M43" s="27" t="s">
        <v>341</v>
      </c>
      <c r="N43" s="114">
        <v>0</v>
      </c>
      <c r="Q43" s="114"/>
    </row>
    <row r="44" spans="1:17" s="16" customFormat="1" x14ac:dyDescent="0.2">
      <c r="A44" s="19"/>
      <c r="B44" s="19">
        <v>751</v>
      </c>
      <c r="C44" s="19">
        <v>614000</v>
      </c>
      <c r="D44" s="19" t="s">
        <v>342</v>
      </c>
      <c r="E44" s="17">
        <v>250000</v>
      </c>
      <c r="F44" s="17">
        <v>250000</v>
      </c>
      <c r="G44" s="17">
        <v>325660</v>
      </c>
      <c r="H44" s="17">
        <v>325660</v>
      </c>
      <c r="I44" s="17">
        <v>325660</v>
      </c>
      <c r="J44" s="17">
        <v>250000</v>
      </c>
      <c r="K44" s="17">
        <v>250000</v>
      </c>
      <c r="L44" s="18">
        <v>0</v>
      </c>
      <c r="M44" s="27" t="s">
        <v>31</v>
      </c>
      <c r="N44" s="114">
        <v>0</v>
      </c>
    </row>
    <row r="45" spans="1:17" s="16" customFormat="1" x14ac:dyDescent="0.2">
      <c r="A45" s="19"/>
      <c r="B45" s="19">
        <v>780</v>
      </c>
      <c r="C45" s="19">
        <v>614000</v>
      </c>
      <c r="D45" s="19" t="s">
        <v>306</v>
      </c>
      <c r="E45" s="17">
        <v>1000</v>
      </c>
      <c r="F45" s="17">
        <v>1000</v>
      </c>
      <c r="G45" s="17">
        <v>20000</v>
      </c>
      <c r="H45" s="17">
        <v>20000</v>
      </c>
      <c r="I45" s="17">
        <v>20000</v>
      </c>
      <c r="J45" s="17">
        <v>1000</v>
      </c>
      <c r="K45" s="17">
        <v>1000</v>
      </c>
      <c r="L45" s="18">
        <v>0</v>
      </c>
      <c r="M45" s="22" t="s">
        <v>343</v>
      </c>
      <c r="N45" s="114">
        <v>0</v>
      </c>
    </row>
    <row r="46" spans="1:17" s="28" customFormat="1" ht="15.75" x14ac:dyDescent="0.25">
      <c r="A46" s="20" t="s">
        <v>344</v>
      </c>
      <c r="B46" s="20">
        <v>999</v>
      </c>
      <c r="C46" s="20">
        <v>614000</v>
      </c>
      <c r="D46" s="20"/>
      <c r="E46" s="33">
        <v>1893033.4970003765</v>
      </c>
      <c r="F46" s="33">
        <v>1859270</v>
      </c>
      <c r="G46" s="33">
        <v>2554430.1017149426</v>
      </c>
      <c r="H46" s="33">
        <v>2520019.028739946</v>
      </c>
      <c r="I46" s="33">
        <v>2580700</v>
      </c>
      <c r="J46" s="33">
        <v>1913739.7962111051</v>
      </c>
      <c r="K46" s="33">
        <v>1913739.7962111051</v>
      </c>
      <c r="L46" s="18">
        <v>54469.796211105073</v>
      </c>
      <c r="M46" s="25"/>
      <c r="N46" s="114">
        <v>0</v>
      </c>
    </row>
    <row r="47" spans="1:17" x14ac:dyDescent="0.2">
      <c r="A47" s="19" t="s">
        <v>345</v>
      </c>
      <c r="B47" s="19">
        <v>110</v>
      </c>
      <c r="C47" s="19">
        <v>615000</v>
      </c>
      <c r="D47" s="19" t="s">
        <v>346</v>
      </c>
      <c r="E47" s="17">
        <v>2122476.2958101043</v>
      </c>
      <c r="F47" s="17">
        <v>1965400</v>
      </c>
      <c r="G47" s="17">
        <v>2166393.0829247944</v>
      </c>
      <c r="H47" s="17">
        <v>2006066.6748484308</v>
      </c>
      <c r="I47" s="17">
        <v>2837980</v>
      </c>
      <c r="J47" s="17">
        <v>2563293.0107816183</v>
      </c>
      <c r="K47" s="17">
        <v>2524293.0107816183</v>
      </c>
      <c r="L47" s="18">
        <v>597893.0107816183</v>
      </c>
      <c r="M47" s="22" t="s">
        <v>1173</v>
      </c>
      <c r="N47" s="114">
        <v>-39000</v>
      </c>
    </row>
    <row r="48" spans="1:17" x14ac:dyDescent="0.2">
      <c r="A48" s="19"/>
      <c r="B48" s="19">
        <v>410</v>
      </c>
      <c r="C48" s="19">
        <v>615000</v>
      </c>
      <c r="D48" s="19" t="s">
        <v>326</v>
      </c>
      <c r="E48" s="17">
        <v>94068</v>
      </c>
      <c r="F48" s="17">
        <v>95000</v>
      </c>
      <c r="G48" s="17">
        <v>95000</v>
      </c>
      <c r="H48" s="17">
        <v>95000</v>
      </c>
      <c r="I48" s="17">
        <v>95000</v>
      </c>
      <c r="J48" s="17">
        <v>95000</v>
      </c>
      <c r="K48" s="17">
        <v>94068</v>
      </c>
      <c r="L48" s="18">
        <v>0</v>
      </c>
      <c r="M48" s="22" t="s">
        <v>327</v>
      </c>
      <c r="N48" s="114">
        <v>-932</v>
      </c>
    </row>
    <row r="49" spans="1:14" x14ac:dyDescent="0.2">
      <c r="A49" s="19"/>
      <c r="B49" s="19">
        <v>430</v>
      </c>
      <c r="C49" s="19">
        <v>615000</v>
      </c>
      <c r="D49" s="19" t="s">
        <v>347</v>
      </c>
      <c r="E49" s="17">
        <v>4000</v>
      </c>
      <c r="F49" s="17">
        <v>0</v>
      </c>
      <c r="G49" s="17">
        <v>5000</v>
      </c>
      <c r="H49" s="17">
        <v>5000</v>
      </c>
      <c r="I49" s="17">
        <v>5000</v>
      </c>
      <c r="J49" s="17">
        <v>5000</v>
      </c>
      <c r="K49" s="17">
        <v>5000</v>
      </c>
      <c r="L49" s="18">
        <v>5000</v>
      </c>
      <c r="M49" s="22" t="s">
        <v>348</v>
      </c>
      <c r="N49" s="114">
        <v>0</v>
      </c>
    </row>
    <row r="50" spans="1:14" x14ac:dyDescent="0.2">
      <c r="A50" s="19"/>
      <c r="B50" s="19">
        <v>521</v>
      </c>
      <c r="C50" s="19">
        <v>615000</v>
      </c>
      <c r="D50" s="19" t="s">
        <v>349</v>
      </c>
      <c r="E50" s="17">
        <v>140000</v>
      </c>
      <c r="F50" s="17">
        <v>140000</v>
      </c>
      <c r="G50" s="17">
        <v>250000</v>
      </c>
      <c r="H50" s="17">
        <v>250000</v>
      </c>
      <c r="I50" s="17">
        <v>250000</v>
      </c>
      <c r="J50" s="17">
        <v>140000</v>
      </c>
      <c r="K50" s="17">
        <v>140000</v>
      </c>
      <c r="L50" s="18">
        <v>0</v>
      </c>
      <c r="M50" s="231" t="s">
        <v>1318</v>
      </c>
      <c r="N50" s="114">
        <v>0</v>
      </c>
    </row>
    <row r="51" spans="1:14" x14ac:dyDescent="0.2">
      <c r="A51" s="19"/>
      <c r="B51" s="19">
        <v>522</v>
      </c>
      <c r="C51" s="19">
        <v>615000</v>
      </c>
      <c r="D51" s="19" t="s">
        <v>350</v>
      </c>
      <c r="E51" s="17">
        <v>28000</v>
      </c>
      <c r="F51" s="17">
        <v>28000</v>
      </c>
      <c r="G51" s="17">
        <v>35000</v>
      </c>
      <c r="H51" s="17">
        <v>35000</v>
      </c>
      <c r="I51" s="17">
        <v>35000</v>
      </c>
      <c r="J51" s="17">
        <v>28000</v>
      </c>
      <c r="K51" s="17">
        <v>28000</v>
      </c>
      <c r="L51" s="18">
        <v>0</v>
      </c>
      <c r="M51" s="22" t="s">
        <v>351</v>
      </c>
      <c r="N51" s="114">
        <v>0</v>
      </c>
    </row>
    <row r="52" spans="1:14" ht="15" customHeight="1" x14ac:dyDescent="0.2">
      <c r="A52" s="19"/>
      <c r="B52" s="19">
        <v>530</v>
      </c>
      <c r="C52" s="19">
        <v>615000</v>
      </c>
      <c r="D52" s="19" t="s">
        <v>303</v>
      </c>
      <c r="E52" s="17">
        <v>51000</v>
      </c>
      <c r="F52" s="17">
        <v>15000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8">
        <v>-15000</v>
      </c>
      <c r="M52" s="22" t="s">
        <v>304</v>
      </c>
      <c r="N52" s="114">
        <v>0</v>
      </c>
    </row>
    <row r="53" spans="1:14" x14ac:dyDescent="0.2">
      <c r="A53" s="19"/>
      <c r="B53" s="19">
        <v>540</v>
      </c>
      <c r="C53" s="19">
        <v>615000</v>
      </c>
      <c r="D53" s="19" t="s">
        <v>305</v>
      </c>
      <c r="E53" s="17">
        <v>10000</v>
      </c>
      <c r="F53" s="17">
        <v>6300</v>
      </c>
      <c r="G53" s="17">
        <v>6300</v>
      </c>
      <c r="H53" s="17">
        <v>6300</v>
      </c>
      <c r="I53" s="17">
        <v>6300</v>
      </c>
      <c r="J53" s="17">
        <v>6300</v>
      </c>
      <c r="K53" s="17">
        <v>6300</v>
      </c>
      <c r="L53" s="18">
        <v>0</v>
      </c>
      <c r="M53" s="22"/>
      <c r="N53" s="114">
        <v>0</v>
      </c>
    </row>
    <row r="54" spans="1:14" ht="45" x14ac:dyDescent="0.2">
      <c r="A54" s="19"/>
      <c r="B54" s="19">
        <v>750</v>
      </c>
      <c r="C54" s="19">
        <v>615000</v>
      </c>
      <c r="D54" s="19" t="s">
        <v>313</v>
      </c>
      <c r="E54" s="17">
        <v>200000</v>
      </c>
      <c r="F54" s="17">
        <v>200000</v>
      </c>
      <c r="G54" s="17">
        <v>404000</v>
      </c>
      <c r="H54" s="17">
        <v>404000</v>
      </c>
      <c r="I54" s="17">
        <v>404000</v>
      </c>
      <c r="J54" s="17">
        <v>200000</v>
      </c>
      <c r="K54" s="17">
        <v>200000</v>
      </c>
      <c r="L54" s="18">
        <v>0</v>
      </c>
      <c r="M54" s="22" t="s">
        <v>945</v>
      </c>
      <c r="N54" s="114">
        <v>0</v>
      </c>
    </row>
    <row r="55" spans="1:14" ht="30" x14ac:dyDescent="0.2">
      <c r="A55" s="19"/>
      <c r="B55" s="19">
        <v>751</v>
      </c>
      <c r="C55" s="19">
        <v>615000</v>
      </c>
      <c r="D55" s="19" t="s">
        <v>352</v>
      </c>
      <c r="E55" s="17">
        <v>150000</v>
      </c>
      <c r="F55" s="17">
        <v>150000</v>
      </c>
      <c r="G55" s="17">
        <v>160000</v>
      </c>
      <c r="H55" s="17">
        <v>160000</v>
      </c>
      <c r="I55" s="17">
        <v>220000</v>
      </c>
      <c r="J55" s="17">
        <v>210000</v>
      </c>
      <c r="K55" s="17">
        <v>210000</v>
      </c>
      <c r="L55" s="18">
        <v>60000</v>
      </c>
      <c r="M55" s="232" t="s">
        <v>1319</v>
      </c>
      <c r="N55" s="114">
        <v>0</v>
      </c>
    </row>
    <row r="56" spans="1:14" x14ac:dyDescent="0.2">
      <c r="A56" s="19"/>
      <c r="B56" s="19">
        <v>780</v>
      </c>
      <c r="C56" s="19">
        <v>615000</v>
      </c>
      <c r="D56" s="19" t="s">
        <v>306</v>
      </c>
      <c r="E56" s="17">
        <v>10000</v>
      </c>
      <c r="F56" s="17">
        <v>10000</v>
      </c>
      <c r="G56" s="17">
        <v>10000</v>
      </c>
      <c r="H56" s="17">
        <v>10000</v>
      </c>
      <c r="I56" s="17">
        <v>10000</v>
      </c>
      <c r="J56" s="17">
        <v>10000</v>
      </c>
      <c r="K56" s="17">
        <v>10000</v>
      </c>
      <c r="L56" s="18">
        <v>0</v>
      </c>
      <c r="M56" s="22" t="s">
        <v>321</v>
      </c>
      <c r="N56" s="114">
        <v>0</v>
      </c>
    </row>
    <row r="57" spans="1:14" x14ac:dyDescent="0.2">
      <c r="A57" s="19"/>
      <c r="B57" s="19">
        <v>110</v>
      </c>
      <c r="C57" s="19">
        <v>615100</v>
      </c>
      <c r="D57" s="19" t="s">
        <v>353</v>
      </c>
      <c r="E57" s="17">
        <v>899781.47643260285</v>
      </c>
      <c r="F57" s="17">
        <v>514400</v>
      </c>
      <c r="G57" s="17">
        <v>918399.12207050133</v>
      </c>
      <c r="H57" s="17">
        <v>525043.60310472827</v>
      </c>
      <c r="I57" s="17">
        <v>494284.99999999994</v>
      </c>
      <c r="J57" s="17">
        <v>482786.98341472872</v>
      </c>
      <c r="K57" s="17">
        <v>482786.98341472872</v>
      </c>
      <c r="L57" s="18">
        <v>-31613.016585271282</v>
      </c>
      <c r="M57" s="22" t="s">
        <v>300</v>
      </c>
      <c r="N57" s="114">
        <v>0</v>
      </c>
    </row>
    <row r="58" spans="1:14" s="28" customFormat="1" ht="15.75" x14ac:dyDescent="0.25">
      <c r="A58" s="20" t="s">
        <v>354</v>
      </c>
      <c r="B58" s="20">
        <v>999</v>
      </c>
      <c r="C58" s="20">
        <v>615000</v>
      </c>
      <c r="D58" s="20"/>
      <c r="E58" s="33">
        <v>3709325.7722427072</v>
      </c>
      <c r="F58" s="33">
        <v>3124100</v>
      </c>
      <c r="G58" s="33">
        <v>4050092.204995296</v>
      </c>
      <c r="H58" s="33">
        <v>3496410.2779531591</v>
      </c>
      <c r="I58" s="33">
        <v>4357565</v>
      </c>
      <c r="J58" s="33">
        <v>3740379.994196347</v>
      </c>
      <c r="K58" s="33">
        <v>3700447.994196347</v>
      </c>
      <c r="L58" s="18">
        <v>616279.99419634696</v>
      </c>
      <c r="M58" s="25"/>
      <c r="N58" s="114">
        <v>-39932</v>
      </c>
    </row>
    <row r="59" spans="1:14" ht="15" customHeight="1" x14ac:dyDescent="0.2">
      <c r="A59" s="19" t="s">
        <v>355</v>
      </c>
      <c r="B59" s="19">
        <v>110</v>
      </c>
      <c r="C59" s="19">
        <v>617000</v>
      </c>
      <c r="D59" s="19" t="s">
        <v>356</v>
      </c>
      <c r="E59" s="17">
        <v>3001507.2057256224</v>
      </c>
      <c r="F59" s="17">
        <v>3150800</v>
      </c>
      <c r="G59" s="17">
        <v>3063612.2823463948</v>
      </c>
      <c r="H59" s="17">
        <v>3215994.1381461462</v>
      </c>
      <c r="I59" s="17">
        <v>3709120</v>
      </c>
      <c r="J59" s="17">
        <v>3200887.90695262</v>
      </c>
      <c r="K59" s="17">
        <v>3200887.90695262</v>
      </c>
      <c r="L59" s="18">
        <v>50087.906952620018</v>
      </c>
      <c r="M59" s="22" t="s">
        <v>300</v>
      </c>
      <c r="N59" s="114">
        <v>0</v>
      </c>
    </row>
    <row r="60" spans="1:14" s="16" customFormat="1" ht="15" customHeight="1" x14ac:dyDescent="0.2">
      <c r="A60" s="19"/>
      <c r="B60" s="19">
        <v>522</v>
      </c>
      <c r="C60" s="19">
        <v>617000</v>
      </c>
      <c r="D60" s="19" t="s">
        <v>350</v>
      </c>
      <c r="E60" s="17">
        <v>10000</v>
      </c>
      <c r="F60" s="17">
        <v>10000</v>
      </c>
      <c r="G60" s="17">
        <v>10000</v>
      </c>
      <c r="H60" s="17">
        <v>10000</v>
      </c>
      <c r="I60" s="17">
        <v>10000</v>
      </c>
      <c r="J60" s="17">
        <v>10000</v>
      </c>
      <c r="K60" s="17">
        <v>10000</v>
      </c>
      <c r="L60" s="18">
        <v>0</v>
      </c>
      <c r="M60" s="22" t="s">
        <v>357</v>
      </c>
      <c r="N60" s="114">
        <v>0</v>
      </c>
    </row>
    <row r="61" spans="1:14" x14ac:dyDescent="0.2">
      <c r="A61" s="19"/>
      <c r="B61" s="19">
        <v>530</v>
      </c>
      <c r="C61" s="19">
        <v>617000</v>
      </c>
      <c r="D61" s="19" t="s">
        <v>303</v>
      </c>
      <c r="E61" s="17">
        <v>65000</v>
      </c>
      <c r="F61" s="17">
        <v>51000</v>
      </c>
      <c r="G61" s="17">
        <v>51000</v>
      </c>
      <c r="H61" s="17">
        <v>51000</v>
      </c>
      <c r="I61" s="17">
        <v>51000</v>
      </c>
      <c r="J61" s="17">
        <v>51000</v>
      </c>
      <c r="K61" s="17">
        <v>51000</v>
      </c>
      <c r="L61" s="18">
        <v>0</v>
      </c>
      <c r="M61" s="22" t="s">
        <v>304</v>
      </c>
      <c r="N61" s="114">
        <v>0</v>
      </c>
    </row>
    <row r="62" spans="1:14" x14ac:dyDescent="0.2">
      <c r="A62" s="19"/>
      <c r="B62" s="19">
        <v>540</v>
      </c>
      <c r="C62" s="19">
        <v>617000</v>
      </c>
      <c r="D62" s="19" t="s">
        <v>305</v>
      </c>
      <c r="E62" s="17">
        <v>3000</v>
      </c>
      <c r="F62" s="17">
        <v>2000</v>
      </c>
      <c r="G62" s="17">
        <v>2000</v>
      </c>
      <c r="H62" s="17">
        <v>2000</v>
      </c>
      <c r="I62" s="17">
        <v>2000</v>
      </c>
      <c r="J62" s="17">
        <v>2000</v>
      </c>
      <c r="K62" s="17">
        <v>2000</v>
      </c>
      <c r="L62" s="18">
        <v>0</v>
      </c>
      <c r="M62" s="22"/>
      <c r="N62" s="114">
        <v>0</v>
      </c>
    </row>
    <row r="63" spans="1:14" s="16" customFormat="1" x14ac:dyDescent="0.2">
      <c r="A63" s="19"/>
      <c r="B63" s="19">
        <v>581</v>
      </c>
      <c r="C63" s="19">
        <v>617000</v>
      </c>
      <c r="D63" s="19" t="s">
        <v>358</v>
      </c>
      <c r="E63" s="17">
        <v>400000</v>
      </c>
      <c r="F63" s="17">
        <v>900000</v>
      </c>
      <c r="G63" s="17">
        <v>900000</v>
      </c>
      <c r="H63" s="17">
        <v>900000</v>
      </c>
      <c r="I63" s="17">
        <v>900000</v>
      </c>
      <c r="J63" s="17">
        <v>900000</v>
      </c>
      <c r="K63" s="17">
        <v>626000</v>
      </c>
      <c r="L63" s="18">
        <v>0</v>
      </c>
      <c r="M63" s="22" t="s">
        <v>359</v>
      </c>
      <c r="N63" s="114">
        <v>-274000</v>
      </c>
    </row>
    <row r="64" spans="1:14" s="16" customFormat="1" x14ac:dyDescent="0.2">
      <c r="A64" s="19"/>
      <c r="B64" s="19">
        <v>750</v>
      </c>
      <c r="C64" s="19">
        <v>617000</v>
      </c>
      <c r="D64" s="19" t="s">
        <v>360</v>
      </c>
      <c r="E64" s="17">
        <v>750000</v>
      </c>
      <c r="F64" s="17">
        <v>750000</v>
      </c>
      <c r="G64" s="17">
        <v>750000</v>
      </c>
      <c r="H64" s="17">
        <v>750000</v>
      </c>
      <c r="I64" s="17">
        <v>750000</v>
      </c>
      <c r="J64" s="17">
        <v>750000</v>
      </c>
      <c r="K64" s="17">
        <v>750000</v>
      </c>
      <c r="L64" s="18">
        <v>0</v>
      </c>
      <c r="M64" s="22" t="s">
        <v>946</v>
      </c>
      <c r="N64" s="114">
        <v>0</v>
      </c>
    </row>
    <row r="65" spans="1:14" s="16" customFormat="1" ht="30" x14ac:dyDescent="0.2">
      <c r="A65" s="19"/>
      <c r="B65" s="19">
        <v>780</v>
      </c>
      <c r="C65" s="19">
        <v>617000</v>
      </c>
      <c r="D65" s="19" t="s">
        <v>306</v>
      </c>
      <c r="E65" s="17">
        <v>60000</v>
      </c>
      <c r="F65" s="17">
        <v>60000</v>
      </c>
      <c r="G65" s="17">
        <v>60000</v>
      </c>
      <c r="H65" s="17">
        <v>60000</v>
      </c>
      <c r="I65" s="17">
        <v>60000</v>
      </c>
      <c r="J65" s="17">
        <v>60000</v>
      </c>
      <c r="K65" s="17">
        <v>60000</v>
      </c>
      <c r="L65" s="18">
        <v>0</v>
      </c>
      <c r="M65" s="22" t="s">
        <v>361</v>
      </c>
      <c r="N65" s="114">
        <v>0</v>
      </c>
    </row>
    <row r="66" spans="1:14" s="28" customFormat="1" ht="15.75" x14ac:dyDescent="0.25">
      <c r="A66" s="20" t="s">
        <v>362</v>
      </c>
      <c r="B66" s="20">
        <v>999</v>
      </c>
      <c r="C66" s="20">
        <v>617000</v>
      </c>
      <c r="D66" s="20"/>
      <c r="E66" s="33">
        <v>4289507.2057256224</v>
      </c>
      <c r="F66" s="33">
        <v>4923800</v>
      </c>
      <c r="G66" s="33">
        <v>4836612.2823463948</v>
      </c>
      <c r="H66" s="33">
        <v>4988994.1381461462</v>
      </c>
      <c r="I66" s="33">
        <v>5482120</v>
      </c>
      <c r="J66" s="33">
        <v>4973887.9069526196</v>
      </c>
      <c r="K66" s="33">
        <v>4699887.9069526196</v>
      </c>
      <c r="L66" s="18">
        <v>50087.906952619553</v>
      </c>
      <c r="M66" s="30"/>
      <c r="N66" s="114">
        <v>-274000</v>
      </c>
    </row>
    <row r="67" spans="1:14" ht="15" customHeight="1" x14ac:dyDescent="0.2">
      <c r="A67" s="19" t="s">
        <v>363</v>
      </c>
      <c r="B67" s="19">
        <v>110</v>
      </c>
      <c r="C67" s="19">
        <v>618000</v>
      </c>
      <c r="D67" s="19" t="s">
        <v>364</v>
      </c>
      <c r="E67" s="17">
        <v>528975.14039402141</v>
      </c>
      <c r="F67" s="17">
        <v>503700</v>
      </c>
      <c r="G67" s="17">
        <v>539920.32205541688</v>
      </c>
      <c r="H67" s="17">
        <v>514122.20622832741</v>
      </c>
      <c r="I67" s="17">
        <v>537130</v>
      </c>
      <c r="J67" s="17">
        <v>524635.32658598432</v>
      </c>
      <c r="K67" s="17">
        <v>524635.32658598432</v>
      </c>
      <c r="L67" s="18">
        <v>20935.326585984323</v>
      </c>
      <c r="M67" s="22" t="s">
        <v>300</v>
      </c>
      <c r="N67" s="114">
        <v>0</v>
      </c>
    </row>
    <row r="68" spans="1:14" s="16" customFormat="1" x14ac:dyDescent="0.2">
      <c r="A68" s="19"/>
      <c r="B68" s="19">
        <v>530</v>
      </c>
      <c r="C68" s="19">
        <v>618000</v>
      </c>
      <c r="D68" s="19" t="s">
        <v>303</v>
      </c>
      <c r="E68" s="17">
        <v>33000</v>
      </c>
      <c r="F68" s="17">
        <v>33000</v>
      </c>
      <c r="G68" s="17">
        <v>33000</v>
      </c>
      <c r="H68" s="17">
        <v>33000</v>
      </c>
      <c r="I68" s="17">
        <v>33000</v>
      </c>
      <c r="J68" s="17">
        <v>33000</v>
      </c>
      <c r="K68" s="17">
        <v>33000</v>
      </c>
      <c r="L68" s="18">
        <v>0</v>
      </c>
      <c r="M68" s="22" t="s">
        <v>304</v>
      </c>
      <c r="N68" s="114">
        <v>0</v>
      </c>
    </row>
    <row r="69" spans="1:14" x14ac:dyDescent="0.2">
      <c r="A69" s="19"/>
      <c r="B69" s="19">
        <v>540</v>
      </c>
      <c r="C69" s="19">
        <v>618000</v>
      </c>
      <c r="D69" s="19" t="s">
        <v>305</v>
      </c>
      <c r="E69" s="17">
        <v>3000</v>
      </c>
      <c r="F69" s="17">
        <v>3800</v>
      </c>
      <c r="G69" s="17">
        <v>3800</v>
      </c>
      <c r="H69" s="17">
        <v>3800</v>
      </c>
      <c r="I69" s="17">
        <v>3800</v>
      </c>
      <c r="J69" s="17">
        <v>3800</v>
      </c>
      <c r="K69" s="17">
        <v>3800</v>
      </c>
      <c r="L69" s="18">
        <v>0</v>
      </c>
      <c r="M69" s="22"/>
      <c r="N69" s="114">
        <v>0</v>
      </c>
    </row>
    <row r="70" spans="1:14" s="16" customFormat="1" ht="30" x14ac:dyDescent="0.2">
      <c r="A70" s="19"/>
      <c r="B70" s="19">
        <v>570</v>
      </c>
      <c r="C70" s="19">
        <v>618000</v>
      </c>
      <c r="D70" s="19" t="s">
        <v>365</v>
      </c>
      <c r="E70" s="17">
        <v>3300000</v>
      </c>
      <c r="F70" s="17">
        <v>3300000</v>
      </c>
      <c r="G70" s="17">
        <v>3300000</v>
      </c>
      <c r="H70" s="17">
        <v>3300000</v>
      </c>
      <c r="I70" s="17">
        <v>3420000</v>
      </c>
      <c r="J70" s="17">
        <v>3300000</v>
      </c>
      <c r="K70" s="17">
        <v>3300000</v>
      </c>
      <c r="L70" s="18">
        <v>0</v>
      </c>
      <c r="M70" s="22" t="s">
        <v>366</v>
      </c>
      <c r="N70" s="114">
        <v>0</v>
      </c>
    </row>
    <row r="71" spans="1:14" s="16" customFormat="1" ht="30" x14ac:dyDescent="0.2">
      <c r="A71" s="19"/>
      <c r="B71" s="19">
        <v>750</v>
      </c>
      <c r="C71" s="19">
        <v>618000</v>
      </c>
      <c r="D71" s="19" t="s">
        <v>313</v>
      </c>
      <c r="E71" s="17">
        <v>250000</v>
      </c>
      <c r="F71" s="17">
        <v>170000</v>
      </c>
      <c r="G71" s="17">
        <v>170000</v>
      </c>
      <c r="H71" s="17">
        <v>170000</v>
      </c>
      <c r="I71" s="17">
        <v>200000</v>
      </c>
      <c r="J71" s="17">
        <v>170000</v>
      </c>
      <c r="K71" s="17">
        <v>270000</v>
      </c>
      <c r="L71" s="18">
        <v>0</v>
      </c>
      <c r="M71" s="231" t="s">
        <v>1317</v>
      </c>
      <c r="N71" s="114">
        <v>100000</v>
      </c>
    </row>
    <row r="72" spans="1:14" s="16" customFormat="1" x14ac:dyDescent="0.2">
      <c r="A72" s="19"/>
      <c r="B72" s="19">
        <v>780</v>
      </c>
      <c r="C72" s="19">
        <v>618000</v>
      </c>
      <c r="D72" s="19" t="s">
        <v>306</v>
      </c>
      <c r="E72" s="17">
        <v>350000</v>
      </c>
      <c r="F72" s="17">
        <v>150000</v>
      </c>
      <c r="G72" s="17">
        <v>150000</v>
      </c>
      <c r="H72" s="17">
        <v>150000</v>
      </c>
      <c r="I72" s="17">
        <v>200000</v>
      </c>
      <c r="J72" s="17">
        <v>200000</v>
      </c>
      <c r="K72" s="17">
        <v>200000</v>
      </c>
      <c r="L72" s="18">
        <v>50000</v>
      </c>
      <c r="M72" s="22" t="s">
        <v>947</v>
      </c>
      <c r="N72" s="114">
        <v>0</v>
      </c>
    </row>
    <row r="73" spans="1:14" s="28" customFormat="1" ht="15.75" x14ac:dyDescent="0.25">
      <c r="A73" s="20" t="s">
        <v>16</v>
      </c>
      <c r="B73" s="20">
        <v>999</v>
      </c>
      <c r="C73" s="20">
        <v>618000</v>
      </c>
      <c r="D73" s="20"/>
      <c r="E73" s="24">
        <v>4464975.1403940208</v>
      </c>
      <c r="F73" s="24">
        <v>4160500</v>
      </c>
      <c r="G73" s="24">
        <v>4196720.3220554171</v>
      </c>
      <c r="H73" s="24">
        <v>4170922.2062283275</v>
      </c>
      <c r="I73" s="24">
        <v>4393930</v>
      </c>
      <c r="J73" s="24">
        <v>4231435.3265859839</v>
      </c>
      <c r="K73" s="24">
        <v>4331435.3265859839</v>
      </c>
      <c r="L73" s="18">
        <v>70935.326585983858</v>
      </c>
      <c r="M73" s="30"/>
      <c r="N73" s="114">
        <v>100000</v>
      </c>
    </row>
    <row r="74" spans="1:14" s="16" customFormat="1" ht="15" customHeight="1" x14ac:dyDescent="0.2">
      <c r="A74" s="19" t="s">
        <v>907</v>
      </c>
      <c r="B74" s="19">
        <v>110</v>
      </c>
      <c r="C74" s="19">
        <v>619000</v>
      </c>
      <c r="D74" s="19" t="s">
        <v>908</v>
      </c>
      <c r="E74" s="17">
        <v>0</v>
      </c>
      <c r="F74" s="17">
        <v>0</v>
      </c>
      <c r="G74" s="17">
        <v>30000</v>
      </c>
      <c r="H74" s="17">
        <v>30000</v>
      </c>
      <c r="I74" s="17">
        <v>35000</v>
      </c>
      <c r="J74" s="17">
        <v>35000</v>
      </c>
      <c r="K74" s="17">
        <v>35000</v>
      </c>
      <c r="L74" s="18">
        <v>35000</v>
      </c>
      <c r="M74" s="22" t="s">
        <v>1139</v>
      </c>
      <c r="N74" s="114">
        <v>0</v>
      </c>
    </row>
    <row r="75" spans="1:14" s="16" customFormat="1" ht="30" x14ac:dyDescent="0.2">
      <c r="A75" s="19"/>
      <c r="B75" s="19">
        <v>780</v>
      </c>
      <c r="C75" s="19">
        <v>619000</v>
      </c>
      <c r="D75" s="19" t="s">
        <v>405</v>
      </c>
      <c r="E75" s="17">
        <v>0</v>
      </c>
      <c r="F75" s="17">
        <v>0</v>
      </c>
      <c r="G75" s="17">
        <v>850000</v>
      </c>
      <c r="H75" s="17">
        <v>850000</v>
      </c>
      <c r="I75" s="17">
        <v>850000</v>
      </c>
      <c r="J75" s="17">
        <v>850000</v>
      </c>
      <c r="K75" s="17">
        <v>850000</v>
      </c>
      <c r="L75" s="18">
        <v>850000</v>
      </c>
      <c r="M75" s="22" t="s">
        <v>1177</v>
      </c>
      <c r="N75" s="114">
        <v>0</v>
      </c>
    </row>
    <row r="76" spans="1:14" s="28" customFormat="1" ht="15.75" x14ac:dyDescent="0.25">
      <c r="A76" s="20" t="s">
        <v>1028</v>
      </c>
      <c r="B76" s="20">
        <v>999</v>
      </c>
      <c r="C76" s="20">
        <v>619000</v>
      </c>
      <c r="D76" s="20"/>
      <c r="E76" s="24">
        <v>0</v>
      </c>
      <c r="F76" s="24">
        <v>0</v>
      </c>
      <c r="G76" s="24">
        <v>880000</v>
      </c>
      <c r="H76" s="24">
        <v>880000</v>
      </c>
      <c r="I76" s="24">
        <v>885000</v>
      </c>
      <c r="J76" s="24">
        <v>885000</v>
      </c>
      <c r="K76" s="24">
        <v>885000</v>
      </c>
      <c r="L76" s="18">
        <v>885000</v>
      </c>
      <c r="M76" s="30"/>
      <c r="N76" s="114">
        <v>0</v>
      </c>
    </row>
    <row r="77" spans="1:14" ht="15" customHeight="1" x14ac:dyDescent="0.2">
      <c r="A77" s="19" t="s">
        <v>367</v>
      </c>
      <c r="B77" s="19">
        <v>110</v>
      </c>
      <c r="C77" s="19">
        <v>621000</v>
      </c>
      <c r="D77" s="19" t="s">
        <v>368</v>
      </c>
      <c r="E77" s="17">
        <v>2638590.8488169108</v>
      </c>
      <c r="F77" s="17">
        <v>2376800</v>
      </c>
      <c r="G77" s="17">
        <v>2693186.7153615747</v>
      </c>
      <c r="H77" s="17">
        <v>2425979.0743765901</v>
      </c>
      <c r="I77" s="17">
        <v>2774090</v>
      </c>
      <c r="J77" s="17">
        <v>2451700.4950574595</v>
      </c>
      <c r="K77" s="17">
        <v>2451700.4950574595</v>
      </c>
      <c r="L77" s="18">
        <v>74900.495057459455</v>
      </c>
      <c r="M77" s="22" t="s">
        <v>739</v>
      </c>
      <c r="N77" s="114">
        <v>0</v>
      </c>
    </row>
    <row r="78" spans="1:14" x14ac:dyDescent="0.2">
      <c r="A78" s="19"/>
      <c r="B78" s="19">
        <v>530</v>
      </c>
      <c r="C78" s="19">
        <v>621000</v>
      </c>
      <c r="D78" s="19" t="s">
        <v>303</v>
      </c>
      <c r="E78" s="17">
        <v>120000</v>
      </c>
      <c r="F78" s="17">
        <v>168000</v>
      </c>
      <c r="G78" s="17">
        <v>170000</v>
      </c>
      <c r="H78" s="17">
        <v>170000</v>
      </c>
      <c r="I78" s="17">
        <v>170000</v>
      </c>
      <c r="J78" s="17">
        <v>170000</v>
      </c>
      <c r="K78" s="17">
        <v>170000</v>
      </c>
      <c r="L78" s="18">
        <v>2000</v>
      </c>
      <c r="M78" s="22" t="s">
        <v>304</v>
      </c>
      <c r="N78" s="114">
        <v>0</v>
      </c>
    </row>
    <row r="79" spans="1:14" ht="15" customHeight="1" x14ac:dyDescent="0.2">
      <c r="A79" s="19"/>
      <c r="B79" s="19">
        <v>540</v>
      </c>
      <c r="C79" s="19">
        <v>621000</v>
      </c>
      <c r="D79" s="19" t="s">
        <v>305</v>
      </c>
      <c r="E79" s="17">
        <v>12000</v>
      </c>
      <c r="F79" s="17">
        <v>11000</v>
      </c>
      <c r="G79" s="17">
        <v>11000</v>
      </c>
      <c r="H79" s="17">
        <v>11000</v>
      </c>
      <c r="I79" s="17">
        <v>11000</v>
      </c>
      <c r="J79" s="17">
        <v>11000</v>
      </c>
      <c r="K79" s="17">
        <v>11000</v>
      </c>
      <c r="L79" s="18">
        <v>0</v>
      </c>
      <c r="M79" s="22" t="s">
        <v>369</v>
      </c>
      <c r="N79" s="114">
        <v>0</v>
      </c>
    </row>
    <row r="80" spans="1:14" s="16" customFormat="1" x14ac:dyDescent="0.2">
      <c r="A80" s="19"/>
      <c r="B80" s="19">
        <v>750</v>
      </c>
      <c r="C80" s="19">
        <v>621000</v>
      </c>
      <c r="D80" s="19" t="s">
        <v>313</v>
      </c>
      <c r="E80" s="17">
        <v>50000</v>
      </c>
      <c r="F80" s="17">
        <v>80000</v>
      </c>
      <c r="G80" s="17">
        <v>80000</v>
      </c>
      <c r="H80" s="17">
        <v>80000</v>
      </c>
      <c r="I80" s="17">
        <v>80000</v>
      </c>
      <c r="J80" s="17">
        <v>80000</v>
      </c>
      <c r="K80" s="17">
        <v>80000</v>
      </c>
      <c r="L80" s="18">
        <v>0</v>
      </c>
      <c r="M80" s="22" t="s">
        <v>370</v>
      </c>
      <c r="N80" s="114">
        <v>0</v>
      </c>
    </row>
    <row r="81" spans="1:14" s="16" customFormat="1" x14ac:dyDescent="0.2">
      <c r="A81" s="19"/>
      <c r="B81" s="19">
        <v>780</v>
      </c>
      <c r="C81" s="19">
        <v>621000</v>
      </c>
      <c r="D81" s="19" t="s">
        <v>306</v>
      </c>
      <c r="E81" s="17">
        <v>50000</v>
      </c>
      <c r="F81" s="17">
        <v>50000</v>
      </c>
      <c r="G81" s="17">
        <v>50000</v>
      </c>
      <c r="H81" s="17">
        <v>50000</v>
      </c>
      <c r="I81" s="17">
        <v>50000</v>
      </c>
      <c r="J81" s="17">
        <v>50000</v>
      </c>
      <c r="K81" s="17">
        <v>50000</v>
      </c>
      <c r="L81" s="18">
        <v>0</v>
      </c>
      <c r="M81" s="22" t="s">
        <v>371</v>
      </c>
      <c r="N81" s="114">
        <v>0</v>
      </c>
    </row>
    <row r="82" spans="1:14" s="28" customFormat="1" ht="15.75" x14ac:dyDescent="0.25">
      <c r="A82" s="20" t="s">
        <v>372</v>
      </c>
      <c r="B82" s="20">
        <v>999</v>
      </c>
      <c r="C82" s="20">
        <v>621000</v>
      </c>
      <c r="D82" s="20"/>
      <c r="E82" s="33">
        <v>2870590.8488169108</v>
      </c>
      <c r="F82" s="33">
        <v>2685800</v>
      </c>
      <c r="G82" s="33">
        <v>3004186.7153615747</v>
      </c>
      <c r="H82" s="33">
        <v>2736979.0743765901</v>
      </c>
      <c r="I82" s="33">
        <v>3085090</v>
      </c>
      <c r="J82" s="33">
        <v>2762700.4950574595</v>
      </c>
      <c r="K82" s="33">
        <v>2762700.4950574595</v>
      </c>
      <c r="L82" s="18">
        <v>76900.495057459455</v>
      </c>
      <c r="M82" s="30"/>
      <c r="N82" s="114">
        <v>0</v>
      </c>
    </row>
    <row r="83" spans="1:14" ht="15" customHeight="1" x14ac:dyDescent="0.2">
      <c r="A83" s="19" t="s">
        <v>373</v>
      </c>
      <c r="B83" s="19">
        <v>110</v>
      </c>
      <c r="C83" s="19">
        <v>621300</v>
      </c>
      <c r="D83" s="19" t="s">
        <v>374</v>
      </c>
      <c r="E83" s="17">
        <v>2445855.3521188912</v>
      </c>
      <c r="F83" s="17">
        <v>2383700</v>
      </c>
      <c r="G83" s="17">
        <v>2496463.2712859376</v>
      </c>
      <c r="H83" s="17">
        <v>2433021.8443249236</v>
      </c>
      <c r="I83" s="17">
        <v>2481490</v>
      </c>
      <c r="J83" s="17">
        <v>2451126.9319366901</v>
      </c>
      <c r="K83" s="17">
        <v>2429906.9319366901</v>
      </c>
      <c r="L83" s="18">
        <v>67426.931936690118</v>
      </c>
      <c r="M83" s="22" t="s">
        <v>1142</v>
      </c>
      <c r="N83" s="114">
        <v>-21220</v>
      </c>
    </row>
    <row r="84" spans="1:14" x14ac:dyDescent="0.2">
      <c r="A84" s="19"/>
      <c r="B84" s="19">
        <v>540</v>
      </c>
      <c r="C84" s="19">
        <v>621300</v>
      </c>
      <c r="D84" s="19" t="s">
        <v>305</v>
      </c>
      <c r="E84" s="17">
        <v>1000</v>
      </c>
      <c r="F84" s="17">
        <v>500</v>
      </c>
      <c r="G84" s="17">
        <v>500</v>
      </c>
      <c r="H84" s="17">
        <v>500</v>
      </c>
      <c r="I84" s="17">
        <v>500</v>
      </c>
      <c r="J84" s="17">
        <v>500</v>
      </c>
      <c r="K84" s="17">
        <v>500</v>
      </c>
      <c r="L84" s="18">
        <v>0</v>
      </c>
      <c r="M84" s="22" t="s">
        <v>31</v>
      </c>
      <c r="N84" s="114">
        <v>0</v>
      </c>
    </row>
    <row r="85" spans="1:14" x14ac:dyDescent="0.2">
      <c r="A85" s="19"/>
      <c r="B85" s="19">
        <v>750</v>
      </c>
      <c r="C85" s="19">
        <v>621300</v>
      </c>
      <c r="D85" s="19" t="s">
        <v>313</v>
      </c>
      <c r="E85" s="17">
        <v>120000</v>
      </c>
      <c r="F85" s="17">
        <v>120000</v>
      </c>
      <c r="G85" s="17">
        <v>120000</v>
      </c>
      <c r="H85" s="17">
        <v>120000</v>
      </c>
      <c r="I85" s="17">
        <v>120000</v>
      </c>
      <c r="J85" s="17">
        <v>120000</v>
      </c>
      <c r="K85" s="17">
        <v>120000</v>
      </c>
      <c r="L85" s="18">
        <v>0</v>
      </c>
      <c r="M85" s="22" t="s">
        <v>375</v>
      </c>
      <c r="N85" s="114">
        <v>0</v>
      </c>
    </row>
    <row r="86" spans="1:14" s="16" customFormat="1" x14ac:dyDescent="0.2">
      <c r="A86" s="19"/>
      <c r="B86" s="19">
        <v>780</v>
      </c>
      <c r="C86" s="19">
        <v>621300</v>
      </c>
      <c r="D86" s="19" t="s">
        <v>306</v>
      </c>
      <c r="E86" s="17">
        <v>60000</v>
      </c>
      <c r="F86" s="17">
        <v>60000</v>
      </c>
      <c r="G86" s="17">
        <v>60000</v>
      </c>
      <c r="H86" s="17">
        <v>60000</v>
      </c>
      <c r="I86" s="17">
        <v>60000</v>
      </c>
      <c r="J86" s="17">
        <v>60000</v>
      </c>
      <c r="K86" s="17">
        <v>60000</v>
      </c>
      <c r="L86" s="18">
        <v>0</v>
      </c>
      <c r="M86" s="22" t="s">
        <v>948</v>
      </c>
      <c r="N86" s="114">
        <v>0</v>
      </c>
    </row>
    <row r="87" spans="1:14" s="28" customFormat="1" ht="15.75" x14ac:dyDescent="0.25">
      <c r="A87" s="20" t="s">
        <v>376</v>
      </c>
      <c r="B87" s="20">
        <v>999</v>
      </c>
      <c r="C87" s="20">
        <v>621300</v>
      </c>
      <c r="D87" s="20"/>
      <c r="E87" s="33">
        <v>2626855.3521188912</v>
      </c>
      <c r="F87" s="33">
        <v>2564200</v>
      </c>
      <c r="G87" s="33">
        <v>2676963.2712859376</v>
      </c>
      <c r="H87" s="33">
        <v>2613521.8443249236</v>
      </c>
      <c r="I87" s="33">
        <v>2661990</v>
      </c>
      <c r="J87" s="33">
        <v>2631626.9319366901</v>
      </c>
      <c r="K87" s="33">
        <v>2610406.9319366901</v>
      </c>
      <c r="L87" s="18">
        <v>67426.931936690118</v>
      </c>
      <c r="M87" s="30"/>
      <c r="N87" s="114">
        <v>-21220</v>
      </c>
    </row>
    <row r="88" spans="1:14" ht="15" customHeight="1" x14ac:dyDescent="0.2">
      <c r="A88" s="19" t="s">
        <v>377</v>
      </c>
      <c r="B88" s="19">
        <v>110</v>
      </c>
      <c r="C88" s="19">
        <v>623000</v>
      </c>
      <c r="D88" s="19" t="s">
        <v>378</v>
      </c>
      <c r="E88" s="17">
        <v>3327616.4787002779</v>
      </c>
      <c r="F88" s="17">
        <v>3060500</v>
      </c>
      <c r="G88" s="17">
        <v>3396469.1790969325</v>
      </c>
      <c r="H88" s="17">
        <v>3123825.7140396982</v>
      </c>
      <c r="I88" s="17">
        <v>3265625</v>
      </c>
      <c r="J88" s="17">
        <v>3189660.3026871611</v>
      </c>
      <c r="K88" s="17">
        <v>3189660.3026871611</v>
      </c>
      <c r="L88" s="18">
        <v>129160.30268716114</v>
      </c>
      <c r="M88" s="22" t="s">
        <v>300</v>
      </c>
      <c r="N88" s="114">
        <v>0</v>
      </c>
    </row>
    <row r="89" spans="1:14" x14ac:dyDescent="0.2">
      <c r="A89" s="19"/>
      <c r="B89" s="19">
        <v>530</v>
      </c>
      <c r="C89" s="19">
        <v>623000</v>
      </c>
      <c r="D89" s="19" t="s">
        <v>303</v>
      </c>
      <c r="E89" s="17">
        <v>95000</v>
      </c>
      <c r="F89" s="17">
        <v>63000</v>
      </c>
      <c r="G89" s="17">
        <v>110000</v>
      </c>
      <c r="H89" s="17">
        <v>110000</v>
      </c>
      <c r="I89" s="17">
        <v>110000</v>
      </c>
      <c r="J89" s="17">
        <v>110000</v>
      </c>
      <c r="K89" s="17">
        <v>110000</v>
      </c>
      <c r="L89" s="18">
        <v>47000</v>
      </c>
      <c r="M89" s="22" t="s">
        <v>304</v>
      </c>
      <c r="N89" s="114">
        <v>0</v>
      </c>
    </row>
    <row r="90" spans="1:14" x14ac:dyDescent="0.2">
      <c r="A90" s="19"/>
      <c r="B90" s="19">
        <v>540</v>
      </c>
      <c r="C90" s="19">
        <v>623000</v>
      </c>
      <c r="D90" s="19" t="s">
        <v>305</v>
      </c>
      <c r="E90" s="17">
        <v>360000</v>
      </c>
      <c r="F90" s="17">
        <v>280000</v>
      </c>
      <c r="G90" s="17">
        <v>360000</v>
      </c>
      <c r="H90" s="17">
        <v>360000</v>
      </c>
      <c r="I90" s="17">
        <v>280000</v>
      </c>
      <c r="J90" s="17">
        <v>280000</v>
      </c>
      <c r="K90" s="17">
        <v>280000</v>
      </c>
      <c r="L90" s="18">
        <v>0</v>
      </c>
      <c r="M90" s="22" t="s">
        <v>379</v>
      </c>
      <c r="N90" s="114">
        <v>0</v>
      </c>
    </row>
    <row r="91" spans="1:14" s="16" customFormat="1" x14ac:dyDescent="0.2">
      <c r="A91" s="19"/>
      <c r="B91" s="19">
        <v>750</v>
      </c>
      <c r="C91" s="19">
        <v>623000</v>
      </c>
      <c r="D91" s="19" t="s">
        <v>313</v>
      </c>
      <c r="E91" s="17">
        <v>3200000</v>
      </c>
      <c r="F91" s="17">
        <v>3200000</v>
      </c>
      <c r="G91" s="17">
        <v>3200000</v>
      </c>
      <c r="H91" s="17">
        <v>3200000</v>
      </c>
      <c r="I91" s="17">
        <v>3200000</v>
      </c>
      <c r="J91" s="17">
        <v>3200000</v>
      </c>
      <c r="K91" s="17">
        <v>3200000</v>
      </c>
      <c r="L91" s="18">
        <v>0</v>
      </c>
      <c r="M91" s="22" t="s">
        <v>380</v>
      </c>
      <c r="N91" s="114">
        <v>0</v>
      </c>
    </row>
    <row r="92" spans="1:14" s="16" customFormat="1" x14ac:dyDescent="0.2">
      <c r="A92" s="19"/>
      <c r="B92" s="19">
        <v>780</v>
      </c>
      <c r="C92" s="19">
        <v>623000</v>
      </c>
      <c r="D92" s="19" t="s">
        <v>306</v>
      </c>
      <c r="E92" s="17">
        <v>50000</v>
      </c>
      <c r="F92" s="17">
        <v>60000</v>
      </c>
      <c r="G92" s="17">
        <v>60000</v>
      </c>
      <c r="H92" s="17">
        <v>60000</v>
      </c>
      <c r="I92" s="17">
        <v>60000</v>
      </c>
      <c r="J92" s="17">
        <v>60000</v>
      </c>
      <c r="K92" s="17">
        <v>60000</v>
      </c>
      <c r="L92" s="18">
        <v>0</v>
      </c>
      <c r="M92" s="22" t="s">
        <v>321</v>
      </c>
      <c r="N92" s="114">
        <v>0</v>
      </c>
    </row>
    <row r="93" spans="1:14" s="28" customFormat="1" ht="15.75" x14ac:dyDescent="0.25">
      <c r="A93" s="20" t="s">
        <v>381</v>
      </c>
      <c r="B93" s="20">
        <v>999</v>
      </c>
      <c r="C93" s="20">
        <v>623000</v>
      </c>
      <c r="D93" s="20"/>
      <c r="E93" s="33">
        <v>7032616.4787002783</v>
      </c>
      <c r="F93" s="33">
        <v>6663500</v>
      </c>
      <c r="G93" s="33">
        <v>7126469.1790969325</v>
      </c>
      <c r="H93" s="33">
        <v>6853825.7140396982</v>
      </c>
      <c r="I93" s="33">
        <v>6915625</v>
      </c>
      <c r="J93" s="33">
        <v>6839660.3026871607</v>
      </c>
      <c r="K93" s="33">
        <v>6839660.3026871607</v>
      </c>
      <c r="L93" s="18">
        <v>176160.30268716067</v>
      </c>
      <c r="M93" s="30"/>
      <c r="N93" s="114">
        <v>0</v>
      </c>
    </row>
    <row r="94" spans="1:14" s="16" customFormat="1" ht="15" customHeight="1" x14ac:dyDescent="0.2">
      <c r="A94" s="19" t="s">
        <v>382</v>
      </c>
      <c r="B94" s="19">
        <v>610</v>
      </c>
      <c r="C94" s="19">
        <v>631000</v>
      </c>
      <c r="D94" s="19" t="s">
        <v>383</v>
      </c>
      <c r="E94" s="17">
        <v>1040000</v>
      </c>
      <c r="F94" s="17">
        <v>850000</v>
      </c>
      <c r="G94" s="17">
        <v>850000</v>
      </c>
      <c r="H94" s="17">
        <v>850000</v>
      </c>
      <c r="I94" s="17">
        <v>850000</v>
      </c>
      <c r="J94" s="17">
        <v>850000</v>
      </c>
      <c r="K94" s="17">
        <v>850000</v>
      </c>
      <c r="L94" s="18">
        <v>0</v>
      </c>
      <c r="M94" s="22" t="s">
        <v>384</v>
      </c>
      <c r="N94" s="114">
        <v>0</v>
      </c>
    </row>
    <row r="95" spans="1:14" s="16" customFormat="1" x14ac:dyDescent="0.2">
      <c r="A95" s="19"/>
      <c r="B95" s="19">
        <v>620</v>
      </c>
      <c r="C95" s="19">
        <v>631100</v>
      </c>
      <c r="D95" s="19" t="s">
        <v>385</v>
      </c>
      <c r="E95" s="17">
        <v>470000</v>
      </c>
      <c r="F95" s="17">
        <v>730000</v>
      </c>
      <c r="G95" s="17">
        <v>663000</v>
      </c>
      <c r="H95" s="17">
        <v>663000</v>
      </c>
      <c r="I95" s="17">
        <v>730000</v>
      </c>
      <c r="J95" s="17">
        <v>730000</v>
      </c>
      <c r="K95" s="17">
        <v>730000</v>
      </c>
      <c r="L95" s="18">
        <v>0</v>
      </c>
      <c r="M95" s="22" t="s">
        <v>386</v>
      </c>
      <c r="N95" s="114">
        <v>0</v>
      </c>
    </row>
    <row r="96" spans="1:14" s="16" customFormat="1" x14ac:dyDescent="0.2">
      <c r="A96" s="19"/>
      <c r="B96" s="19">
        <v>620</v>
      </c>
      <c r="C96" s="19">
        <v>632000</v>
      </c>
      <c r="D96" s="19" t="s">
        <v>387</v>
      </c>
      <c r="E96" s="17">
        <v>500000</v>
      </c>
      <c r="F96" s="17">
        <v>350000</v>
      </c>
      <c r="G96" s="17">
        <v>500000</v>
      </c>
      <c r="H96" s="17">
        <v>500000</v>
      </c>
      <c r="I96" s="17">
        <v>350000</v>
      </c>
      <c r="J96" s="17">
        <v>350000</v>
      </c>
      <c r="K96" s="17">
        <v>350000</v>
      </c>
      <c r="L96" s="18">
        <v>0</v>
      </c>
      <c r="M96" s="22" t="s">
        <v>388</v>
      </c>
      <c r="N96" s="114">
        <v>0</v>
      </c>
    </row>
    <row r="97" spans="1:19" s="28" customFormat="1" ht="15.75" x14ac:dyDescent="0.25">
      <c r="A97" s="20" t="s">
        <v>389</v>
      </c>
      <c r="B97" s="20">
        <v>999</v>
      </c>
      <c r="C97" s="20">
        <v>630000</v>
      </c>
      <c r="D97" s="20"/>
      <c r="E97" s="33">
        <v>2010000</v>
      </c>
      <c r="F97" s="33">
        <v>1930000</v>
      </c>
      <c r="G97" s="33">
        <v>2013000</v>
      </c>
      <c r="H97" s="33">
        <v>2013000</v>
      </c>
      <c r="I97" s="33">
        <v>1930000</v>
      </c>
      <c r="J97" s="33">
        <v>1930000</v>
      </c>
      <c r="K97" s="33">
        <v>1930000</v>
      </c>
      <c r="L97" s="18">
        <v>0</v>
      </c>
      <c r="M97" s="30"/>
      <c r="N97" s="114">
        <v>0</v>
      </c>
    </row>
    <row r="98" spans="1:19" s="16" customFormat="1" ht="15" customHeight="1" x14ac:dyDescent="0.2">
      <c r="A98" s="19" t="s">
        <v>390</v>
      </c>
      <c r="B98" s="19">
        <v>691</v>
      </c>
      <c r="C98" s="19">
        <v>649100</v>
      </c>
      <c r="D98" s="19" t="s">
        <v>391</v>
      </c>
      <c r="E98" s="18">
        <v>20167300.559999999</v>
      </c>
      <c r="F98" s="18">
        <v>20448106</v>
      </c>
      <c r="G98" s="18">
        <v>19126700</v>
      </c>
      <c r="H98" s="18">
        <v>19126700</v>
      </c>
      <c r="I98" s="18">
        <v>19126700</v>
      </c>
      <c r="J98" s="18">
        <v>20726700</v>
      </c>
      <c r="K98" s="18">
        <v>20726700</v>
      </c>
      <c r="L98" s="18">
        <v>278594</v>
      </c>
      <c r="M98" s="22" t="s">
        <v>392</v>
      </c>
      <c r="N98" s="114">
        <v>0</v>
      </c>
    </row>
    <row r="99" spans="1:19" s="16" customFormat="1" x14ac:dyDescent="0.2">
      <c r="A99" s="19"/>
      <c r="B99" s="19">
        <v>692</v>
      </c>
      <c r="C99" s="19">
        <v>649100</v>
      </c>
      <c r="D99" s="19" t="s">
        <v>393</v>
      </c>
      <c r="E99" s="18">
        <v>5747827.5899999999</v>
      </c>
      <c r="F99" s="18">
        <v>5144061</v>
      </c>
      <c r="G99" s="18">
        <v>4939000</v>
      </c>
      <c r="H99" s="18">
        <v>4939000</v>
      </c>
      <c r="I99" s="18">
        <v>4939000</v>
      </c>
      <c r="J99" s="18">
        <v>5239000</v>
      </c>
      <c r="K99" s="18">
        <v>5239000</v>
      </c>
      <c r="L99" s="18">
        <v>94939</v>
      </c>
      <c r="M99" s="22" t="s">
        <v>394</v>
      </c>
      <c r="N99" s="114">
        <v>0</v>
      </c>
    </row>
    <row r="100" spans="1:19" s="16" customFormat="1" x14ac:dyDescent="0.2">
      <c r="A100" s="19"/>
      <c r="B100" s="19">
        <v>693</v>
      </c>
      <c r="C100" s="19">
        <v>649100</v>
      </c>
      <c r="D100" s="19" t="s">
        <v>395</v>
      </c>
      <c r="E100" s="18">
        <v>1934355.13</v>
      </c>
      <c r="F100" s="18">
        <v>1746329</v>
      </c>
      <c r="G100" s="18">
        <v>1474500</v>
      </c>
      <c r="H100" s="18">
        <v>1474500</v>
      </c>
      <c r="I100" s="18">
        <v>1474500</v>
      </c>
      <c r="J100" s="18">
        <v>1574500</v>
      </c>
      <c r="K100" s="18">
        <v>1574500</v>
      </c>
      <c r="L100" s="18">
        <v>-171829</v>
      </c>
      <c r="M100" s="22" t="s">
        <v>396</v>
      </c>
      <c r="N100" s="114">
        <v>0</v>
      </c>
    </row>
    <row r="101" spans="1:19" s="16" customFormat="1" x14ac:dyDescent="0.2">
      <c r="A101" s="19"/>
      <c r="B101" s="19">
        <v>694</v>
      </c>
      <c r="C101" s="19">
        <v>649100</v>
      </c>
      <c r="D101" s="19" t="s">
        <v>397</v>
      </c>
      <c r="E101" s="18">
        <v>837979.25</v>
      </c>
      <c r="F101" s="18">
        <v>837921</v>
      </c>
      <c r="G101" s="18">
        <v>828000</v>
      </c>
      <c r="H101" s="18">
        <v>828000</v>
      </c>
      <c r="I101" s="18">
        <v>828000</v>
      </c>
      <c r="J101" s="18">
        <v>828000</v>
      </c>
      <c r="K101" s="18">
        <v>828000</v>
      </c>
      <c r="L101" s="18">
        <v>-9921</v>
      </c>
      <c r="M101" s="22" t="s">
        <v>398</v>
      </c>
      <c r="N101" s="114">
        <v>0</v>
      </c>
    </row>
    <row r="102" spans="1:19" s="28" customFormat="1" ht="15.75" x14ac:dyDescent="0.25">
      <c r="A102" s="20" t="s">
        <v>399</v>
      </c>
      <c r="B102" s="20">
        <v>999</v>
      </c>
      <c r="C102" s="20">
        <v>649100</v>
      </c>
      <c r="D102" s="20"/>
      <c r="E102" s="33">
        <v>28687462.529999997</v>
      </c>
      <c r="F102" s="33">
        <v>28176417</v>
      </c>
      <c r="G102" s="33">
        <v>26368200</v>
      </c>
      <c r="H102" s="33">
        <v>26368200</v>
      </c>
      <c r="I102" s="33">
        <v>26368200</v>
      </c>
      <c r="J102" s="33">
        <v>28368200</v>
      </c>
      <c r="K102" s="33">
        <v>28368200</v>
      </c>
      <c r="L102" s="18">
        <v>191783</v>
      </c>
      <c r="M102" s="30"/>
      <c r="N102" s="114">
        <v>0</v>
      </c>
    </row>
    <row r="103" spans="1:19" s="26" customFormat="1" ht="15" customHeight="1" x14ac:dyDescent="0.2">
      <c r="A103" s="31" t="s">
        <v>400</v>
      </c>
      <c r="B103" s="31">
        <v>110</v>
      </c>
      <c r="C103" s="31">
        <v>700000</v>
      </c>
      <c r="D103" s="31" t="s">
        <v>401</v>
      </c>
      <c r="E103" s="17">
        <v>730000</v>
      </c>
      <c r="F103" s="17">
        <v>760000</v>
      </c>
      <c r="G103" s="17">
        <v>745104.64670772082</v>
      </c>
      <c r="H103" s="17">
        <v>775725.3856135176</v>
      </c>
      <c r="I103" s="17">
        <v>1114630</v>
      </c>
      <c r="J103" s="17">
        <v>830842.71564395179</v>
      </c>
      <c r="K103" s="17">
        <v>830842.71564395179</v>
      </c>
      <c r="L103" s="18">
        <v>70842.715643951786</v>
      </c>
      <c r="M103" s="22" t="s">
        <v>300</v>
      </c>
      <c r="N103" s="114">
        <v>0</v>
      </c>
    </row>
    <row r="104" spans="1:19" s="26" customFormat="1" x14ac:dyDescent="0.2">
      <c r="A104" s="31"/>
      <c r="B104" s="31">
        <v>530</v>
      </c>
      <c r="C104" s="31">
        <v>700000</v>
      </c>
      <c r="D104" s="31" t="s">
        <v>303</v>
      </c>
      <c r="E104" s="17">
        <v>70000</v>
      </c>
      <c r="F104" s="17">
        <v>35000</v>
      </c>
      <c r="G104" s="17">
        <v>35000</v>
      </c>
      <c r="H104" s="17">
        <v>35000</v>
      </c>
      <c r="I104" s="17">
        <v>35000</v>
      </c>
      <c r="J104" s="17">
        <v>35000</v>
      </c>
      <c r="K104" s="17">
        <v>50000</v>
      </c>
      <c r="L104" s="18">
        <v>0</v>
      </c>
      <c r="M104" s="27"/>
      <c r="N104" s="114">
        <v>15000</v>
      </c>
    </row>
    <row r="105" spans="1:19" s="26" customFormat="1" x14ac:dyDescent="0.2">
      <c r="A105" s="31"/>
      <c r="B105" s="31">
        <v>540</v>
      </c>
      <c r="C105" s="31">
        <v>700000</v>
      </c>
      <c r="D105" s="31" t="s">
        <v>305</v>
      </c>
      <c r="E105" s="17">
        <v>2000</v>
      </c>
      <c r="F105" s="17">
        <v>65</v>
      </c>
      <c r="G105" s="17">
        <v>2000</v>
      </c>
      <c r="H105" s="17">
        <v>2000</v>
      </c>
      <c r="I105" s="17">
        <v>2000</v>
      </c>
      <c r="J105" s="17">
        <v>2000</v>
      </c>
      <c r="K105" s="17">
        <v>2000</v>
      </c>
      <c r="L105" s="18">
        <v>1935</v>
      </c>
      <c r="M105" s="27"/>
      <c r="N105" s="114">
        <v>0</v>
      </c>
    </row>
    <row r="106" spans="1:19" s="26" customFormat="1" x14ac:dyDescent="0.2">
      <c r="A106" s="31"/>
      <c r="B106" s="31">
        <v>750</v>
      </c>
      <c r="C106" s="31">
        <v>700000</v>
      </c>
      <c r="D106" s="31" t="s">
        <v>313</v>
      </c>
      <c r="E106" s="17">
        <v>1250000</v>
      </c>
      <c r="F106" s="17">
        <v>1250000</v>
      </c>
      <c r="G106" s="17">
        <v>475000</v>
      </c>
      <c r="H106" s="17">
        <v>475000</v>
      </c>
      <c r="I106" s="17">
        <v>475000</v>
      </c>
      <c r="J106" s="17">
        <v>475000</v>
      </c>
      <c r="K106" s="17">
        <v>475000</v>
      </c>
      <c r="L106" s="18">
        <v>-775000</v>
      </c>
      <c r="M106" s="22" t="s">
        <v>939</v>
      </c>
      <c r="N106" s="114">
        <v>0</v>
      </c>
    </row>
    <row r="107" spans="1:19" ht="30" x14ac:dyDescent="0.2">
      <c r="A107" s="19"/>
      <c r="B107" s="19">
        <v>780</v>
      </c>
      <c r="C107" s="19">
        <v>700000</v>
      </c>
      <c r="D107" s="19" t="s">
        <v>405</v>
      </c>
      <c r="E107" s="17">
        <v>0</v>
      </c>
      <c r="F107" s="17">
        <v>0</v>
      </c>
      <c r="G107" s="17">
        <v>64500</v>
      </c>
      <c r="H107" s="17">
        <v>64500</v>
      </c>
      <c r="I107" s="17">
        <v>64500</v>
      </c>
      <c r="J107" s="17">
        <v>64500</v>
      </c>
      <c r="K107" s="17">
        <v>64500</v>
      </c>
      <c r="L107" s="18">
        <v>64500</v>
      </c>
      <c r="M107" s="22" t="s">
        <v>938</v>
      </c>
      <c r="N107" s="114">
        <v>0</v>
      </c>
      <c r="O107" s="23"/>
      <c r="P107" s="23"/>
      <c r="Q107" s="23"/>
      <c r="S107" s="23"/>
    </row>
    <row r="108" spans="1:19" s="28" customFormat="1" ht="15.75" x14ac:dyDescent="0.25">
      <c r="A108" s="20" t="s">
        <v>402</v>
      </c>
      <c r="B108" s="20">
        <v>999</v>
      </c>
      <c r="C108" s="20">
        <v>700000</v>
      </c>
      <c r="D108" s="20"/>
      <c r="E108" s="33">
        <v>2052000</v>
      </c>
      <c r="F108" s="33">
        <v>2045065</v>
      </c>
      <c r="G108" s="33">
        <v>1321604.6467077208</v>
      </c>
      <c r="H108" s="33">
        <v>1352225.3856135176</v>
      </c>
      <c r="I108" s="33">
        <v>1691130</v>
      </c>
      <c r="J108" s="33">
        <v>1407342.7156439517</v>
      </c>
      <c r="K108" s="33">
        <v>1422342.7156439517</v>
      </c>
      <c r="L108" s="18">
        <v>-637722.28435604833</v>
      </c>
      <c r="M108" s="30"/>
      <c r="N108" s="114">
        <v>15000</v>
      </c>
      <c r="O108" s="116"/>
      <c r="P108" s="116"/>
      <c r="Q108" s="116"/>
      <c r="S108" s="116"/>
    </row>
    <row r="109" spans="1:19" ht="15" customHeight="1" x14ac:dyDescent="0.2">
      <c r="A109" s="19" t="s">
        <v>403</v>
      </c>
      <c r="B109" s="19">
        <v>110</v>
      </c>
      <c r="C109" s="19">
        <v>710000</v>
      </c>
      <c r="D109" s="19" t="s">
        <v>404</v>
      </c>
      <c r="E109" s="17">
        <v>2113805.6105250204</v>
      </c>
      <c r="F109" s="17">
        <v>2060000</v>
      </c>
      <c r="G109" s="17">
        <v>2157542.9899164978</v>
      </c>
      <c r="H109" s="17">
        <v>2102624.0715313768</v>
      </c>
      <c r="I109" s="17">
        <v>2281235</v>
      </c>
      <c r="J109" s="17">
        <v>2228169.1010451433</v>
      </c>
      <c r="K109" s="17">
        <v>2228169.1010451433</v>
      </c>
      <c r="L109" s="18">
        <v>168169.10104514332</v>
      </c>
      <c r="M109" s="22" t="s">
        <v>300</v>
      </c>
      <c r="N109" s="114">
        <v>0</v>
      </c>
      <c r="S109" s="23"/>
    </row>
    <row r="110" spans="1:19" x14ac:dyDescent="0.2">
      <c r="A110" s="19"/>
      <c r="B110" s="19">
        <v>410</v>
      </c>
      <c r="C110" s="19">
        <v>710000</v>
      </c>
      <c r="D110" s="19" t="s">
        <v>326</v>
      </c>
      <c r="E110" s="17">
        <v>382238.99999999994</v>
      </c>
      <c r="F110" s="17">
        <v>382670</v>
      </c>
      <c r="G110" s="17">
        <v>382670</v>
      </c>
      <c r="H110" s="17">
        <v>382670</v>
      </c>
      <c r="I110" s="17">
        <v>382670</v>
      </c>
      <c r="J110" s="17">
        <v>382670</v>
      </c>
      <c r="K110" s="17">
        <v>382238.99999999994</v>
      </c>
      <c r="L110" s="18">
        <v>0</v>
      </c>
      <c r="M110" s="22" t="s">
        <v>327</v>
      </c>
      <c r="N110" s="114">
        <v>-431.00000000005821</v>
      </c>
      <c r="O110" s="23">
        <v>4750000</v>
      </c>
      <c r="S110" s="23"/>
    </row>
    <row r="111" spans="1:19" x14ac:dyDescent="0.2">
      <c r="A111" s="19"/>
      <c r="B111" s="19">
        <v>430</v>
      </c>
      <c r="C111" s="19">
        <v>710000</v>
      </c>
      <c r="D111" s="19" t="s">
        <v>347</v>
      </c>
      <c r="E111" s="17">
        <v>0</v>
      </c>
      <c r="F111" s="17">
        <v>5000</v>
      </c>
      <c r="G111" s="17">
        <v>45000</v>
      </c>
      <c r="H111" s="17">
        <v>45000</v>
      </c>
      <c r="I111" s="17">
        <v>45000</v>
      </c>
      <c r="J111" s="17">
        <v>45000</v>
      </c>
      <c r="K111" s="17">
        <v>45000</v>
      </c>
      <c r="L111" s="18">
        <v>40000</v>
      </c>
      <c r="M111" s="22" t="s">
        <v>466</v>
      </c>
      <c r="N111" s="114">
        <v>0</v>
      </c>
    </row>
    <row r="112" spans="1:19" x14ac:dyDescent="0.2">
      <c r="A112" s="19"/>
      <c r="B112" s="19">
        <v>530</v>
      </c>
      <c r="C112" s="19">
        <v>710000</v>
      </c>
      <c r="D112" s="19" t="s">
        <v>303</v>
      </c>
      <c r="E112" s="17">
        <v>55000</v>
      </c>
      <c r="F112" s="17">
        <v>90000</v>
      </c>
      <c r="G112" s="17">
        <v>90000</v>
      </c>
      <c r="H112" s="17">
        <v>90000</v>
      </c>
      <c r="I112" s="17">
        <v>90000</v>
      </c>
      <c r="J112" s="17">
        <v>90000</v>
      </c>
      <c r="K112" s="17">
        <v>90000</v>
      </c>
      <c r="L112" s="18">
        <v>0</v>
      </c>
      <c r="M112" s="22" t="s">
        <v>304</v>
      </c>
      <c r="N112" s="114">
        <v>0</v>
      </c>
    </row>
    <row r="113" spans="1:15" x14ac:dyDescent="0.2">
      <c r="A113" s="19"/>
      <c r="B113" s="19">
        <v>540</v>
      </c>
      <c r="C113" s="19">
        <v>710000</v>
      </c>
      <c r="D113" s="19" t="s">
        <v>305</v>
      </c>
      <c r="E113" s="17">
        <v>3000</v>
      </c>
      <c r="F113" s="17">
        <v>0</v>
      </c>
      <c r="G113" s="17">
        <v>2000</v>
      </c>
      <c r="H113" s="17">
        <v>2000</v>
      </c>
      <c r="I113" s="17">
        <v>2000</v>
      </c>
      <c r="J113" s="17">
        <v>2000</v>
      </c>
      <c r="K113" s="17">
        <v>2000</v>
      </c>
      <c r="L113" s="18">
        <v>2000</v>
      </c>
      <c r="M113" s="22"/>
      <c r="N113" s="114">
        <v>0</v>
      </c>
    </row>
    <row r="114" spans="1:15" s="35" customFormat="1" ht="15.75" x14ac:dyDescent="0.25">
      <c r="A114" s="20" t="s">
        <v>406</v>
      </c>
      <c r="B114" s="20">
        <v>999</v>
      </c>
      <c r="C114" s="20">
        <v>710000</v>
      </c>
      <c r="D114" s="20"/>
      <c r="E114" s="33">
        <v>2554044.6105250204</v>
      </c>
      <c r="F114" s="33">
        <v>2537670</v>
      </c>
      <c r="G114" s="33">
        <v>2677212.9899164978</v>
      </c>
      <c r="H114" s="33">
        <v>2622294.0715313768</v>
      </c>
      <c r="I114" s="33">
        <v>2800905</v>
      </c>
      <c r="J114" s="33">
        <v>2747839.1010451433</v>
      </c>
      <c r="K114" s="33">
        <v>2747408.1010451433</v>
      </c>
      <c r="L114" s="18">
        <v>210169.10104514332</v>
      </c>
      <c r="M114" s="30"/>
      <c r="N114" s="114">
        <v>-431</v>
      </c>
    </row>
    <row r="115" spans="1:15" ht="15" customHeight="1" x14ac:dyDescent="0.2">
      <c r="A115" s="19" t="s">
        <v>407</v>
      </c>
      <c r="B115" s="19">
        <v>110</v>
      </c>
      <c r="C115" s="19">
        <v>711000</v>
      </c>
      <c r="D115" s="19" t="s">
        <v>408</v>
      </c>
      <c r="E115" s="17">
        <v>2224838.016231488</v>
      </c>
      <c r="F115" s="17">
        <v>2148000</v>
      </c>
      <c r="G115" s="17">
        <v>2270872.8000905057</v>
      </c>
      <c r="H115" s="17">
        <v>2192444.9056550469</v>
      </c>
      <c r="I115" s="17">
        <v>2350865</v>
      </c>
      <c r="J115" s="17">
        <v>2170320.5198292034</v>
      </c>
      <c r="K115" s="17">
        <v>2170320.5198292034</v>
      </c>
      <c r="L115" s="18">
        <v>22320.519829203375</v>
      </c>
      <c r="M115" s="22" t="s">
        <v>1132</v>
      </c>
      <c r="N115" s="114">
        <v>0</v>
      </c>
    </row>
    <row r="116" spans="1:15" x14ac:dyDescent="0.2">
      <c r="A116" s="19"/>
      <c r="B116" s="19">
        <v>530</v>
      </c>
      <c r="C116" s="19">
        <v>711000</v>
      </c>
      <c r="D116" s="19" t="s">
        <v>303</v>
      </c>
      <c r="E116" s="17">
        <v>275000</v>
      </c>
      <c r="F116" s="17">
        <v>180000</v>
      </c>
      <c r="G116" s="17">
        <v>180000</v>
      </c>
      <c r="H116" s="17">
        <v>180000</v>
      </c>
      <c r="I116" s="17">
        <v>180000</v>
      </c>
      <c r="J116" s="17">
        <v>180000</v>
      </c>
      <c r="K116" s="17">
        <v>180000</v>
      </c>
      <c r="L116" s="18">
        <v>0</v>
      </c>
      <c r="M116" s="22" t="s">
        <v>304</v>
      </c>
      <c r="N116" s="114">
        <v>0</v>
      </c>
    </row>
    <row r="117" spans="1:15" x14ac:dyDescent="0.2">
      <c r="A117" s="19"/>
      <c r="B117" s="19">
        <v>540</v>
      </c>
      <c r="C117" s="19">
        <v>711000</v>
      </c>
      <c r="D117" s="19" t="s">
        <v>305</v>
      </c>
      <c r="E117" s="17">
        <v>80000</v>
      </c>
      <c r="F117" s="17">
        <v>42000</v>
      </c>
      <c r="G117" s="17">
        <v>42000</v>
      </c>
      <c r="H117" s="17">
        <v>42000</v>
      </c>
      <c r="I117" s="17">
        <v>42000</v>
      </c>
      <c r="J117" s="17">
        <v>42000</v>
      </c>
      <c r="K117" s="17">
        <v>42000</v>
      </c>
      <c r="L117" s="18">
        <v>0</v>
      </c>
      <c r="M117" s="22"/>
      <c r="N117" s="114">
        <v>0</v>
      </c>
    </row>
    <row r="118" spans="1:15" s="35" customFormat="1" ht="15.75" x14ac:dyDescent="0.25">
      <c r="A118" s="20" t="s">
        <v>409</v>
      </c>
      <c r="B118" s="20">
        <v>999</v>
      </c>
      <c r="C118" s="20">
        <v>711000</v>
      </c>
      <c r="D118" s="20"/>
      <c r="E118" s="33">
        <v>2579838.016231488</v>
      </c>
      <c r="F118" s="33">
        <v>2370000</v>
      </c>
      <c r="G118" s="33">
        <v>2492872.8000905057</v>
      </c>
      <c r="H118" s="33">
        <v>2414444.9056550469</v>
      </c>
      <c r="I118" s="33">
        <v>2572865</v>
      </c>
      <c r="J118" s="33">
        <v>2392320.5198292034</v>
      </c>
      <c r="K118" s="33">
        <v>2392320.5198292034</v>
      </c>
      <c r="L118" s="18">
        <v>22320.519829203375</v>
      </c>
      <c r="M118" s="30"/>
      <c r="N118" s="114">
        <v>0</v>
      </c>
    </row>
    <row r="119" spans="1:15" ht="15" customHeight="1" x14ac:dyDescent="0.2">
      <c r="A119" s="19" t="s">
        <v>410</v>
      </c>
      <c r="B119" s="19">
        <v>750</v>
      </c>
      <c r="C119" s="19">
        <v>712200</v>
      </c>
      <c r="D119" s="19" t="s">
        <v>313</v>
      </c>
      <c r="E119" s="17">
        <v>16000000</v>
      </c>
      <c r="F119" s="17">
        <v>16200000</v>
      </c>
      <c r="G119" s="17">
        <v>17648027</v>
      </c>
      <c r="H119" s="17">
        <v>17648027</v>
      </c>
      <c r="I119" s="17">
        <v>17648027</v>
      </c>
      <c r="J119" s="17">
        <v>16048027</v>
      </c>
      <c r="K119" s="17">
        <v>16848027</v>
      </c>
      <c r="L119" s="18">
        <v>-151973</v>
      </c>
      <c r="M119" s="231" t="s">
        <v>1301</v>
      </c>
      <c r="N119" s="114">
        <v>800000</v>
      </c>
      <c r="O119" s="23">
        <v>2950000</v>
      </c>
    </row>
    <row r="120" spans="1:15" s="35" customFormat="1" ht="15.75" x14ac:dyDescent="0.25">
      <c r="A120" s="20" t="s">
        <v>411</v>
      </c>
      <c r="B120" s="20">
        <v>999</v>
      </c>
      <c r="C120" s="20">
        <v>712200</v>
      </c>
      <c r="D120" s="20"/>
      <c r="E120" s="33">
        <v>16000000</v>
      </c>
      <c r="F120" s="33">
        <v>16200000</v>
      </c>
      <c r="G120" s="33">
        <v>17648027</v>
      </c>
      <c r="H120" s="33">
        <v>17648027</v>
      </c>
      <c r="I120" s="33">
        <v>17952502</v>
      </c>
      <c r="J120" s="33">
        <v>16048027</v>
      </c>
      <c r="K120" s="33">
        <v>16848027</v>
      </c>
      <c r="L120" s="18">
        <v>-151973</v>
      </c>
      <c r="M120" s="30"/>
      <c r="N120" s="114">
        <v>800000</v>
      </c>
    </row>
    <row r="121" spans="1:15" ht="15" customHeight="1" x14ac:dyDescent="0.2">
      <c r="A121" s="19" t="s">
        <v>412</v>
      </c>
      <c r="B121" s="19">
        <v>750</v>
      </c>
      <c r="C121" s="19">
        <v>712300</v>
      </c>
      <c r="D121" s="19" t="s">
        <v>412</v>
      </c>
      <c r="E121" s="17">
        <v>32500000</v>
      </c>
      <c r="F121" s="17">
        <v>34500000</v>
      </c>
      <c r="G121" s="17">
        <v>35658686</v>
      </c>
      <c r="H121" s="17">
        <v>35658686</v>
      </c>
      <c r="I121" s="17">
        <v>35658686</v>
      </c>
      <c r="J121" s="17">
        <v>32158686</v>
      </c>
      <c r="K121" s="262">
        <v>35608686</v>
      </c>
      <c r="L121" s="18">
        <v>-2341314</v>
      </c>
      <c r="M121" s="231" t="s">
        <v>1316</v>
      </c>
      <c r="N121" s="114">
        <v>3450000</v>
      </c>
      <c r="O121" s="23"/>
    </row>
    <row r="122" spans="1:15" x14ac:dyDescent="0.2">
      <c r="A122" s="19"/>
      <c r="B122" s="19">
        <v>751</v>
      </c>
      <c r="C122" s="19">
        <v>712300</v>
      </c>
      <c r="D122" s="19" t="s">
        <v>927</v>
      </c>
      <c r="E122" s="17">
        <v>684000</v>
      </c>
      <c r="F122" s="17">
        <v>550000</v>
      </c>
      <c r="G122" s="17">
        <v>1500000</v>
      </c>
      <c r="H122" s="17">
        <v>1500000</v>
      </c>
      <c r="I122" s="17">
        <v>1500000</v>
      </c>
      <c r="J122" s="17">
        <v>700000</v>
      </c>
      <c r="K122" s="17">
        <v>700000</v>
      </c>
      <c r="L122" s="18">
        <v>150000</v>
      </c>
      <c r="M122" s="22" t="s">
        <v>928</v>
      </c>
      <c r="N122" s="114">
        <v>0</v>
      </c>
    </row>
    <row r="123" spans="1:15" ht="15" customHeight="1" x14ac:dyDescent="0.2">
      <c r="A123" s="19"/>
      <c r="B123" s="19">
        <v>780</v>
      </c>
      <c r="C123" s="19">
        <v>712300</v>
      </c>
      <c r="D123" s="19" t="s">
        <v>930</v>
      </c>
      <c r="E123" s="17">
        <v>0</v>
      </c>
      <c r="F123" s="17">
        <v>0</v>
      </c>
      <c r="G123" s="17">
        <v>50000</v>
      </c>
      <c r="H123" s="17">
        <v>50000</v>
      </c>
      <c r="I123" s="17">
        <v>50000</v>
      </c>
      <c r="J123" s="17">
        <v>50000</v>
      </c>
      <c r="K123" s="17">
        <v>50000</v>
      </c>
      <c r="L123" s="18">
        <v>50000</v>
      </c>
      <c r="M123" s="22" t="s">
        <v>931</v>
      </c>
      <c r="N123" s="114">
        <v>0</v>
      </c>
    </row>
    <row r="124" spans="1:15" s="35" customFormat="1" ht="15.75" x14ac:dyDescent="0.25">
      <c r="A124" s="20" t="s">
        <v>413</v>
      </c>
      <c r="B124" s="20">
        <v>999</v>
      </c>
      <c r="C124" s="20">
        <v>712300</v>
      </c>
      <c r="D124" s="20"/>
      <c r="E124" s="33">
        <v>33184000</v>
      </c>
      <c r="F124" s="33">
        <v>35050000</v>
      </c>
      <c r="G124" s="33">
        <v>37208686</v>
      </c>
      <c r="H124" s="33">
        <v>37208686</v>
      </c>
      <c r="I124" s="33">
        <v>37328686</v>
      </c>
      <c r="J124" s="33">
        <v>32908686</v>
      </c>
      <c r="K124" s="33">
        <v>36358686</v>
      </c>
      <c r="L124" s="18">
        <v>-2141314</v>
      </c>
      <c r="M124" s="30"/>
      <c r="N124" s="114">
        <v>3450000</v>
      </c>
    </row>
    <row r="125" spans="1:15" ht="15" customHeight="1" x14ac:dyDescent="0.2">
      <c r="A125" s="19" t="s">
        <v>940</v>
      </c>
      <c r="B125" s="19">
        <v>110</v>
      </c>
      <c r="C125" s="19">
        <v>713000</v>
      </c>
      <c r="D125" s="19" t="s">
        <v>414</v>
      </c>
      <c r="E125" s="17">
        <v>3740535.1016773279</v>
      </c>
      <c r="F125" s="17">
        <v>4368000</v>
      </c>
      <c r="G125" s="17">
        <v>3817931.6238809782</v>
      </c>
      <c r="H125" s="17">
        <v>4458379.5846840059</v>
      </c>
      <c r="I125" s="17">
        <v>4121809.9999999995</v>
      </c>
      <c r="J125" s="17">
        <v>4028999.371411066</v>
      </c>
      <c r="K125" s="17">
        <v>4028999.371411066</v>
      </c>
      <c r="L125" s="18">
        <v>-339000.62858893396</v>
      </c>
      <c r="M125" s="22" t="s">
        <v>1091</v>
      </c>
      <c r="N125" s="114">
        <v>0</v>
      </c>
    </row>
    <row r="126" spans="1:15" x14ac:dyDescent="0.2">
      <c r="A126" s="19"/>
      <c r="B126" s="19">
        <v>530</v>
      </c>
      <c r="C126" s="19">
        <v>713000</v>
      </c>
      <c r="D126" s="19" t="s">
        <v>303</v>
      </c>
      <c r="E126" s="17">
        <v>180000</v>
      </c>
      <c r="F126" s="17">
        <v>482000</v>
      </c>
      <c r="G126" s="17">
        <v>400000</v>
      </c>
      <c r="H126" s="17">
        <v>400000</v>
      </c>
      <c r="I126" s="17">
        <v>400000</v>
      </c>
      <c r="J126" s="17">
        <v>400000</v>
      </c>
      <c r="K126" s="17">
        <v>400000</v>
      </c>
      <c r="L126" s="18">
        <v>-82000</v>
      </c>
      <c r="M126" s="22" t="s">
        <v>304</v>
      </c>
      <c r="N126" s="114">
        <v>0</v>
      </c>
    </row>
    <row r="127" spans="1:15" s="35" customFormat="1" ht="15.75" x14ac:dyDescent="0.25">
      <c r="A127" s="20" t="s">
        <v>415</v>
      </c>
      <c r="B127" s="20">
        <v>999</v>
      </c>
      <c r="C127" s="20">
        <v>713000</v>
      </c>
      <c r="D127" s="20"/>
      <c r="E127" s="24">
        <v>3920535.1016773279</v>
      </c>
      <c r="F127" s="24">
        <v>4850000</v>
      </c>
      <c r="G127" s="24">
        <v>4217931.6238809787</v>
      </c>
      <c r="H127" s="24">
        <v>4858379.5846840059</v>
      </c>
      <c r="I127" s="24">
        <v>4721810</v>
      </c>
      <c r="J127" s="24">
        <v>4428999.3714110665</v>
      </c>
      <c r="K127" s="24">
        <v>4428999.3714110665</v>
      </c>
      <c r="L127" s="18">
        <v>-421000.6285889335</v>
      </c>
      <c r="M127" s="30"/>
      <c r="N127" s="114">
        <v>0</v>
      </c>
    </row>
    <row r="128" spans="1:15" ht="15" customHeight="1" x14ac:dyDescent="0.2">
      <c r="A128" s="19" t="s">
        <v>416</v>
      </c>
      <c r="B128" s="19">
        <v>110</v>
      </c>
      <c r="C128" s="19">
        <v>714200</v>
      </c>
      <c r="D128" s="19" t="s">
        <v>417</v>
      </c>
      <c r="E128" s="17">
        <v>1649773.9527140274</v>
      </c>
      <c r="F128" s="17">
        <v>1866000</v>
      </c>
      <c r="G128" s="17">
        <v>1683909.9153213501</v>
      </c>
      <c r="H128" s="17">
        <v>1904609.9599405576</v>
      </c>
      <c r="I128" s="17">
        <v>1903989.9999999998</v>
      </c>
      <c r="J128" s="17">
        <v>1859699.5428787225</v>
      </c>
      <c r="K128" s="17">
        <v>1859699.5428787225</v>
      </c>
      <c r="L128" s="18">
        <v>-6300.4571212774608</v>
      </c>
      <c r="M128" s="22" t="s">
        <v>300</v>
      </c>
      <c r="N128" s="114">
        <v>0</v>
      </c>
    </row>
    <row r="129" spans="1:14" ht="15" customHeight="1" x14ac:dyDescent="0.2">
      <c r="A129" s="19"/>
      <c r="B129" s="19">
        <v>430</v>
      </c>
      <c r="C129" s="19">
        <v>714200</v>
      </c>
      <c r="D129" s="19" t="s">
        <v>347</v>
      </c>
      <c r="E129" s="17">
        <v>5000</v>
      </c>
      <c r="F129" s="17">
        <v>0</v>
      </c>
      <c r="G129" s="17">
        <v>5000</v>
      </c>
      <c r="H129" s="17">
        <v>5000</v>
      </c>
      <c r="I129" s="17">
        <v>5000</v>
      </c>
      <c r="J129" s="17">
        <v>5000</v>
      </c>
      <c r="K129" s="17">
        <v>5000</v>
      </c>
      <c r="L129" s="18">
        <v>5000</v>
      </c>
      <c r="M129" s="22" t="s">
        <v>418</v>
      </c>
      <c r="N129" s="114">
        <v>0</v>
      </c>
    </row>
    <row r="130" spans="1:14" x14ac:dyDescent="0.2">
      <c r="A130" s="19"/>
      <c r="B130" s="19">
        <v>530</v>
      </c>
      <c r="C130" s="19">
        <v>714200</v>
      </c>
      <c r="D130" s="19" t="s">
        <v>303</v>
      </c>
      <c r="E130" s="17">
        <v>80000</v>
      </c>
      <c r="F130" s="17">
        <v>102000</v>
      </c>
      <c r="G130" s="17">
        <v>102000</v>
      </c>
      <c r="H130" s="17">
        <v>102000</v>
      </c>
      <c r="I130" s="17">
        <v>102000</v>
      </c>
      <c r="J130" s="17">
        <v>102000</v>
      </c>
      <c r="K130" s="17">
        <v>102000</v>
      </c>
      <c r="L130" s="18">
        <v>0</v>
      </c>
      <c r="M130" s="22" t="s">
        <v>304</v>
      </c>
      <c r="N130" s="114">
        <v>0</v>
      </c>
    </row>
    <row r="131" spans="1:14" x14ac:dyDescent="0.2">
      <c r="A131" s="19"/>
      <c r="B131" s="19">
        <v>540</v>
      </c>
      <c r="C131" s="19">
        <v>714200</v>
      </c>
      <c r="D131" s="19" t="s">
        <v>305</v>
      </c>
      <c r="E131" s="17">
        <v>22000</v>
      </c>
      <c r="F131" s="17">
        <v>15000</v>
      </c>
      <c r="G131" s="17">
        <v>15000</v>
      </c>
      <c r="H131" s="17">
        <v>15000</v>
      </c>
      <c r="I131" s="17">
        <v>15000</v>
      </c>
      <c r="J131" s="17">
        <v>15000</v>
      </c>
      <c r="K131" s="17">
        <v>15000</v>
      </c>
      <c r="L131" s="18">
        <v>0</v>
      </c>
      <c r="M131" s="22"/>
      <c r="N131" s="114">
        <v>0</v>
      </c>
    </row>
    <row r="132" spans="1:14" x14ac:dyDescent="0.2">
      <c r="A132" s="19"/>
      <c r="B132" s="19">
        <v>720</v>
      </c>
      <c r="C132" s="19">
        <v>714200</v>
      </c>
      <c r="D132" s="19" t="s">
        <v>419</v>
      </c>
      <c r="E132" s="17">
        <v>25000</v>
      </c>
      <c r="F132" s="17">
        <v>25000</v>
      </c>
      <c r="G132" s="17">
        <v>63897</v>
      </c>
      <c r="H132" s="17">
        <v>63897</v>
      </c>
      <c r="I132" s="17">
        <v>63897</v>
      </c>
      <c r="J132" s="17">
        <v>25000</v>
      </c>
      <c r="K132" s="17">
        <v>25000</v>
      </c>
      <c r="L132" s="18">
        <v>0</v>
      </c>
      <c r="M132" s="36" t="s">
        <v>941</v>
      </c>
      <c r="N132" s="114">
        <v>0</v>
      </c>
    </row>
    <row r="133" spans="1:14" x14ac:dyDescent="0.2">
      <c r="A133" s="19"/>
      <c r="B133" s="19">
        <v>750</v>
      </c>
      <c r="C133" s="19">
        <v>714200</v>
      </c>
      <c r="D133" s="19" t="s">
        <v>313</v>
      </c>
      <c r="E133" s="17">
        <v>276000</v>
      </c>
      <c r="F133" s="17">
        <v>276000</v>
      </c>
      <c r="G133" s="17">
        <v>20000</v>
      </c>
      <c r="H133" s="17">
        <v>20000</v>
      </c>
      <c r="I133" s="17">
        <v>20000</v>
      </c>
      <c r="J133" s="17">
        <v>20000</v>
      </c>
      <c r="K133" s="17">
        <v>20000</v>
      </c>
      <c r="L133" s="18">
        <v>-256000</v>
      </c>
      <c r="M133" s="18" t="s">
        <v>942</v>
      </c>
      <c r="N133" s="114">
        <v>0</v>
      </c>
    </row>
    <row r="134" spans="1:14" x14ac:dyDescent="0.2">
      <c r="A134" s="19"/>
      <c r="B134" s="19">
        <v>780</v>
      </c>
      <c r="C134" s="19">
        <v>714200</v>
      </c>
      <c r="D134" s="19" t="s">
        <v>306</v>
      </c>
      <c r="E134" s="17">
        <v>0</v>
      </c>
      <c r="F134" s="17">
        <v>0</v>
      </c>
      <c r="G134" s="17">
        <v>251550</v>
      </c>
      <c r="H134" s="17">
        <v>251550</v>
      </c>
      <c r="I134" s="17">
        <v>251550</v>
      </c>
      <c r="J134" s="17">
        <v>251550</v>
      </c>
      <c r="K134" s="17">
        <v>251550</v>
      </c>
      <c r="L134" s="18">
        <v>251550</v>
      </c>
      <c r="M134" s="18" t="s">
        <v>943</v>
      </c>
      <c r="N134" s="114">
        <v>0</v>
      </c>
    </row>
    <row r="135" spans="1:14" s="35" customFormat="1" ht="15.75" x14ac:dyDescent="0.25">
      <c r="A135" s="20" t="s">
        <v>420</v>
      </c>
      <c r="B135" s="20">
        <v>999</v>
      </c>
      <c r="C135" s="20">
        <v>714200</v>
      </c>
      <c r="D135" s="20"/>
      <c r="E135" s="33">
        <v>2057773.9527140274</v>
      </c>
      <c r="F135" s="33">
        <v>2284000</v>
      </c>
      <c r="G135" s="33">
        <v>2141356.9153213501</v>
      </c>
      <c r="H135" s="33">
        <v>2362056.9599405574</v>
      </c>
      <c r="I135" s="33">
        <v>2376437</v>
      </c>
      <c r="J135" s="33">
        <v>2278249.5428787228</v>
      </c>
      <c r="K135" s="33">
        <v>2278249.5428787228</v>
      </c>
      <c r="L135" s="18">
        <v>-5750.457121277228</v>
      </c>
      <c r="M135" s="30"/>
      <c r="N135" s="114">
        <v>0</v>
      </c>
    </row>
    <row r="136" spans="1:14" ht="30" customHeight="1" x14ac:dyDescent="0.2">
      <c r="A136" s="19"/>
      <c r="B136" s="19">
        <v>751</v>
      </c>
      <c r="C136" s="19">
        <v>715200</v>
      </c>
      <c r="D136" s="19" t="s">
        <v>421</v>
      </c>
      <c r="E136" s="17">
        <v>300000</v>
      </c>
      <c r="F136" s="17">
        <v>300000</v>
      </c>
      <c r="G136" s="17">
        <v>360000</v>
      </c>
      <c r="H136" s="17">
        <v>360000</v>
      </c>
      <c r="I136" s="17">
        <v>360000</v>
      </c>
      <c r="J136" s="17">
        <v>300000</v>
      </c>
      <c r="K136" s="17">
        <v>300000</v>
      </c>
      <c r="L136" s="18">
        <v>0</v>
      </c>
      <c r="M136" s="22" t="s">
        <v>929</v>
      </c>
      <c r="N136" s="114">
        <v>0</v>
      </c>
    </row>
    <row r="137" spans="1:14" s="35" customFormat="1" ht="15.75" x14ac:dyDescent="0.25">
      <c r="A137" s="20" t="s">
        <v>422</v>
      </c>
      <c r="B137" s="20">
        <v>999</v>
      </c>
      <c r="C137" s="20">
        <v>715200</v>
      </c>
      <c r="D137" s="20"/>
      <c r="E137" s="33">
        <v>300000</v>
      </c>
      <c r="F137" s="33">
        <v>300000</v>
      </c>
      <c r="G137" s="33">
        <v>360000</v>
      </c>
      <c r="H137" s="33">
        <v>360000</v>
      </c>
      <c r="I137" s="33">
        <v>360000</v>
      </c>
      <c r="J137" s="33">
        <v>300000</v>
      </c>
      <c r="K137" s="33">
        <v>300000</v>
      </c>
      <c r="L137" s="18">
        <v>0</v>
      </c>
      <c r="M137" s="30"/>
      <c r="N137" s="114">
        <v>0</v>
      </c>
    </row>
    <row r="138" spans="1:14" ht="15" customHeight="1" x14ac:dyDescent="0.2">
      <c r="A138" s="19" t="s">
        <v>423</v>
      </c>
      <c r="B138" s="19">
        <v>110</v>
      </c>
      <c r="C138" s="19">
        <v>722000</v>
      </c>
      <c r="D138" s="19" t="s">
        <v>424</v>
      </c>
      <c r="E138" s="17">
        <v>1282110.0432520441</v>
      </c>
      <c r="F138" s="17">
        <v>1360000</v>
      </c>
      <c r="G138" s="17">
        <v>1308638.5627640206</v>
      </c>
      <c r="H138" s="17">
        <v>1388140.1637294525</v>
      </c>
      <c r="I138" s="17">
        <v>1500620</v>
      </c>
      <c r="J138" s="17">
        <v>1465712.7022908044</v>
      </c>
      <c r="K138" s="17">
        <v>1465712.7022908044</v>
      </c>
      <c r="L138" s="18">
        <v>105712.70229080436</v>
      </c>
      <c r="M138" s="22" t="s">
        <v>300</v>
      </c>
      <c r="N138" s="114">
        <v>0</v>
      </c>
    </row>
    <row r="139" spans="1:14" ht="15" customHeight="1" x14ac:dyDescent="0.2">
      <c r="A139" s="19"/>
      <c r="B139" s="19">
        <v>530</v>
      </c>
      <c r="C139" s="19">
        <v>722000</v>
      </c>
      <c r="D139" s="19" t="s">
        <v>303</v>
      </c>
      <c r="E139" s="17">
        <v>74000</v>
      </c>
      <c r="F139" s="17">
        <v>60000</v>
      </c>
      <c r="G139" s="17">
        <v>115528</v>
      </c>
      <c r="H139" s="17">
        <v>115528</v>
      </c>
      <c r="I139" s="17">
        <v>115528</v>
      </c>
      <c r="J139" s="17">
        <v>115528</v>
      </c>
      <c r="K139" s="17">
        <v>115528</v>
      </c>
      <c r="L139" s="18">
        <v>55528</v>
      </c>
      <c r="M139" s="22" t="s">
        <v>304</v>
      </c>
      <c r="N139" s="114">
        <v>0</v>
      </c>
    </row>
    <row r="140" spans="1:14" x14ac:dyDescent="0.2">
      <c r="A140" s="19"/>
      <c r="B140" s="19">
        <v>540</v>
      </c>
      <c r="C140" s="19">
        <v>722000</v>
      </c>
      <c r="D140" s="19" t="s">
        <v>305</v>
      </c>
      <c r="E140" s="17">
        <v>5200</v>
      </c>
      <c r="F140" s="17">
        <v>4700</v>
      </c>
      <c r="G140" s="17">
        <v>4700</v>
      </c>
      <c r="H140" s="17">
        <v>4700</v>
      </c>
      <c r="I140" s="17">
        <v>4700</v>
      </c>
      <c r="J140" s="17">
        <v>4700</v>
      </c>
      <c r="K140" s="17">
        <v>4700</v>
      </c>
      <c r="L140" s="18">
        <v>0</v>
      </c>
      <c r="M140" s="22"/>
      <c r="N140" s="114">
        <v>0</v>
      </c>
    </row>
    <row r="141" spans="1:14" ht="15" customHeight="1" x14ac:dyDescent="0.2">
      <c r="A141" s="19"/>
      <c r="B141" s="19">
        <v>780</v>
      </c>
      <c r="C141" s="19">
        <v>722000</v>
      </c>
      <c r="D141" s="19" t="s">
        <v>306</v>
      </c>
      <c r="E141" s="17">
        <v>15000</v>
      </c>
      <c r="F141" s="17">
        <v>15000</v>
      </c>
      <c r="G141" s="17">
        <v>76500</v>
      </c>
      <c r="H141" s="17">
        <v>76500</v>
      </c>
      <c r="I141" s="17">
        <v>76500</v>
      </c>
      <c r="J141" s="17">
        <v>30000</v>
      </c>
      <c r="K141" s="17">
        <v>30000</v>
      </c>
      <c r="L141" s="18">
        <v>15000</v>
      </c>
      <c r="M141" s="22" t="s">
        <v>425</v>
      </c>
      <c r="N141" s="114">
        <v>0</v>
      </c>
    </row>
    <row r="142" spans="1:14" s="35" customFormat="1" ht="15.75" x14ac:dyDescent="0.25">
      <c r="A142" s="20" t="s">
        <v>426</v>
      </c>
      <c r="B142" s="20">
        <v>999</v>
      </c>
      <c r="C142" s="20">
        <v>722000</v>
      </c>
      <c r="D142" s="20"/>
      <c r="E142" s="33">
        <v>1376310.0432520441</v>
      </c>
      <c r="F142" s="33">
        <v>1439700</v>
      </c>
      <c r="G142" s="33">
        <v>1505366.5627640206</v>
      </c>
      <c r="H142" s="33">
        <v>1584868.1637294525</v>
      </c>
      <c r="I142" s="33">
        <v>1697348</v>
      </c>
      <c r="J142" s="33">
        <v>1615940.7022908044</v>
      </c>
      <c r="K142" s="33">
        <v>1615940.7022908044</v>
      </c>
      <c r="L142" s="18">
        <v>176240.70229080436</v>
      </c>
      <c r="M142" s="30"/>
      <c r="N142" s="114">
        <v>0</v>
      </c>
    </row>
    <row r="143" spans="1:14" ht="15" customHeight="1" x14ac:dyDescent="0.2">
      <c r="A143" s="19" t="s">
        <v>427</v>
      </c>
      <c r="B143" s="19">
        <v>430</v>
      </c>
      <c r="C143" s="19">
        <v>722100</v>
      </c>
      <c r="D143" s="19" t="s">
        <v>347</v>
      </c>
      <c r="E143" s="17">
        <v>4500</v>
      </c>
      <c r="F143" s="17">
        <v>2000</v>
      </c>
      <c r="G143" s="17">
        <v>4500</v>
      </c>
      <c r="H143" s="17">
        <v>4500</v>
      </c>
      <c r="I143" s="17">
        <v>2000</v>
      </c>
      <c r="J143" s="17">
        <v>2000</v>
      </c>
      <c r="K143" s="17">
        <v>2000</v>
      </c>
      <c r="L143" s="18">
        <v>0</v>
      </c>
      <c r="M143" s="22" t="s">
        <v>428</v>
      </c>
      <c r="N143" s="114">
        <v>0</v>
      </c>
    </row>
    <row r="144" spans="1:14" ht="15" customHeight="1" x14ac:dyDescent="0.2">
      <c r="A144" s="19"/>
      <c r="B144" s="19">
        <v>750</v>
      </c>
      <c r="C144" s="19">
        <v>722100</v>
      </c>
      <c r="D144" s="19" t="s">
        <v>313</v>
      </c>
      <c r="E144" s="17">
        <v>2000</v>
      </c>
      <c r="F144" s="17">
        <v>2000</v>
      </c>
      <c r="G144" s="17">
        <v>3000</v>
      </c>
      <c r="H144" s="17">
        <v>3000</v>
      </c>
      <c r="I144" s="17">
        <v>3000</v>
      </c>
      <c r="J144" s="17">
        <v>3000</v>
      </c>
      <c r="K144" s="17">
        <v>3000</v>
      </c>
      <c r="L144" s="18">
        <v>1000</v>
      </c>
      <c r="M144" s="22" t="s">
        <v>429</v>
      </c>
      <c r="N144" s="114">
        <v>0</v>
      </c>
    </row>
    <row r="145" spans="1:14" ht="30" x14ac:dyDescent="0.2">
      <c r="A145" s="19"/>
      <c r="B145" s="19">
        <v>780</v>
      </c>
      <c r="C145" s="19">
        <v>722100</v>
      </c>
      <c r="D145" s="19" t="s">
        <v>306</v>
      </c>
      <c r="E145" s="17">
        <v>6000</v>
      </c>
      <c r="F145" s="17">
        <v>6000</v>
      </c>
      <c r="G145" s="17">
        <v>23000</v>
      </c>
      <c r="H145" s="17">
        <v>23000</v>
      </c>
      <c r="I145" s="17">
        <v>23000</v>
      </c>
      <c r="J145" s="17">
        <v>23000</v>
      </c>
      <c r="K145" s="17">
        <v>23000</v>
      </c>
      <c r="L145" s="18">
        <v>17000</v>
      </c>
      <c r="M145" s="22" t="s">
        <v>951</v>
      </c>
      <c r="N145" s="114">
        <v>0</v>
      </c>
    </row>
    <row r="146" spans="1:14" s="35" customFormat="1" ht="15.75" x14ac:dyDescent="0.25">
      <c r="A146" s="20" t="s">
        <v>430</v>
      </c>
      <c r="B146" s="20">
        <v>999</v>
      </c>
      <c r="C146" s="20">
        <v>722100</v>
      </c>
      <c r="D146" s="20"/>
      <c r="E146" s="33">
        <v>12500</v>
      </c>
      <c r="F146" s="33">
        <v>10000</v>
      </c>
      <c r="G146" s="33">
        <v>30500</v>
      </c>
      <c r="H146" s="33">
        <v>30500</v>
      </c>
      <c r="I146" s="33">
        <v>28000</v>
      </c>
      <c r="J146" s="33">
        <v>28000</v>
      </c>
      <c r="K146" s="33">
        <v>28000</v>
      </c>
      <c r="L146" s="18">
        <v>18000</v>
      </c>
      <c r="M146" s="30"/>
      <c r="N146" s="114">
        <v>0</v>
      </c>
    </row>
    <row r="147" spans="1:14" ht="15" customHeight="1" x14ac:dyDescent="0.2">
      <c r="A147" s="19" t="s">
        <v>431</v>
      </c>
      <c r="B147" s="19">
        <v>110</v>
      </c>
      <c r="C147" s="19">
        <v>722300</v>
      </c>
      <c r="D147" s="19" t="s">
        <v>432</v>
      </c>
      <c r="E147" s="17">
        <v>2492268.3099250956</v>
      </c>
      <c r="F147" s="17">
        <v>2310500</v>
      </c>
      <c r="G147" s="17">
        <v>2543836.5733802561</v>
      </c>
      <c r="H147" s="17">
        <v>2358307.2413947796</v>
      </c>
      <c r="I147" s="17">
        <v>2804150</v>
      </c>
      <c r="J147" s="17">
        <v>2316969.2438719538</v>
      </c>
      <c r="K147" s="17">
        <v>2316969.2438719538</v>
      </c>
      <c r="L147" s="18">
        <v>6469.243871953804</v>
      </c>
      <c r="M147" s="22" t="s">
        <v>739</v>
      </c>
      <c r="N147" s="114">
        <v>0</v>
      </c>
    </row>
    <row r="148" spans="1:14" x14ac:dyDescent="0.2">
      <c r="A148" s="19"/>
      <c r="B148" s="19">
        <v>530</v>
      </c>
      <c r="C148" s="19">
        <v>722300</v>
      </c>
      <c r="D148" s="19" t="s">
        <v>303</v>
      </c>
      <c r="E148" s="17">
        <v>235000</v>
      </c>
      <c r="F148" s="17">
        <v>180000</v>
      </c>
      <c r="G148" s="17">
        <v>180000</v>
      </c>
      <c r="H148" s="17">
        <v>180000</v>
      </c>
      <c r="I148" s="17">
        <v>180000</v>
      </c>
      <c r="J148" s="17">
        <v>180000</v>
      </c>
      <c r="K148" s="17">
        <v>180000</v>
      </c>
      <c r="L148" s="18">
        <v>0</v>
      </c>
      <c r="M148" s="22" t="s">
        <v>304</v>
      </c>
      <c r="N148" s="114">
        <v>0</v>
      </c>
    </row>
    <row r="149" spans="1:14" x14ac:dyDescent="0.2">
      <c r="A149" s="19"/>
      <c r="B149" s="19">
        <v>540</v>
      </c>
      <c r="C149" s="19">
        <v>722300</v>
      </c>
      <c r="D149" s="19" t="s">
        <v>305</v>
      </c>
      <c r="E149" s="17">
        <v>21000</v>
      </c>
      <c r="F149" s="17">
        <v>22000</v>
      </c>
      <c r="G149" s="17">
        <v>23000</v>
      </c>
      <c r="H149" s="17">
        <v>23000</v>
      </c>
      <c r="I149" s="17">
        <v>23000</v>
      </c>
      <c r="J149" s="17">
        <v>23000</v>
      </c>
      <c r="K149" s="17">
        <v>23000</v>
      </c>
      <c r="L149" s="18">
        <v>1000</v>
      </c>
      <c r="M149" s="22"/>
      <c r="N149" s="114">
        <v>0</v>
      </c>
    </row>
    <row r="150" spans="1:14" s="35" customFormat="1" ht="15.75" x14ac:dyDescent="0.25">
      <c r="A150" s="19"/>
      <c r="B150" s="19">
        <v>780</v>
      </c>
      <c r="C150" s="19">
        <v>722300</v>
      </c>
      <c r="D150" s="19" t="s">
        <v>306</v>
      </c>
      <c r="E150" s="17">
        <v>100000</v>
      </c>
      <c r="F150" s="17">
        <v>70000</v>
      </c>
      <c r="G150" s="17">
        <v>120000</v>
      </c>
      <c r="H150" s="17">
        <v>120000</v>
      </c>
      <c r="I150" s="17">
        <v>120000</v>
      </c>
      <c r="J150" s="17">
        <v>100000</v>
      </c>
      <c r="K150" s="17">
        <v>100000</v>
      </c>
      <c r="L150" s="18">
        <v>30000</v>
      </c>
      <c r="M150" s="22" t="s">
        <v>1092</v>
      </c>
      <c r="N150" s="114">
        <v>0</v>
      </c>
    </row>
    <row r="151" spans="1:14" ht="15.75" customHeight="1" x14ac:dyDescent="0.25">
      <c r="A151" s="20" t="s">
        <v>433</v>
      </c>
      <c r="B151" s="20">
        <v>999</v>
      </c>
      <c r="C151" s="20">
        <v>722300</v>
      </c>
      <c r="D151" s="20"/>
      <c r="E151" s="33">
        <v>2848268.3099250956</v>
      </c>
      <c r="F151" s="33">
        <v>2582500</v>
      </c>
      <c r="G151" s="33">
        <v>2866836.5733802561</v>
      </c>
      <c r="H151" s="33">
        <v>2681307.2413947796</v>
      </c>
      <c r="I151" s="33">
        <v>3127150</v>
      </c>
      <c r="J151" s="33">
        <v>2619969.2438719538</v>
      </c>
      <c r="K151" s="33">
        <v>2619969.2438719538</v>
      </c>
      <c r="L151" s="18">
        <v>37469.243871953804</v>
      </c>
      <c r="M151" s="30"/>
      <c r="N151" s="114">
        <v>0</v>
      </c>
    </row>
    <row r="152" spans="1:14" s="31" customFormat="1" ht="15" customHeight="1" x14ac:dyDescent="0.2">
      <c r="A152" s="31" t="s">
        <v>434</v>
      </c>
      <c r="B152" s="31">
        <v>110</v>
      </c>
      <c r="C152" s="31">
        <v>722400</v>
      </c>
      <c r="D152" s="31" t="s">
        <v>435</v>
      </c>
      <c r="E152" s="17">
        <v>1130226.0920498003</v>
      </c>
      <c r="F152" s="17">
        <v>1091500</v>
      </c>
      <c r="G152" s="17">
        <v>1153611.9356391979</v>
      </c>
      <c r="H152" s="17">
        <v>1114084.5505225717</v>
      </c>
      <c r="I152" s="17">
        <v>926914.99999999988</v>
      </c>
      <c r="J152" s="17">
        <v>905353.18031472387</v>
      </c>
      <c r="K152" s="17">
        <v>905353.18031472387</v>
      </c>
      <c r="L152" s="18">
        <v>-186146.81968527613</v>
      </c>
      <c r="M152" s="22" t="s">
        <v>300</v>
      </c>
      <c r="N152" s="114">
        <v>0</v>
      </c>
    </row>
    <row r="153" spans="1:14" ht="15.75" customHeight="1" x14ac:dyDescent="0.25">
      <c r="A153" s="20" t="s">
        <v>436</v>
      </c>
      <c r="B153" s="20">
        <v>999</v>
      </c>
      <c r="C153" s="20">
        <v>722400</v>
      </c>
      <c r="D153" s="20"/>
      <c r="E153" s="33">
        <v>1130226.0920498003</v>
      </c>
      <c r="F153" s="33">
        <v>1091500</v>
      </c>
      <c r="G153" s="33">
        <v>1153611.9356391979</v>
      </c>
      <c r="H153" s="33">
        <v>1114084.5505225717</v>
      </c>
      <c r="I153" s="33">
        <v>936914.99999999988</v>
      </c>
      <c r="J153" s="33">
        <v>905353.18031472387</v>
      </c>
      <c r="K153" s="33">
        <v>905353.18031472387</v>
      </c>
      <c r="L153" s="18">
        <v>-186146.81968527613</v>
      </c>
      <c r="M153" s="30"/>
      <c r="N153" s="114">
        <v>0</v>
      </c>
    </row>
    <row r="154" spans="1:14" x14ac:dyDescent="0.2">
      <c r="A154" s="19" t="s">
        <v>437</v>
      </c>
      <c r="B154" s="19">
        <v>420</v>
      </c>
      <c r="C154" s="19">
        <v>723000</v>
      </c>
      <c r="D154" s="19" t="s">
        <v>438</v>
      </c>
      <c r="E154" s="17">
        <v>28000</v>
      </c>
      <c r="F154" s="17">
        <v>0</v>
      </c>
      <c r="G154" s="17">
        <v>28000</v>
      </c>
      <c r="H154" s="17">
        <v>28000</v>
      </c>
      <c r="I154" s="17">
        <v>28000</v>
      </c>
      <c r="J154" s="17">
        <v>28000</v>
      </c>
      <c r="K154" s="17">
        <v>28000</v>
      </c>
      <c r="L154" s="18">
        <v>28000</v>
      </c>
      <c r="M154" s="22" t="s">
        <v>950</v>
      </c>
      <c r="N154" s="114">
        <v>0</v>
      </c>
    </row>
    <row r="155" spans="1:14" ht="15" customHeight="1" x14ac:dyDescent="0.2">
      <c r="A155" s="19"/>
      <c r="B155" s="19">
        <v>430</v>
      </c>
      <c r="C155" s="19">
        <v>723000</v>
      </c>
      <c r="D155" s="19" t="s">
        <v>347</v>
      </c>
      <c r="E155" s="17">
        <v>55000</v>
      </c>
      <c r="F155" s="17">
        <v>55000</v>
      </c>
      <c r="G155" s="17">
        <v>55000</v>
      </c>
      <c r="H155" s="17">
        <v>55000</v>
      </c>
      <c r="I155" s="17">
        <v>55000</v>
      </c>
      <c r="J155" s="17">
        <v>55000</v>
      </c>
      <c r="K155" s="17">
        <v>55000</v>
      </c>
      <c r="L155" s="18">
        <v>0</v>
      </c>
      <c r="M155" s="22" t="s">
        <v>439</v>
      </c>
      <c r="N155" s="114">
        <v>0</v>
      </c>
    </row>
    <row r="156" spans="1:14" s="35" customFormat="1" ht="15.75" x14ac:dyDescent="0.25">
      <c r="A156" s="19"/>
      <c r="B156" s="19">
        <v>830</v>
      </c>
      <c r="C156" s="19">
        <v>723000</v>
      </c>
      <c r="D156" s="19" t="s">
        <v>440</v>
      </c>
      <c r="E156" s="17">
        <v>600000</v>
      </c>
      <c r="F156" s="17">
        <v>600000</v>
      </c>
      <c r="G156" s="17">
        <v>600000</v>
      </c>
      <c r="H156" s="17">
        <v>600000</v>
      </c>
      <c r="I156" s="17">
        <v>600000</v>
      </c>
      <c r="J156" s="17">
        <v>600000</v>
      </c>
      <c r="K156" s="17">
        <v>600000</v>
      </c>
      <c r="L156" s="18">
        <v>0</v>
      </c>
      <c r="M156" s="22" t="s">
        <v>441</v>
      </c>
      <c r="N156" s="114">
        <v>0</v>
      </c>
    </row>
    <row r="157" spans="1:14" ht="15.75" x14ac:dyDescent="0.25">
      <c r="A157" s="20" t="s">
        <v>442</v>
      </c>
      <c r="B157" s="20">
        <v>999</v>
      </c>
      <c r="C157" s="20">
        <v>723000</v>
      </c>
      <c r="D157" s="20"/>
      <c r="E157" s="33">
        <v>683000</v>
      </c>
      <c r="F157" s="33">
        <v>655000</v>
      </c>
      <c r="G157" s="33">
        <v>683000</v>
      </c>
      <c r="H157" s="33">
        <v>683000</v>
      </c>
      <c r="I157" s="33">
        <v>683000</v>
      </c>
      <c r="J157" s="33">
        <v>683000</v>
      </c>
      <c r="K157" s="33">
        <v>683000</v>
      </c>
      <c r="L157" s="18">
        <v>28000</v>
      </c>
      <c r="M157" s="30"/>
      <c r="N157" s="114">
        <v>0</v>
      </c>
    </row>
    <row r="158" spans="1:14" s="35" customFormat="1" ht="15.75" x14ac:dyDescent="0.25">
      <c r="A158" s="19" t="s">
        <v>443</v>
      </c>
      <c r="B158" s="19">
        <v>830</v>
      </c>
      <c r="C158" s="19">
        <v>724000</v>
      </c>
      <c r="D158" s="19" t="s">
        <v>444</v>
      </c>
      <c r="E158" s="17">
        <v>1600000</v>
      </c>
      <c r="F158" s="17">
        <v>1471186</v>
      </c>
      <c r="G158" s="17">
        <v>14711486</v>
      </c>
      <c r="H158" s="17">
        <v>1471486</v>
      </c>
      <c r="I158" s="17">
        <v>0</v>
      </c>
      <c r="J158" s="17">
        <v>0</v>
      </c>
      <c r="K158" s="17">
        <v>0</v>
      </c>
      <c r="L158" s="18">
        <v>-1471186</v>
      </c>
      <c r="M158" s="22" t="s">
        <v>1086</v>
      </c>
      <c r="N158" s="114">
        <v>0</v>
      </c>
    </row>
    <row r="159" spans="1:14" ht="15.75" customHeight="1" x14ac:dyDescent="0.25">
      <c r="A159" s="20" t="s">
        <v>445</v>
      </c>
      <c r="B159" s="20">
        <v>999</v>
      </c>
      <c r="C159" s="20">
        <v>724000</v>
      </c>
      <c r="D159" s="20"/>
      <c r="E159" s="33">
        <v>1600000</v>
      </c>
      <c r="F159" s="33">
        <v>1471186</v>
      </c>
      <c r="G159" s="33">
        <v>14711486</v>
      </c>
      <c r="H159" s="33">
        <v>1471486</v>
      </c>
      <c r="I159" s="33">
        <v>0</v>
      </c>
      <c r="J159" s="33">
        <v>0</v>
      </c>
      <c r="K159" s="33">
        <v>0</v>
      </c>
      <c r="L159" s="18">
        <v>-1471186</v>
      </c>
      <c r="M159" s="30"/>
      <c r="N159" s="114">
        <v>0</v>
      </c>
    </row>
    <row r="160" spans="1:14" ht="45" x14ac:dyDescent="0.2">
      <c r="A160" s="19" t="s">
        <v>446</v>
      </c>
      <c r="B160" s="19">
        <v>110</v>
      </c>
      <c r="C160" s="19">
        <v>731000</v>
      </c>
      <c r="D160" s="19" t="s">
        <v>447</v>
      </c>
      <c r="E160" s="17">
        <v>8713636</v>
      </c>
      <c r="F160" s="17">
        <v>8224000</v>
      </c>
      <c r="G160" s="17">
        <v>9693700</v>
      </c>
      <c r="H160" s="17">
        <v>9693700</v>
      </c>
      <c r="I160" s="17">
        <v>9821160</v>
      </c>
      <c r="J160" s="17">
        <v>9196557.6458820328</v>
      </c>
      <c r="K160" s="17">
        <v>9196557.6458820328</v>
      </c>
      <c r="L160" s="18">
        <v>972557.64588203281</v>
      </c>
      <c r="M160" s="22" t="s">
        <v>1133</v>
      </c>
      <c r="N160" s="114">
        <v>0</v>
      </c>
    </row>
    <row r="161" spans="1:14" x14ac:dyDescent="0.2">
      <c r="A161" s="19"/>
      <c r="B161" s="19">
        <v>410</v>
      </c>
      <c r="C161" s="19">
        <v>731000</v>
      </c>
      <c r="D161" s="19" t="s">
        <v>326</v>
      </c>
      <c r="E161" s="17">
        <v>82881</v>
      </c>
      <c r="F161" s="17">
        <v>83599</v>
      </c>
      <c r="G161" s="17">
        <v>85200</v>
      </c>
      <c r="H161" s="17">
        <v>85200</v>
      </c>
      <c r="I161" s="17">
        <v>185200</v>
      </c>
      <c r="J161" s="17">
        <v>85200</v>
      </c>
      <c r="K161" s="17">
        <v>82281</v>
      </c>
      <c r="L161" s="18">
        <v>1601</v>
      </c>
      <c r="M161" s="22" t="s">
        <v>636</v>
      </c>
      <c r="N161" s="114">
        <v>-2919</v>
      </c>
    </row>
    <row r="162" spans="1:14" ht="15" customHeight="1" x14ac:dyDescent="0.2">
      <c r="A162" s="19"/>
      <c r="B162" s="19">
        <v>430</v>
      </c>
      <c r="C162" s="19">
        <v>731000</v>
      </c>
      <c r="D162" s="19" t="s">
        <v>347</v>
      </c>
      <c r="E162" s="17">
        <v>10000</v>
      </c>
      <c r="F162" s="17">
        <v>6000</v>
      </c>
      <c r="G162" s="17">
        <v>10000</v>
      </c>
      <c r="H162" s="17">
        <v>10000</v>
      </c>
      <c r="I162" s="17">
        <v>10000</v>
      </c>
      <c r="J162" s="17">
        <v>10000</v>
      </c>
      <c r="K162" s="17">
        <v>10000</v>
      </c>
      <c r="L162" s="18">
        <v>4000</v>
      </c>
      <c r="M162" s="22" t="s">
        <v>448</v>
      </c>
      <c r="N162" s="114">
        <v>0</v>
      </c>
    </row>
    <row r="163" spans="1:14" s="16" customFormat="1" x14ac:dyDescent="0.2">
      <c r="A163" s="19"/>
      <c r="B163" s="19">
        <v>522</v>
      </c>
      <c r="C163" s="19">
        <v>731000</v>
      </c>
      <c r="D163" s="19" t="s">
        <v>350</v>
      </c>
      <c r="E163" s="17">
        <v>4100</v>
      </c>
      <c r="F163" s="17">
        <v>4100</v>
      </c>
      <c r="G163" s="17">
        <v>6000</v>
      </c>
      <c r="H163" s="17">
        <v>6000</v>
      </c>
      <c r="I163" s="17">
        <v>6000</v>
      </c>
      <c r="J163" s="17">
        <v>6000</v>
      </c>
      <c r="K163" s="17">
        <v>6000</v>
      </c>
      <c r="L163" s="18">
        <v>1900</v>
      </c>
      <c r="M163" s="22" t="s">
        <v>449</v>
      </c>
      <c r="N163" s="114">
        <v>0</v>
      </c>
    </row>
    <row r="164" spans="1:14" x14ac:dyDescent="0.2">
      <c r="A164" s="19"/>
      <c r="B164" s="19">
        <v>530</v>
      </c>
      <c r="C164" s="19">
        <v>731000</v>
      </c>
      <c r="D164" s="19" t="s">
        <v>303</v>
      </c>
      <c r="E164" s="17">
        <v>90000</v>
      </c>
      <c r="F164" s="17">
        <v>90000</v>
      </c>
      <c r="G164" s="17">
        <v>95000</v>
      </c>
      <c r="H164" s="17">
        <v>95000</v>
      </c>
      <c r="I164" s="17">
        <v>95000</v>
      </c>
      <c r="J164" s="17">
        <v>95000</v>
      </c>
      <c r="K164" s="17">
        <v>95000</v>
      </c>
      <c r="L164" s="18">
        <v>5000</v>
      </c>
      <c r="M164" s="22" t="s">
        <v>304</v>
      </c>
      <c r="N164" s="114">
        <v>0</v>
      </c>
    </row>
    <row r="165" spans="1:14" x14ac:dyDescent="0.2">
      <c r="A165" s="19"/>
      <c r="B165" s="19">
        <v>540</v>
      </c>
      <c r="C165" s="19">
        <v>731000</v>
      </c>
      <c r="D165" s="19" t="s">
        <v>305</v>
      </c>
      <c r="E165" s="17">
        <v>55000</v>
      </c>
      <c r="F165" s="17">
        <v>33000</v>
      </c>
      <c r="G165" s="17">
        <v>33000</v>
      </c>
      <c r="H165" s="17">
        <v>33000</v>
      </c>
      <c r="I165" s="17">
        <v>33000</v>
      </c>
      <c r="J165" s="17">
        <v>33000</v>
      </c>
      <c r="K165" s="17">
        <v>33000</v>
      </c>
      <c r="L165" s="18">
        <v>0</v>
      </c>
      <c r="M165" s="22"/>
      <c r="N165" s="114">
        <v>0</v>
      </c>
    </row>
    <row r="166" spans="1:14" s="16" customFormat="1" ht="15" customHeight="1" x14ac:dyDescent="0.2">
      <c r="A166" s="19"/>
      <c r="B166" s="19">
        <v>780</v>
      </c>
      <c r="C166" s="19">
        <v>731000</v>
      </c>
      <c r="D166" s="19" t="s">
        <v>306</v>
      </c>
      <c r="E166" s="17">
        <v>200000</v>
      </c>
      <c r="F166" s="17">
        <v>200000</v>
      </c>
      <c r="G166" s="17">
        <v>968000</v>
      </c>
      <c r="H166" s="17">
        <v>968000</v>
      </c>
      <c r="I166" s="17">
        <v>968000</v>
      </c>
      <c r="J166" s="17">
        <v>200000</v>
      </c>
      <c r="K166" s="17">
        <v>240000</v>
      </c>
      <c r="L166" s="18">
        <v>0</v>
      </c>
      <c r="M166" s="22" t="s">
        <v>450</v>
      </c>
      <c r="N166" s="114">
        <v>40000</v>
      </c>
    </row>
    <row r="167" spans="1:14" s="16" customFormat="1" x14ac:dyDescent="0.2">
      <c r="A167" s="19"/>
      <c r="B167" s="19">
        <v>781</v>
      </c>
      <c r="C167" s="19">
        <v>731000</v>
      </c>
      <c r="D167" s="19" t="s">
        <v>1093</v>
      </c>
      <c r="E167" s="17">
        <v>0</v>
      </c>
      <c r="F167" s="17">
        <v>0</v>
      </c>
      <c r="G167" s="17">
        <v>0</v>
      </c>
      <c r="H167" s="17">
        <v>0</v>
      </c>
      <c r="I167" s="17">
        <v>360000</v>
      </c>
      <c r="J167" s="17">
        <v>360000</v>
      </c>
      <c r="K167" s="17">
        <v>360000</v>
      </c>
      <c r="L167" s="18">
        <v>360000</v>
      </c>
      <c r="M167" s="22" t="s">
        <v>1094</v>
      </c>
      <c r="N167" s="114">
        <v>0</v>
      </c>
    </row>
    <row r="168" spans="1:14" s="16" customFormat="1" ht="15.75" customHeight="1" x14ac:dyDescent="0.25">
      <c r="A168" s="20" t="s">
        <v>451</v>
      </c>
      <c r="B168" s="20">
        <v>999</v>
      </c>
      <c r="C168" s="20">
        <v>731000</v>
      </c>
      <c r="D168" s="20"/>
      <c r="E168" s="33">
        <v>9155617</v>
      </c>
      <c r="F168" s="33">
        <v>8640699</v>
      </c>
      <c r="G168" s="33">
        <v>10890900</v>
      </c>
      <c r="H168" s="33">
        <v>10890900</v>
      </c>
      <c r="I168" s="33">
        <v>11608060</v>
      </c>
      <c r="J168" s="33">
        <v>9985757.6458820328</v>
      </c>
      <c r="K168" s="33">
        <v>10022838.645882033</v>
      </c>
      <c r="L168" s="18">
        <v>1345058.6458820328</v>
      </c>
      <c r="M168" s="30"/>
      <c r="N168" s="114">
        <v>37081</v>
      </c>
    </row>
    <row r="169" spans="1:14" s="35" customFormat="1" ht="15.75" x14ac:dyDescent="0.25">
      <c r="A169" s="19" t="s">
        <v>452</v>
      </c>
      <c r="B169" s="19">
        <v>110</v>
      </c>
      <c r="C169" s="19">
        <v>732000</v>
      </c>
      <c r="D169" s="19" t="s">
        <v>453</v>
      </c>
      <c r="E169" s="17">
        <v>1961800</v>
      </c>
      <c r="F169" s="17">
        <v>1703200</v>
      </c>
      <c r="G169" s="17">
        <v>2040000</v>
      </c>
      <c r="H169" s="17">
        <v>2040000</v>
      </c>
      <c r="I169" s="17">
        <v>2388445</v>
      </c>
      <c r="J169" s="17">
        <v>2083230.9368910387</v>
      </c>
      <c r="K169" s="17">
        <v>2083230.9368910387</v>
      </c>
      <c r="L169" s="18">
        <v>380030.93689103867</v>
      </c>
      <c r="M169" s="22" t="s">
        <v>512</v>
      </c>
      <c r="N169" s="114">
        <v>0</v>
      </c>
    </row>
    <row r="170" spans="1:14" s="16" customFormat="1" x14ac:dyDescent="0.2">
      <c r="A170" s="19"/>
      <c r="B170" s="19">
        <v>750</v>
      </c>
      <c r="C170" s="19">
        <v>732000</v>
      </c>
      <c r="D170" s="19" t="s">
        <v>313</v>
      </c>
      <c r="E170" s="17">
        <v>2000</v>
      </c>
      <c r="F170" s="17">
        <v>2000</v>
      </c>
      <c r="G170" s="17">
        <v>2000</v>
      </c>
      <c r="H170" s="17">
        <v>2000</v>
      </c>
      <c r="I170" s="17">
        <v>2000</v>
      </c>
      <c r="J170" s="17">
        <v>2000</v>
      </c>
      <c r="K170" s="17">
        <v>2000</v>
      </c>
      <c r="L170" s="18">
        <v>0</v>
      </c>
      <c r="M170" s="22" t="s">
        <v>350</v>
      </c>
      <c r="N170" s="114">
        <v>0</v>
      </c>
    </row>
    <row r="171" spans="1:14" s="16" customFormat="1" ht="15.75" x14ac:dyDescent="0.25">
      <c r="A171" s="20" t="s">
        <v>454</v>
      </c>
      <c r="B171" s="20">
        <v>999</v>
      </c>
      <c r="C171" s="20">
        <v>732000</v>
      </c>
      <c r="D171" s="20"/>
      <c r="E171" s="33">
        <v>1963800</v>
      </c>
      <c r="F171" s="33">
        <v>1705200</v>
      </c>
      <c r="G171" s="33">
        <v>2042000</v>
      </c>
      <c r="H171" s="33">
        <v>2042000</v>
      </c>
      <c r="I171" s="33">
        <v>2390445</v>
      </c>
      <c r="J171" s="33">
        <v>2085230.9368910387</v>
      </c>
      <c r="K171" s="33">
        <v>2085230.9368910387</v>
      </c>
      <c r="L171" s="18">
        <v>380030.93689103867</v>
      </c>
      <c r="M171" s="30"/>
      <c r="N171" s="114">
        <v>0</v>
      </c>
    </row>
    <row r="172" spans="1:14" s="35" customFormat="1" ht="15.75" x14ac:dyDescent="0.25">
      <c r="A172" s="19" t="s">
        <v>455</v>
      </c>
      <c r="B172" s="19">
        <v>110</v>
      </c>
      <c r="C172" s="19">
        <v>733000</v>
      </c>
      <c r="D172" s="19" t="s">
        <v>456</v>
      </c>
      <c r="E172" s="17">
        <v>2056018</v>
      </c>
      <c r="F172" s="17">
        <v>1886500</v>
      </c>
      <c r="G172" s="17">
        <v>2000000</v>
      </c>
      <c r="H172" s="17">
        <v>2000000</v>
      </c>
      <c r="I172" s="17">
        <v>2303180</v>
      </c>
      <c r="J172" s="17">
        <v>2249603.618279201</v>
      </c>
      <c r="K172" s="17">
        <v>2249603.618279201</v>
      </c>
      <c r="L172" s="18">
        <v>363103.61827920098</v>
      </c>
      <c r="M172" s="22" t="s">
        <v>300</v>
      </c>
      <c r="N172" s="114">
        <v>0</v>
      </c>
    </row>
    <row r="173" spans="1:14" s="16" customFormat="1" ht="15.75" x14ac:dyDescent="0.25">
      <c r="A173" s="20" t="s">
        <v>457</v>
      </c>
      <c r="B173" s="20">
        <v>999</v>
      </c>
      <c r="C173" s="20">
        <v>733000</v>
      </c>
      <c r="D173" s="20"/>
      <c r="E173" s="33">
        <v>2056018</v>
      </c>
      <c r="F173" s="33">
        <v>1886500</v>
      </c>
      <c r="G173" s="33">
        <v>2000000</v>
      </c>
      <c r="H173" s="33">
        <v>2000000</v>
      </c>
      <c r="I173" s="33">
        <v>2413180</v>
      </c>
      <c r="J173" s="33">
        <v>2249603.618279201</v>
      </c>
      <c r="K173" s="33">
        <v>2249603.618279201</v>
      </c>
      <c r="L173" s="18">
        <v>363103.61827920098</v>
      </c>
      <c r="M173" s="30"/>
      <c r="N173" s="114">
        <v>0</v>
      </c>
    </row>
    <row r="174" spans="1:14" x14ac:dyDescent="0.2">
      <c r="A174" s="19" t="s">
        <v>458</v>
      </c>
      <c r="B174" s="19">
        <v>110</v>
      </c>
      <c r="C174" s="19">
        <v>734000</v>
      </c>
      <c r="D174" s="19" t="s">
        <v>459</v>
      </c>
      <c r="E174" s="17">
        <v>1785103</v>
      </c>
      <c r="F174" s="17">
        <v>1600000</v>
      </c>
      <c r="G174" s="17">
        <v>1630000</v>
      </c>
      <c r="H174" s="17">
        <v>1630000</v>
      </c>
      <c r="I174" s="17">
        <v>1895245</v>
      </c>
      <c r="J174" s="17">
        <v>1857299.1143982906</v>
      </c>
      <c r="K174" s="17">
        <v>1857299.1143982906</v>
      </c>
      <c r="L174" s="18">
        <v>257299.11439829064</v>
      </c>
      <c r="M174" s="22" t="s">
        <v>1098</v>
      </c>
      <c r="N174" s="114">
        <v>0</v>
      </c>
    </row>
    <row r="175" spans="1:14" s="35" customFormat="1" ht="15.75" x14ac:dyDescent="0.25">
      <c r="A175" s="19"/>
      <c r="B175" s="19">
        <v>410</v>
      </c>
      <c r="C175" s="19">
        <v>734000</v>
      </c>
      <c r="D175" s="19" t="s">
        <v>326</v>
      </c>
      <c r="E175" s="17">
        <v>238252.91999999998</v>
      </c>
      <c r="F175" s="17">
        <v>230572</v>
      </c>
      <c r="G175" s="17">
        <v>240000</v>
      </c>
      <c r="H175" s="17">
        <v>240000</v>
      </c>
      <c r="I175" s="17">
        <v>240000</v>
      </c>
      <c r="J175" s="17">
        <v>240000</v>
      </c>
      <c r="K175" s="17">
        <v>238252.91999999998</v>
      </c>
      <c r="L175" s="18">
        <v>9428</v>
      </c>
      <c r="M175" s="22" t="s">
        <v>327</v>
      </c>
      <c r="N175" s="114">
        <v>-1747.0800000000163</v>
      </c>
    </row>
    <row r="176" spans="1:14" s="35" customFormat="1" ht="15.75" x14ac:dyDescent="0.25">
      <c r="A176" s="19"/>
      <c r="B176" s="19">
        <v>530</v>
      </c>
      <c r="C176" s="19">
        <v>734000</v>
      </c>
      <c r="D176" s="19" t="s">
        <v>303</v>
      </c>
      <c r="E176" s="17">
        <v>124000</v>
      </c>
      <c r="F176" s="17">
        <v>100000</v>
      </c>
      <c r="G176" s="17">
        <v>75000</v>
      </c>
      <c r="H176" s="17">
        <v>75000</v>
      </c>
      <c r="I176" s="17">
        <v>75000</v>
      </c>
      <c r="J176" s="17">
        <v>75000</v>
      </c>
      <c r="K176" s="17">
        <v>75000</v>
      </c>
      <c r="L176" s="18">
        <v>-25000</v>
      </c>
      <c r="M176" s="22" t="s">
        <v>304</v>
      </c>
      <c r="N176" s="114">
        <v>0</v>
      </c>
    </row>
    <row r="177" spans="1:14" s="16" customFormat="1" ht="30" customHeight="1" x14ac:dyDescent="0.2">
      <c r="A177" s="19"/>
      <c r="B177" s="19">
        <v>750</v>
      </c>
      <c r="C177" s="19">
        <v>734000</v>
      </c>
      <c r="D177" s="19" t="s">
        <v>313</v>
      </c>
      <c r="E177" s="17">
        <v>940000</v>
      </c>
      <c r="F177" s="17">
        <v>940000</v>
      </c>
      <c r="G177" s="17">
        <v>869000</v>
      </c>
      <c r="H177" s="17">
        <v>869000</v>
      </c>
      <c r="I177" s="17">
        <v>869000</v>
      </c>
      <c r="J177" s="17">
        <v>869000</v>
      </c>
      <c r="K177" s="17">
        <v>869000</v>
      </c>
      <c r="L177" s="18">
        <v>-71000</v>
      </c>
      <c r="M177" s="22" t="s">
        <v>1176</v>
      </c>
      <c r="N177" s="114">
        <v>0</v>
      </c>
    </row>
    <row r="178" spans="1:14" s="16" customFormat="1" ht="15.75" customHeight="1" x14ac:dyDescent="0.25">
      <c r="A178" s="20" t="s">
        <v>460</v>
      </c>
      <c r="B178" s="20">
        <v>999</v>
      </c>
      <c r="C178" s="20">
        <v>734000</v>
      </c>
      <c r="D178" s="20"/>
      <c r="E178" s="33">
        <v>3087355.92</v>
      </c>
      <c r="F178" s="33">
        <v>2870572</v>
      </c>
      <c r="G178" s="33">
        <v>2814000</v>
      </c>
      <c r="H178" s="33">
        <v>2814000</v>
      </c>
      <c r="I178" s="33">
        <v>3079245</v>
      </c>
      <c r="J178" s="33">
        <v>3041299.1143982904</v>
      </c>
      <c r="K178" s="33">
        <v>3039552.0343982903</v>
      </c>
      <c r="L178" s="18">
        <v>170727.1143982904</v>
      </c>
      <c r="M178" s="30"/>
      <c r="N178" s="114">
        <v>-1747.0800000000745</v>
      </c>
    </row>
    <row r="179" spans="1:14" ht="15" customHeight="1" x14ac:dyDescent="0.2">
      <c r="A179" s="19" t="s">
        <v>461</v>
      </c>
      <c r="B179" s="19">
        <v>110</v>
      </c>
      <c r="C179" s="19">
        <v>742000</v>
      </c>
      <c r="D179" s="19" t="s">
        <v>462</v>
      </c>
      <c r="E179" s="17">
        <v>1824702.3654779908</v>
      </c>
      <c r="F179" s="17">
        <v>1847800</v>
      </c>
      <c r="G179" s="17">
        <v>1862457.8238030423</v>
      </c>
      <c r="H179" s="17">
        <v>1886033.3783377076</v>
      </c>
      <c r="I179" s="17">
        <v>1921265</v>
      </c>
      <c r="J179" s="17">
        <v>1548388.6973364556</v>
      </c>
      <c r="K179" s="17">
        <v>1752388.6973364556</v>
      </c>
      <c r="L179" s="18">
        <v>-299411.30266354443</v>
      </c>
      <c r="M179" s="22" t="s">
        <v>1302</v>
      </c>
      <c r="N179" s="114">
        <v>204000</v>
      </c>
    </row>
    <row r="180" spans="1:14" x14ac:dyDescent="0.2">
      <c r="A180" s="19"/>
      <c r="B180" s="19">
        <v>530</v>
      </c>
      <c r="C180" s="19">
        <v>742000</v>
      </c>
      <c r="D180" s="19" t="s">
        <v>303</v>
      </c>
      <c r="E180" s="17">
        <v>70000</v>
      </c>
      <c r="F180" s="17">
        <v>84000</v>
      </c>
      <c r="G180" s="17">
        <v>84000</v>
      </c>
      <c r="H180" s="17">
        <v>84000</v>
      </c>
      <c r="I180" s="17">
        <v>84000</v>
      </c>
      <c r="J180" s="17">
        <v>84000</v>
      </c>
      <c r="K180" s="17">
        <v>84000</v>
      </c>
      <c r="L180" s="18">
        <v>0</v>
      </c>
      <c r="M180" s="22" t="s">
        <v>304</v>
      </c>
      <c r="N180" s="114">
        <v>0</v>
      </c>
    </row>
    <row r="181" spans="1:14" x14ac:dyDescent="0.2">
      <c r="A181" s="19"/>
      <c r="B181" s="19">
        <v>540</v>
      </c>
      <c r="C181" s="19">
        <v>742000</v>
      </c>
      <c r="D181" s="19" t="s">
        <v>305</v>
      </c>
      <c r="E181" s="17">
        <v>13500</v>
      </c>
      <c r="F181" s="17">
        <v>9000</v>
      </c>
      <c r="G181" s="17">
        <v>9000</v>
      </c>
      <c r="H181" s="17">
        <v>9000</v>
      </c>
      <c r="I181" s="17">
        <v>9000</v>
      </c>
      <c r="J181" s="17">
        <v>9000</v>
      </c>
      <c r="K181" s="17">
        <v>9000</v>
      </c>
      <c r="L181" s="18">
        <v>0</v>
      </c>
      <c r="M181" s="22"/>
      <c r="N181" s="114">
        <v>0</v>
      </c>
    </row>
    <row r="182" spans="1:14" x14ac:dyDescent="0.2">
      <c r="A182" s="19"/>
      <c r="B182" s="19">
        <v>750</v>
      </c>
      <c r="C182" s="19">
        <v>742000</v>
      </c>
      <c r="D182" s="19" t="s">
        <v>313</v>
      </c>
      <c r="E182" s="17">
        <v>0</v>
      </c>
      <c r="F182" s="17">
        <v>0</v>
      </c>
      <c r="G182" s="17">
        <v>300000</v>
      </c>
      <c r="H182" s="17">
        <v>300000</v>
      </c>
      <c r="I182" s="17">
        <v>300000</v>
      </c>
      <c r="J182" s="17">
        <v>200000</v>
      </c>
      <c r="K182" s="17">
        <v>200000</v>
      </c>
      <c r="L182" s="18">
        <v>200000</v>
      </c>
      <c r="M182" s="22" t="s">
        <v>932</v>
      </c>
      <c r="N182" s="114">
        <v>0</v>
      </c>
    </row>
    <row r="183" spans="1:14" ht="15.75" customHeight="1" x14ac:dyDescent="0.25">
      <c r="A183" s="20" t="s">
        <v>463</v>
      </c>
      <c r="B183" s="20">
        <v>999</v>
      </c>
      <c r="C183" s="20">
        <v>742000</v>
      </c>
      <c r="D183" s="20"/>
      <c r="E183" s="33">
        <v>1908202.3654779908</v>
      </c>
      <c r="F183" s="33">
        <v>1940800</v>
      </c>
      <c r="G183" s="33">
        <v>2255457.8238030421</v>
      </c>
      <c r="H183" s="33">
        <v>2279033.3783377074</v>
      </c>
      <c r="I183" s="33">
        <v>2314265</v>
      </c>
      <c r="J183" s="33">
        <v>1841388.6973364556</v>
      </c>
      <c r="K183" s="33">
        <v>2045388.6973364556</v>
      </c>
      <c r="L183" s="18">
        <v>-99411.302663544426</v>
      </c>
      <c r="M183" s="30"/>
      <c r="N183" s="114">
        <v>204000</v>
      </c>
    </row>
    <row r="184" spans="1:14" x14ac:dyDescent="0.2">
      <c r="A184" s="19" t="s">
        <v>464</v>
      </c>
      <c r="B184" s="19">
        <v>110</v>
      </c>
      <c r="C184" s="19">
        <v>743000</v>
      </c>
      <c r="D184" s="19" t="s">
        <v>465</v>
      </c>
      <c r="E184" s="17">
        <v>2710866.6600786685</v>
      </c>
      <c r="F184" s="17">
        <v>3017300</v>
      </c>
      <c r="G184" s="17">
        <v>2766958.0068899388</v>
      </c>
      <c r="H184" s="17">
        <v>3079731.8500153506</v>
      </c>
      <c r="I184" s="17">
        <v>3776854.9999999995</v>
      </c>
      <c r="J184" s="17">
        <v>3489743.5439639692</v>
      </c>
      <c r="K184" s="17">
        <v>3278212.1499516531</v>
      </c>
      <c r="L184" s="18">
        <v>472443.54396396922</v>
      </c>
      <c r="M184" s="22" t="s">
        <v>300</v>
      </c>
      <c r="N184" s="114">
        <v>-211531.39401231613</v>
      </c>
    </row>
    <row r="185" spans="1:14" x14ac:dyDescent="0.2">
      <c r="A185" s="19"/>
      <c r="B185" s="19">
        <v>430</v>
      </c>
      <c r="C185" s="19">
        <v>743000</v>
      </c>
      <c r="D185" s="19" t="s">
        <v>347</v>
      </c>
      <c r="E185" s="17">
        <v>0</v>
      </c>
      <c r="F185" s="17">
        <v>45000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8">
        <v>-45000</v>
      </c>
      <c r="M185" s="22" t="s">
        <v>466</v>
      </c>
      <c r="N185" s="114">
        <v>0</v>
      </c>
    </row>
    <row r="186" spans="1:14" x14ac:dyDescent="0.2">
      <c r="A186" s="19"/>
      <c r="B186" s="19">
        <v>530</v>
      </c>
      <c r="C186" s="19">
        <v>743000</v>
      </c>
      <c r="D186" s="19" t="s">
        <v>303</v>
      </c>
      <c r="E186" s="17">
        <v>260000</v>
      </c>
      <c r="F186" s="17">
        <v>325000</v>
      </c>
      <c r="G186" s="17">
        <v>325000</v>
      </c>
      <c r="H186" s="17">
        <v>325000</v>
      </c>
      <c r="I186" s="17">
        <v>325000</v>
      </c>
      <c r="J186" s="17">
        <v>325000</v>
      </c>
      <c r="K186" s="17">
        <v>325000</v>
      </c>
      <c r="L186" s="18">
        <v>0</v>
      </c>
      <c r="M186" s="22" t="s">
        <v>304</v>
      </c>
      <c r="N186" s="114">
        <v>0</v>
      </c>
    </row>
    <row r="187" spans="1:14" x14ac:dyDescent="0.2">
      <c r="A187" s="19"/>
      <c r="B187" s="19">
        <v>540</v>
      </c>
      <c r="C187" s="19">
        <v>743000</v>
      </c>
      <c r="D187" s="19" t="s">
        <v>305</v>
      </c>
      <c r="E187" s="17">
        <v>17500</v>
      </c>
      <c r="F187" s="17">
        <v>13000</v>
      </c>
      <c r="G187" s="17">
        <v>13000</v>
      </c>
      <c r="H187" s="17">
        <v>13000</v>
      </c>
      <c r="I187" s="17">
        <v>13000</v>
      </c>
      <c r="J187" s="17">
        <v>13000</v>
      </c>
      <c r="K187" s="17">
        <v>13000</v>
      </c>
      <c r="L187" s="18">
        <v>0</v>
      </c>
      <c r="M187" s="22"/>
      <c r="N187" s="114">
        <v>0</v>
      </c>
    </row>
    <row r="188" spans="1:14" s="35" customFormat="1" ht="15.75" x14ac:dyDescent="0.25">
      <c r="A188" s="19"/>
      <c r="B188" s="19">
        <v>720</v>
      </c>
      <c r="C188" s="19">
        <v>743000</v>
      </c>
      <c r="D188" s="19" t="s">
        <v>419</v>
      </c>
      <c r="E188" s="17">
        <v>0</v>
      </c>
      <c r="F188" s="17">
        <v>0</v>
      </c>
      <c r="G188" s="17">
        <v>60000</v>
      </c>
      <c r="H188" s="17">
        <v>60000</v>
      </c>
      <c r="I188" s="17">
        <v>60000</v>
      </c>
      <c r="J188" s="17">
        <v>60000</v>
      </c>
      <c r="K188" s="17">
        <v>60000</v>
      </c>
      <c r="L188" s="18">
        <v>60000</v>
      </c>
      <c r="M188" s="17" t="s">
        <v>933</v>
      </c>
      <c r="N188" s="114">
        <v>0</v>
      </c>
    </row>
    <row r="189" spans="1:14" s="35" customFormat="1" ht="15.75" x14ac:dyDescent="0.25">
      <c r="A189" s="19"/>
      <c r="B189" s="19">
        <v>740</v>
      </c>
      <c r="C189" s="19">
        <v>743000</v>
      </c>
      <c r="D189" s="19" t="s">
        <v>479</v>
      </c>
      <c r="E189" s="17">
        <v>0</v>
      </c>
      <c r="F189" s="17">
        <v>0</v>
      </c>
      <c r="G189" s="17">
        <v>60000</v>
      </c>
      <c r="H189" s="17">
        <v>60000</v>
      </c>
      <c r="I189" s="17">
        <v>60000</v>
      </c>
      <c r="J189" s="17">
        <v>60000</v>
      </c>
      <c r="K189" s="17">
        <v>60000</v>
      </c>
      <c r="L189" s="18">
        <v>60000</v>
      </c>
      <c r="M189" s="22" t="s">
        <v>934</v>
      </c>
      <c r="N189" s="114">
        <v>0</v>
      </c>
    </row>
    <row r="190" spans="1:14" s="35" customFormat="1" ht="15.75" x14ac:dyDescent="0.25">
      <c r="A190" s="19"/>
      <c r="B190" s="19">
        <v>760</v>
      </c>
      <c r="C190" s="19">
        <v>743000</v>
      </c>
      <c r="D190" s="19" t="s">
        <v>467</v>
      </c>
      <c r="E190" s="17">
        <v>3900000</v>
      </c>
      <c r="F190" s="17">
        <v>3900000</v>
      </c>
      <c r="G190" s="17">
        <v>3900000</v>
      </c>
      <c r="H190" s="17">
        <v>3900000</v>
      </c>
      <c r="I190" s="17">
        <v>3900000</v>
      </c>
      <c r="J190" s="17">
        <v>3900000</v>
      </c>
      <c r="K190" s="17">
        <v>3900000</v>
      </c>
      <c r="L190" s="18">
        <v>0</v>
      </c>
      <c r="M190" s="22" t="s">
        <v>468</v>
      </c>
      <c r="N190" s="114">
        <v>0</v>
      </c>
    </row>
    <row r="191" spans="1:14" s="35" customFormat="1" ht="15.75" x14ac:dyDescent="0.25">
      <c r="A191" s="19"/>
      <c r="B191" s="19">
        <v>780</v>
      </c>
      <c r="C191" s="19">
        <v>743000</v>
      </c>
      <c r="D191" s="19" t="s">
        <v>935</v>
      </c>
      <c r="E191" s="17">
        <v>0</v>
      </c>
      <c r="F191" s="17">
        <v>0</v>
      </c>
      <c r="G191" s="17">
        <v>300000</v>
      </c>
      <c r="H191" s="17">
        <v>300000</v>
      </c>
      <c r="I191" s="17">
        <v>300000</v>
      </c>
      <c r="J191" s="17">
        <v>200000</v>
      </c>
      <c r="K191" s="17">
        <v>200000</v>
      </c>
      <c r="L191" s="18">
        <v>200000</v>
      </c>
      <c r="M191" s="22" t="s">
        <v>936</v>
      </c>
      <c r="N191" s="114">
        <v>0</v>
      </c>
    </row>
    <row r="192" spans="1:14" ht="15.75" customHeight="1" x14ac:dyDescent="0.25">
      <c r="A192" s="20" t="s">
        <v>469</v>
      </c>
      <c r="B192" s="20">
        <v>999</v>
      </c>
      <c r="C192" s="20">
        <v>743000</v>
      </c>
      <c r="D192" s="20"/>
      <c r="E192" s="33">
        <v>6888366.660078669</v>
      </c>
      <c r="F192" s="33">
        <v>7300300</v>
      </c>
      <c r="G192" s="33">
        <v>7424958.0068899393</v>
      </c>
      <c r="H192" s="33">
        <v>7737731.8500153506</v>
      </c>
      <c r="I192" s="33">
        <v>8434855</v>
      </c>
      <c r="J192" s="33">
        <v>8047743.5439639688</v>
      </c>
      <c r="K192" s="33">
        <v>7836212.1499516536</v>
      </c>
      <c r="L192" s="18">
        <v>747443.54396396875</v>
      </c>
      <c r="M192" s="30"/>
      <c r="N192" s="114">
        <v>-211531.3940123152</v>
      </c>
    </row>
    <row r="193" spans="1:14" ht="15" customHeight="1" x14ac:dyDescent="0.2">
      <c r="A193" s="19" t="s">
        <v>470</v>
      </c>
      <c r="B193" s="19">
        <v>110</v>
      </c>
      <c r="C193" s="19">
        <v>744000</v>
      </c>
      <c r="D193" s="19" t="s">
        <v>471</v>
      </c>
      <c r="E193" s="17">
        <v>521642.81171529245</v>
      </c>
      <c r="F193" s="17">
        <v>541100</v>
      </c>
      <c r="G193" s="17">
        <v>532436.27798732207</v>
      </c>
      <c r="H193" s="17">
        <v>552296.06073088734</v>
      </c>
      <c r="I193" s="17">
        <v>563255</v>
      </c>
      <c r="J193" s="17">
        <v>550152.6090074816</v>
      </c>
      <c r="K193" s="17">
        <v>550152.6090074816</v>
      </c>
      <c r="L193" s="18">
        <v>9052.609007481602</v>
      </c>
      <c r="M193" s="22" t="s">
        <v>300</v>
      </c>
      <c r="N193" s="114">
        <v>0</v>
      </c>
    </row>
    <row r="194" spans="1:14" x14ac:dyDescent="0.2">
      <c r="A194" s="19"/>
      <c r="B194" s="19">
        <v>410</v>
      </c>
      <c r="C194" s="19">
        <v>744000</v>
      </c>
      <c r="D194" s="19" t="s">
        <v>326</v>
      </c>
      <c r="E194" s="38">
        <v>60000</v>
      </c>
      <c r="F194" s="38">
        <v>60000</v>
      </c>
      <c r="G194" s="38">
        <v>60000</v>
      </c>
      <c r="H194" s="38">
        <v>60000</v>
      </c>
      <c r="I194" s="38">
        <v>60000</v>
      </c>
      <c r="J194" s="38">
        <v>60000</v>
      </c>
      <c r="K194" s="38">
        <v>60000</v>
      </c>
      <c r="L194" s="18">
        <v>0</v>
      </c>
      <c r="M194" s="22" t="s">
        <v>327</v>
      </c>
      <c r="N194" s="114">
        <v>0</v>
      </c>
    </row>
    <row r="195" spans="1:14" s="35" customFormat="1" ht="15.75" x14ac:dyDescent="0.25">
      <c r="A195" s="19"/>
      <c r="B195" s="19">
        <v>781</v>
      </c>
      <c r="C195" s="19">
        <v>744000</v>
      </c>
      <c r="D195" s="19" t="s">
        <v>472</v>
      </c>
      <c r="E195" s="38">
        <v>22500</v>
      </c>
      <c r="F195" s="38">
        <v>22500</v>
      </c>
      <c r="G195" s="38">
        <v>22500</v>
      </c>
      <c r="H195" s="38">
        <v>22500</v>
      </c>
      <c r="I195" s="38">
        <v>22500</v>
      </c>
      <c r="J195" s="38">
        <v>22500</v>
      </c>
      <c r="K195" s="38">
        <v>22500</v>
      </c>
      <c r="L195" s="18">
        <v>0</v>
      </c>
      <c r="M195" s="22" t="s">
        <v>473</v>
      </c>
      <c r="N195" s="114">
        <v>0</v>
      </c>
    </row>
    <row r="196" spans="1:14" ht="15.75" customHeight="1" x14ac:dyDescent="0.25">
      <c r="A196" s="20" t="s">
        <v>474</v>
      </c>
      <c r="B196" s="20">
        <v>999</v>
      </c>
      <c r="C196" s="20">
        <v>744000</v>
      </c>
      <c r="D196" s="20"/>
      <c r="E196" s="33">
        <v>604142.81171529251</v>
      </c>
      <c r="F196" s="33">
        <v>623600</v>
      </c>
      <c r="G196" s="33">
        <v>614936.27798732207</v>
      </c>
      <c r="H196" s="33">
        <v>634796.06073088734</v>
      </c>
      <c r="I196" s="33">
        <v>645755</v>
      </c>
      <c r="J196" s="33">
        <v>632652.6090074816</v>
      </c>
      <c r="K196" s="33">
        <v>632652.6090074816</v>
      </c>
      <c r="L196" s="18">
        <v>9052.609007481602</v>
      </c>
      <c r="M196" s="30"/>
      <c r="N196" s="114">
        <v>0</v>
      </c>
    </row>
    <row r="197" spans="1:14" ht="30" x14ac:dyDescent="0.2">
      <c r="A197" s="19" t="s">
        <v>475</v>
      </c>
      <c r="B197" s="19">
        <v>110</v>
      </c>
      <c r="C197" s="19">
        <v>746000</v>
      </c>
      <c r="D197" s="19" t="s">
        <v>476</v>
      </c>
      <c r="E197" s="17">
        <v>623247.93769196584</v>
      </c>
      <c r="F197" s="17">
        <v>964200</v>
      </c>
      <c r="G197" s="17">
        <v>636143.74578806548</v>
      </c>
      <c r="H197" s="17">
        <v>984150.54843230743</v>
      </c>
      <c r="I197" s="17">
        <v>2343720</v>
      </c>
      <c r="J197" s="17">
        <v>1709298.8763536066</v>
      </c>
      <c r="K197" s="17">
        <v>1973298.8763536066</v>
      </c>
      <c r="L197" s="18">
        <v>745098.87635360658</v>
      </c>
      <c r="M197" s="22" t="s">
        <v>1303</v>
      </c>
      <c r="N197" s="114">
        <v>264000</v>
      </c>
    </row>
    <row r="198" spans="1:14" ht="15" customHeight="1" x14ac:dyDescent="0.2">
      <c r="A198" s="19"/>
      <c r="B198" s="19">
        <v>432</v>
      </c>
      <c r="C198" s="19">
        <v>746000</v>
      </c>
      <c r="D198" s="19" t="s">
        <v>477</v>
      </c>
      <c r="E198" s="17">
        <v>2176000</v>
      </c>
      <c r="F198" s="17">
        <v>2300000</v>
      </c>
      <c r="G198" s="17">
        <v>2300000</v>
      </c>
      <c r="H198" s="17">
        <v>2300000</v>
      </c>
      <c r="I198" s="17">
        <v>2300000</v>
      </c>
      <c r="J198" s="17">
        <v>2300000</v>
      </c>
      <c r="K198" s="17">
        <v>2300000</v>
      </c>
      <c r="L198" s="18">
        <v>0</v>
      </c>
      <c r="M198" s="22" t="s">
        <v>478</v>
      </c>
      <c r="N198" s="114">
        <v>0</v>
      </c>
    </row>
    <row r="199" spans="1:14" s="35" customFormat="1" ht="15.75" x14ac:dyDescent="0.25">
      <c r="A199" s="19"/>
      <c r="B199" s="19">
        <v>530</v>
      </c>
      <c r="C199" s="19">
        <v>746000</v>
      </c>
      <c r="D199" s="19" t="s">
        <v>303</v>
      </c>
      <c r="E199" s="17">
        <v>110000</v>
      </c>
      <c r="F199" s="17">
        <v>91000</v>
      </c>
      <c r="G199" s="17">
        <v>91000</v>
      </c>
      <c r="H199" s="17">
        <v>91000</v>
      </c>
      <c r="I199" s="17">
        <v>91000</v>
      </c>
      <c r="J199" s="17">
        <v>91000</v>
      </c>
      <c r="K199" s="17">
        <v>91000</v>
      </c>
      <c r="L199" s="18">
        <v>0</v>
      </c>
      <c r="M199" s="22" t="s">
        <v>304</v>
      </c>
      <c r="N199" s="114">
        <v>0</v>
      </c>
    </row>
    <row r="200" spans="1:14" s="35" customFormat="1" ht="15.75" x14ac:dyDescent="0.25">
      <c r="A200" s="19"/>
      <c r="B200" s="19">
        <v>540</v>
      </c>
      <c r="C200" s="19">
        <v>746000</v>
      </c>
      <c r="D200" s="19" t="s">
        <v>305</v>
      </c>
      <c r="E200" s="17">
        <v>11000</v>
      </c>
      <c r="F200" s="17">
        <v>4000</v>
      </c>
      <c r="G200" s="17">
        <v>4000</v>
      </c>
      <c r="H200" s="17">
        <v>4000</v>
      </c>
      <c r="I200" s="17">
        <v>4000</v>
      </c>
      <c r="J200" s="17">
        <v>4000</v>
      </c>
      <c r="K200" s="17">
        <v>4000</v>
      </c>
      <c r="L200" s="18">
        <v>0</v>
      </c>
      <c r="M200" s="22"/>
      <c r="N200" s="114">
        <v>0</v>
      </c>
    </row>
    <row r="201" spans="1:14" s="35" customFormat="1" ht="30.75" x14ac:dyDescent="0.25">
      <c r="A201" s="19"/>
      <c r="B201" s="19">
        <v>720</v>
      </c>
      <c r="C201" s="19">
        <v>746000</v>
      </c>
      <c r="D201" s="19" t="s">
        <v>419</v>
      </c>
      <c r="E201" s="17">
        <v>0</v>
      </c>
      <c r="F201" s="17">
        <v>0</v>
      </c>
      <c r="G201" s="17">
        <v>273011</v>
      </c>
      <c r="H201" s="17">
        <v>273011</v>
      </c>
      <c r="I201" s="17">
        <v>273011</v>
      </c>
      <c r="J201" s="17">
        <v>273011</v>
      </c>
      <c r="K201" s="17">
        <v>273011</v>
      </c>
      <c r="L201" s="18">
        <v>273011</v>
      </c>
      <c r="M201" s="22" t="s">
        <v>916</v>
      </c>
      <c r="N201" s="114">
        <v>0</v>
      </c>
    </row>
    <row r="202" spans="1:14" x14ac:dyDescent="0.2">
      <c r="A202" s="19"/>
      <c r="B202" s="19">
        <v>740</v>
      </c>
      <c r="C202" s="19">
        <v>746000</v>
      </c>
      <c r="D202" s="19" t="s">
        <v>479</v>
      </c>
      <c r="E202" s="17">
        <v>10000</v>
      </c>
      <c r="F202" s="17">
        <v>10000</v>
      </c>
      <c r="G202" s="17">
        <v>10000</v>
      </c>
      <c r="H202" s="17">
        <v>10000</v>
      </c>
      <c r="I202" s="17">
        <v>10000</v>
      </c>
      <c r="J202" s="17">
        <v>10000</v>
      </c>
      <c r="K202" s="17">
        <v>10000</v>
      </c>
      <c r="L202" s="18">
        <v>0</v>
      </c>
      <c r="M202" s="22" t="s">
        <v>480</v>
      </c>
      <c r="N202" s="114">
        <v>0</v>
      </c>
    </row>
    <row r="203" spans="1:14" ht="15" customHeight="1" x14ac:dyDescent="0.2">
      <c r="A203" s="19"/>
      <c r="B203" s="19">
        <v>750</v>
      </c>
      <c r="C203" s="19">
        <v>746000</v>
      </c>
      <c r="D203" s="19" t="s">
        <v>313</v>
      </c>
      <c r="E203" s="17">
        <v>6900000</v>
      </c>
      <c r="F203" s="17">
        <v>6900000</v>
      </c>
      <c r="G203" s="17">
        <v>3540000</v>
      </c>
      <c r="H203" s="17">
        <v>3540000</v>
      </c>
      <c r="I203" s="17">
        <v>3540000</v>
      </c>
      <c r="J203" s="17">
        <v>3340000</v>
      </c>
      <c r="K203" s="17">
        <v>3840000</v>
      </c>
      <c r="L203" s="18">
        <v>-3560000</v>
      </c>
      <c r="M203" s="232" t="s">
        <v>1304</v>
      </c>
      <c r="N203" s="114">
        <v>500000</v>
      </c>
    </row>
    <row r="204" spans="1:14" ht="30" x14ac:dyDescent="0.2">
      <c r="A204" s="19"/>
      <c r="B204" s="19">
        <v>751</v>
      </c>
      <c r="C204" s="19">
        <v>746000</v>
      </c>
      <c r="D204" s="19" t="s">
        <v>481</v>
      </c>
      <c r="E204" s="17">
        <v>850000</v>
      </c>
      <c r="F204" s="17">
        <v>250000</v>
      </c>
      <c r="G204" s="17">
        <v>1765000</v>
      </c>
      <c r="H204" s="17">
        <v>1765000</v>
      </c>
      <c r="I204" s="17">
        <v>1765000</v>
      </c>
      <c r="J204" s="17">
        <v>600000</v>
      </c>
      <c r="K204" s="17">
        <v>1000000</v>
      </c>
      <c r="L204" s="18">
        <v>350000</v>
      </c>
      <c r="M204" s="68" t="s">
        <v>1314</v>
      </c>
      <c r="N204" s="114">
        <v>400000</v>
      </c>
    </row>
    <row r="205" spans="1:14" x14ac:dyDescent="0.2">
      <c r="A205" s="19"/>
      <c r="B205" s="19">
        <v>752</v>
      </c>
      <c r="C205" s="19">
        <v>746000</v>
      </c>
      <c r="D205" s="19" t="s">
        <v>917</v>
      </c>
      <c r="E205" s="17">
        <v>0</v>
      </c>
      <c r="F205" s="17">
        <v>0</v>
      </c>
      <c r="G205" s="17">
        <v>650000</v>
      </c>
      <c r="H205" s="17">
        <v>650000</v>
      </c>
      <c r="I205" s="17">
        <v>650000</v>
      </c>
      <c r="J205" s="17">
        <v>450000</v>
      </c>
      <c r="K205" s="17">
        <v>450000</v>
      </c>
      <c r="L205" s="18">
        <v>450000</v>
      </c>
      <c r="M205" s="22" t="s">
        <v>918</v>
      </c>
      <c r="N205" s="114">
        <v>0</v>
      </c>
    </row>
    <row r="206" spans="1:14" x14ac:dyDescent="0.2">
      <c r="A206" s="19"/>
      <c r="B206" s="19">
        <v>753</v>
      </c>
      <c r="C206" s="19">
        <v>746000</v>
      </c>
      <c r="D206" s="19" t="s">
        <v>919</v>
      </c>
      <c r="E206" s="17">
        <v>0</v>
      </c>
      <c r="F206" s="17">
        <v>0</v>
      </c>
      <c r="G206" s="17">
        <v>754800</v>
      </c>
      <c r="H206" s="17">
        <v>754800</v>
      </c>
      <c r="I206" s="17">
        <v>754800</v>
      </c>
      <c r="J206" s="17">
        <v>454800</v>
      </c>
      <c r="K206" s="17">
        <v>454800</v>
      </c>
      <c r="L206" s="18">
        <v>454800</v>
      </c>
      <c r="M206" s="22" t="s">
        <v>920</v>
      </c>
      <c r="N206" s="114">
        <v>0</v>
      </c>
    </row>
    <row r="207" spans="1:14" x14ac:dyDescent="0.2">
      <c r="A207" s="19"/>
      <c r="B207" s="19">
        <v>754</v>
      </c>
      <c r="C207" s="19">
        <v>746000</v>
      </c>
      <c r="D207" s="19" t="s">
        <v>921</v>
      </c>
      <c r="E207" s="17">
        <v>0</v>
      </c>
      <c r="F207" s="17">
        <v>0</v>
      </c>
      <c r="G207" s="17">
        <v>375000</v>
      </c>
      <c r="H207" s="17">
        <v>375000</v>
      </c>
      <c r="I207" s="17">
        <v>375000</v>
      </c>
      <c r="J207" s="17">
        <v>275000</v>
      </c>
      <c r="K207" s="17">
        <v>275000</v>
      </c>
      <c r="L207" s="18">
        <v>275000</v>
      </c>
      <c r="M207" s="22" t="s">
        <v>922</v>
      </c>
      <c r="N207" s="114">
        <v>0</v>
      </c>
    </row>
    <row r="208" spans="1:14" x14ac:dyDescent="0.2">
      <c r="A208" s="19"/>
      <c r="B208" s="19">
        <v>755</v>
      </c>
      <c r="C208" s="19">
        <v>746000</v>
      </c>
      <c r="D208" s="19" t="s">
        <v>923</v>
      </c>
      <c r="E208" s="17">
        <v>0</v>
      </c>
      <c r="F208" s="17">
        <v>0</v>
      </c>
      <c r="G208" s="17">
        <v>588000</v>
      </c>
      <c r="H208" s="17">
        <v>588000</v>
      </c>
      <c r="I208" s="17">
        <v>588000</v>
      </c>
      <c r="J208" s="17">
        <v>588000</v>
      </c>
      <c r="K208" s="17">
        <v>588000</v>
      </c>
      <c r="L208" s="18">
        <v>588000</v>
      </c>
      <c r="M208" s="43" t="s">
        <v>924</v>
      </c>
      <c r="N208" s="114">
        <v>0</v>
      </c>
    </row>
    <row r="209" spans="1:16" ht="30" x14ac:dyDescent="0.2">
      <c r="A209" s="19"/>
      <c r="B209" s="19">
        <v>780</v>
      </c>
      <c r="C209" s="19">
        <v>746000</v>
      </c>
      <c r="D209" s="19" t="s">
        <v>925</v>
      </c>
      <c r="E209" s="17">
        <v>0</v>
      </c>
      <c r="F209" s="17">
        <v>0</v>
      </c>
      <c r="G209" s="17">
        <v>750000</v>
      </c>
      <c r="H209" s="17">
        <v>750000</v>
      </c>
      <c r="I209" s="17">
        <v>750000</v>
      </c>
      <c r="J209" s="17">
        <v>450000</v>
      </c>
      <c r="K209" s="17">
        <v>450000</v>
      </c>
      <c r="L209" s="18">
        <v>450000</v>
      </c>
      <c r="M209" s="22" t="s">
        <v>926</v>
      </c>
      <c r="N209" s="114">
        <v>0</v>
      </c>
    </row>
    <row r="210" spans="1:16" ht="15.75" customHeight="1" x14ac:dyDescent="0.25">
      <c r="A210" s="20" t="s">
        <v>482</v>
      </c>
      <c r="B210" s="20">
        <v>999</v>
      </c>
      <c r="C210" s="20">
        <v>746000</v>
      </c>
      <c r="D210" s="20"/>
      <c r="E210" s="33">
        <v>10680247.937691966</v>
      </c>
      <c r="F210" s="33">
        <v>10519200</v>
      </c>
      <c r="G210" s="33">
        <v>11736954.745788066</v>
      </c>
      <c r="H210" s="33">
        <v>12084961.548432307</v>
      </c>
      <c r="I210" s="33">
        <v>13444531</v>
      </c>
      <c r="J210" s="33">
        <v>10545109.876353607</v>
      </c>
      <c r="K210" s="33">
        <v>11709109.876353607</v>
      </c>
      <c r="L210" s="18">
        <v>25909.876353606582</v>
      </c>
      <c r="M210" s="30"/>
      <c r="N210" s="114">
        <v>1164000</v>
      </c>
    </row>
    <row r="211" spans="1:16" x14ac:dyDescent="0.2">
      <c r="A211" s="19" t="s">
        <v>483</v>
      </c>
      <c r="B211" s="19">
        <v>110</v>
      </c>
      <c r="C211" s="19">
        <v>747000</v>
      </c>
      <c r="D211" s="19" t="s">
        <v>484</v>
      </c>
      <c r="E211" s="17">
        <v>7164732.5946437754</v>
      </c>
      <c r="F211" s="17">
        <v>8292000</v>
      </c>
      <c r="G211" s="17">
        <v>7312980.2036812911</v>
      </c>
      <c r="H211" s="17">
        <v>8463572.2335622218</v>
      </c>
      <c r="I211" s="17">
        <v>9771795</v>
      </c>
      <c r="J211" s="17">
        <v>9544484.3169368468</v>
      </c>
      <c r="K211" s="17">
        <v>9544484.3169368468</v>
      </c>
      <c r="L211" s="18">
        <v>1252484.3169368468</v>
      </c>
      <c r="M211" s="22" t="s">
        <v>300</v>
      </c>
      <c r="N211" s="114">
        <v>0</v>
      </c>
    </row>
    <row r="212" spans="1:16" ht="15" customHeight="1" x14ac:dyDescent="0.2">
      <c r="A212" s="19"/>
      <c r="B212" s="19">
        <v>430</v>
      </c>
      <c r="C212" s="19">
        <v>747000</v>
      </c>
      <c r="D212" s="19" t="s">
        <v>347</v>
      </c>
      <c r="E212" s="17">
        <v>22000</v>
      </c>
      <c r="F212" s="17">
        <v>15000</v>
      </c>
      <c r="G212" s="17">
        <v>15000</v>
      </c>
      <c r="H212" s="17">
        <v>15000</v>
      </c>
      <c r="I212" s="17">
        <v>15000</v>
      </c>
      <c r="J212" s="17">
        <v>15000</v>
      </c>
      <c r="K212" s="17">
        <v>15000</v>
      </c>
      <c r="L212" s="18">
        <v>0</v>
      </c>
      <c r="M212" s="22" t="s">
        <v>485</v>
      </c>
      <c r="N212" s="114">
        <v>0</v>
      </c>
    </row>
    <row r="213" spans="1:16" x14ac:dyDescent="0.2">
      <c r="A213" s="19"/>
      <c r="B213" s="19">
        <v>530</v>
      </c>
      <c r="C213" s="19">
        <v>747000</v>
      </c>
      <c r="D213" s="19" t="s">
        <v>303</v>
      </c>
      <c r="E213" s="17">
        <v>165000</v>
      </c>
      <c r="F213" s="17">
        <v>220000</v>
      </c>
      <c r="G213" s="17">
        <v>220000</v>
      </c>
      <c r="H213" s="17">
        <v>220000</v>
      </c>
      <c r="I213" s="17">
        <v>220000</v>
      </c>
      <c r="J213" s="17">
        <v>220000</v>
      </c>
      <c r="K213" s="17">
        <v>220000</v>
      </c>
      <c r="L213" s="18">
        <v>0</v>
      </c>
      <c r="M213" s="22" t="s">
        <v>304</v>
      </c>
      <c r="N213" s="114">
        <v>0</v>
      </c>
    </row>
    <row r="214" spans="1:16" x14ac:dyDescent="0.2">
      <c r="A214" s="19"/>
      <c r="B214" s="19">
        <v>540</v>
      </c>
      <c r="C214" s="19">
        <v>747000</v>
      </c>
      <c r="D214" s="19" t="s">
        <v>305</v>
      </c>
      <c r="E214" s="17">
        <v>36000</v>
      </c>
      <c r="F214" s="17">
        <v>27000</v>
      </c>
      <c r="G214" s="17">
        <v>27000</v>
      </c>
      <c r="H214" s="17">
        <v>27000</v>
      </c>
      <c r="I214" s="17">
        <v>27000</v>
      </c>
      <c r="J214" s="17">
        <v>27000</v>
      </c>
      <c r="K214" s="17">
        <v>27000</v>
      </c>
      <c r="L214" s="18">
        <v>0</v>
      </c>
      <c r="M214" s="22"/>
      <c r="N214" s="114">
        <v>0</v>
      </c>
    </row>
    <row r="215" spans="1:16" x14ac:dyDescent="0.2">
      <c r="A215" s="19"/>
      <c r="B215" s="19">
        <v>720</v>
      </c>
      <c r="C215" s="19">
        <v>747000</v>
      </c>
      <c r="D215" s="19" t="s">
        <v>419</v>
      </c>
      <c r="E215" s="17">
        <v>20000</v>
      </c>
      <c r="F215" s="17">
        <v>20000</v>
      </c>
      <c r="G215" s="17">
        <v>20000</v>
      </c>
      <c r="H215" s="17">
        <v>20000</v>
      </c>
      <c r="I215" s="17">
        <v>20644</v>
      </c>
      <c r="J215" s="17">
        <v>20644</v>
      </c>
      <c r="K215" s="17">
        <v>20644</v>
      </c>
      <c r="L215" s="18">
        <v>644</v>
      </c>
      <c r="M215" s="22" t="s">
        <v>486</v>
      </c>
      <c r="N215" s="114">
        <v>0</v>
      </c>
      <c r="P215" s="23"/>
    </row>
    <row r="216" spans="1:16" s="35" customFormat="1" ht="15.75" x14ac:dyDescent="0.25">
      <c r="A216" s="19"/>
      <c r="B216" s="19">
        <v>750</v>
      </c>
      <c r="C216" s="19">
        <v>747000</v>
      </c>
      <c r="D216" s="19" t="s">
        <v>313</v>
      </c>
      <c r="E216" s="17">
        <v>342500</v>
      </c>
      <c r="F216" s="17">
        <v>342500</v>
      </c>
      <c r="G216" s="17">
        <v>342500</v>
      </c>
      <c r="H216" s="17">
        <v>342500</v>
      </c>
      <c r="I216" s="17">
        <v>536900.5</v>
      </c>
      <c r="J216" s="17">
        <v>342500</v>
      </c>
      <c r="K216" s="17">
        <v>342500</v>
      </c>
      <c r="L216" s="18">
        <v>0</v>
      </c>
      <c r="M216" s="22" t="s">
        <v>1174</v>
      </c>
      <c r="N216" s="114">
        <v>0</v>
      </c>
      <c r="P216" s="115"/>
    </row>
    <row r="217" spans="1:16" ht="30" x14ac:dyDescent="0.2">
      <c r="A217" s="19"/>
      <c r="B217" s="19">
        <v>751</v>
      </c>
      <c r="C217" s="19">
        <v>747000</v>
      </c>
      <c r="D217" s="19" t="s">
        <v>487</v>
      </c>
      <c r="E217" s="17">
        <v>400000</v>
      </c>
      <c r="F217" s="17">
        <v>400000</v>
      </c>
      <c r="G217" s="17">
        <v>400000</v>
      </c>
      <c r="H217" s="17">
        <v>400000</v>
      </c>
      <c r="I217" s="17">
        <v>794742</v>
      </c>
      <c r="J217" s="17">
        <v>400000</v>
      </c>
      <c r="K217" s="262">
        <v>600000</v>
      </c>
      <c r="L217" s="18">
        <v>0</v>
      </c>
      <c r="M217" s="22" t="s">
        <v>1306</v>
      </c>
      <c r="N217" s="114">
        <v>200000</v>
      </c>
    </row>
    <row r="218" spans="1:16" x14ac:dyDescent="0.2">
      <c r="A218" s="19"/>
      <c r="B218" s="19">
        <v>752</v>
      </c>
      <c r="C218" s="19">
        <v>747000</v>
      </c>
      <c r="D218" s="19" t="s">
        <v>488</v>
      </c>
      <c r="E218" s="17">
        <v>97000</v>
      </c>
      <c r="F218" s="17">
        <v>97000</v>
      </c>
      <c r="G218" s="17">
        <v>97000</v>
      </c>
      <c r="H218" s="17">
        <v>97000</v>
      </c>
      <c r="I218" s="17">
        <v>173333.5</v>
      </c>
      <c r="J218" s="17">
        <v>97000</v>
      </c>
      <c r="K218" s="17">
        <v>270334</v>
      </c>
      <c r="L218" s="18">
        <v>0</v>
      </c>
      <c r="M218" s="22" t="s">
        <v>1307</v>
      </c>
      <c r="N218" s="114">
        <v>173334</v>
      </c>
    </row>
    <row r="219" spans="1:16" x14ac:dyDescent="0.2">
      <c r="A219" s="19"/>
      <c r="B219" s="19">
        <v>810</v>
      </c>
      <c r="C219" s="19">
        <v>747000</v>
      </c>
      <c r="D219" s="19" t="s">
        <v>489</v>
      </c>
      <c r="E219" s="17">
        <v>650000</v>
      </c>
      <c r="F219" s="17">
        <v>793000</v>
      </c>
      <c r="G219" s="17">
        <v>800000</v>
      </c>
      <c r="H219" s="17">
        <v>800000</v>
      </c>
      <c r="I219" s="17">
        <v>800000</v>
      </c>
      <c r="J219" s="17">
        <v>800000</v>
      </c>
      <c r="K219" s="17">
        <v>800000</v>
      </c>
      <c r="L219" s="18">
        <v>7000</v>
      </c>
      <c r="M219" s="22" t="s">
        <v>490</v>
      </c>
      <c r="N219" s="114">
        <v>0</v>
      </c>
    </row>
    <row r="220" spans="1:16" ht="15.75" customHeight="1" x14ac:dyDescent="0.25">
      <c r="A220" s="20" t="s">
        <v>491</v>
      </c>
      <c r="B220" s="20">
        <v>999</v>
      </c>
      <c r="C220" s="20">
        <v>747000</v>
      </c>
      <c r="D220" s="20"/>
      <c r="E220" s="33">
        <v>8897232.5946437754</v>
      </c>
      <c r="F220" s="33">
        <v>10206500</v>
      </c>
      <c r="G220" s="33">
        <v>9234480.2036812901</v>
      </c>
      <c r="H220" s="33">
        <v>10385072.233562222</v>
      </c>
      <c r="I220" s="33">
        <v>12359415</v>
      </c>
      <c r="J220" s="33">
        <v>11466628.316936847</v>
      </c>
      <c r="K220" s="33">
        <v>11839962.316936847</v>
      </c>
      <c r="L220" s="18">
        <v>1260128.3169368468</v>
      </c>
      <c r="M220" s="30"/>
      <c r="N220" s="114">
        <v>373334</v>
      </c>
    </row>
    <row r="221" spans="1:16" x14ac:dyDescent="0.2">
      <c r="A221" s="19" t="s">
        <v>492</v>
      </c>
      <c r="B221" s="19">
        <v>110</v>
      </c>
      <c r="C221" s="19">
        <v>749000</v>
      </c>
      <c r="D221" s="19" t="s">
        <v>493</v>
      </c>
      <c r="E221" s="17">
        <v>2186081.4217867777</v>
      </c>
      <c r="F221" s="17">
        <v>2077000</v>
      </c>
      <c r="G221" s="17">
        <v>2231314.2814448616</v>
      </c>
      <c r="H221" s="17">
        <v>2119975.8235779949</v>
      </c>
      <c r="I221" s="17">
        <v>2293775</v>
      </c>
      <c r="J221" s="17">
        <v>2240417.3966074619</v>
      </c>
      <c r="K221" s="17">
        <v>2240417.3966074619</v>
      </c>
      <c r="L221" s="18">
        <v>163417.39660746185</v>
      </c>
      <c r="M221" s="22" t="s">
        <v>300</v>
      </c>
      <c r="N221" s="114">
        <v>0</v>
      </c>
    </row>
    <row r="222" spans="1:16" x14ac:dyDescent="0.2">
      <c r="A222" s="19"/>
      <c r="B222" s="19">
        <v>430</v>
      </c>
      <c r="C222" s="19">
        <v>749000</v>
      </c>
      <c r="D222" s="19" t="s">
        <v>347</v>
      </c>
      <c r="E222" s="17">
        <v>500000</v>
      </c>
      <c r="F222" s="17">
        <v>300000</v>
      </c>
      <c r="G222" s="17">
        <v>300000</v>
      </c>
      <c r="H222" s="17">
        <v>300000</v>
      </c>
      <c r="I222" s="17">
        <v>300000</v>
      </c>
      <c r="J222" s="17">
        <v>300000</v>
      </c>
      <c r="K222" s="17">
        <v>300000</v>
      </c>
      <c r="L222" s="18">
        <v>0</v>
      </c>
      <c r="M222" s="22" t="s">
        <v>494</v>
      </c>
      <c r="N222" s="114">
        <v>0</v>
      </c>
    </row>
    <row r="223" spans="1:16" x14ac:dyDescent="0.2">
      <c r="A223" s="19"/>
      <c r="B223" s="19">
        <v>432</v>
      </c>
      <c r="C223" s="19">
        <v>749000</v>
      </c>
      <c r="D223" s="19" t="s">
        <v>477</v>
      </c>
      <c r="E223" s="17">
        <v>962880</v>
      </c>
      <c r="F223" s="17">
        <v>1000000</v>
      </c>
      <c r="G223" s="17">
        <v>970000</v>
      </c>
      <c r="H223" s="17">
        <v>970000</v>
      </c>
      <c r="I223" s="17">
        <v>1000000</v>
      </c>
      <c r="J223" s="17">
        <v>1000000</v>
      </c>
      <c r="K223" s="17">
        <v>1000000</v>
      </c>
      <c r="L223" s="18">
        <v>0</v>
      </c>
      <c r="M223" s="22" t="s">
        <v>495</v>
      </c>
      <c r="N223" s="114">
        <v>0</v>
      </c>
    </row>
    <row r="224" spans="1:16" ht="30" x14ac:dyDescent="0.2">
      <c r="A224" s="19"/>
      <c r="B224" s="19">
        <v>440</v>
      </c>
      <c r="C224" s="19">
        <v>749000</v>
      </c>
      <c r="D224" s="19" t="s">
        <v>496</v>
      </c>
      <c r="E224" s="17">
        <v>2900000</v>
      </c>
      <c r="F224" s="17">
        <v>4000000</v>
      </c>
      <c r="G224" s="17">
        <v>4000000</v>
      </c>
      <c r="H224" s="17">
        <v>4000000</v>
      </c>
      <c r="I224" s="17">
        <v>4000000</v>
      </c>
      <c r="J224" s="17">
        <v>4000000</v>
      </c>
      <c r="K224" s="17">
        <v>4000000</v>
      </c>
      <c r="L224" s="18">
        <v>0</v>
      </c>
      <c r="M224" s="22" t="s">
        <v>497</v>
      </c>
      <c r="N224" s="114">
        <v>0</v>
      </c>
    </row>
    <row r="225" spans="1:14" x14ac:dyDescent="0.2">
      <c r="A225" s="19"/>
      <c r="B225" s="19">
        <v>450</v>
      </c>
      <c r="C225" s="19">
        <v>749000</v>
      </c>
      <c r="D225" s="19" t="s">
        <v>498</v>
      </c>
      <c r="E225" s="17">
        <v>16000</v>
      </c>
      <c r="F225" s="17">
        <v>16000</v>
      </c>
      <c r="G225" s="17">
        <v>16000</v>
      </c>
      <c r="H225" s="17">
        <v>16000</v>
      </c>
      <c r="I225" s="17">
        <v>16000</v>
      </c>
      <c r="J225" s="17">
        <v>16000</v>
      </c>
      <c r="K225" s="17">
        <v>16000</v>
      </c>
      <c r="L225" s="18">
        <v>0</v>
      </c>
      <c r="M225" s="22" t="s">
        <v>499</v>
      </c>
      <c r="N225" s="114">
        <v>0</v>
      </c>
    </row>
    <row r="226" spans="1:14" x14ac:dyDescent="0.2">
      <c r="A226" s="19"/>
      <c r="B226" s="19">
        <v>530</v>
      </c>
      <c r="C226" s="19">
        <v>749000</v>
      </c>
      <c r="D226" s="19" t="s">
        <v>303</v>
      </c>
      <c r="E226" s="17">
        <v>10000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8">
        <v>0</v>
      </c>
      <c r="M226" s="22"/>
      <c r="N226" s="114">
        <v>0</v>
      </c>
    </row>
    <row r="227" spans="1:14" x14ac:dyDescent="0.2">
      <c r="A227" s="19"/>
      <c r="B227" s="19">
        <v>540</v>
      </c>
      <c r="C227" s="19">
        <v>749000</v>
      </c>
      <c r="D227" s="19" t="s">
        <v>305</v>
      </c>
      <c r="E227" s="17">
        <v>1000000</v>
      </c>
      <c r="F227" s="17">
        <v>900000</v>
      </c>
      <c r="G227" s="17">
        <v>900000</v>
      </c>
      <c r="H227" s="17">
        <v>900000</v>
      </c>
      <c r="I227" s="17">
        <v>900000</v>
      </c>
      <c r="J227" s="17">
        <v>900000</v>
      </c>
      <c r="K227" s="17">
        <v>900000</v>
      </c>
      <c r="L227" s="18">
        <v>0</v>
      </c>
      <c r="M227" s="22" t="s">
        <v>500</v>
      </c>
      <c r="N227" s="114">
        <v>0</v>
      </c>
    </row>
    <row r="228" spans="1:14" x14ac:dyDescent="0.2">
      <c r="A228" s="19"/>
      <c r="B228" s="19">
        <v>560</v>
      </c>
      <c r="C228" s="19">
        <v>749000</v>
      </c>
      <c r="D228" s="19" t="s">
        <v>501</v>
      </c>
      <c r="E228" s="17">
        <v>60000</v>
      </c>
      <c r="F228" s="17">
        <v>60000</v>
      </c>
      <c r="G228" s="17">
        <v>60000</v>
      </c>
      <c r="H228" s="17">
        <v>60000</v>
      </c>
      <c r="I228" s="17">
        <v>60000</v>
      </c>
      <c r="J228" s="17">
        <v>60000</v>
      </c>
      <c r="K228" s="17">
        <v>60000</v>
      </c>
      <c r="L228" s="18">
        <v>0</v>
      </c>
      <c r="M228" s="22" t="s">
        <v>502</v>
      </c>
      <c r="N228" s="114">
        <v>0</v>
      </c>
    </row>
    <row r="229" spans="1:14" x14ac:dyDescent="0.2">
      <c r="A229" s="19"/>
      <c r="B229" s="19">
        <v>720</v>
      </c>
      <c r="C229" s="19">
        <v>749000</v>
      </c>
      <c r="D229" s="19" t="s">
        <v>419</v>
      </c>
      <c r="E229" s="17">
        <v>50000</v>
      </c>
      <c r="F229" s="17">
        <v>50000</v>
      </c>
      <c r="G229" s="17">
        <v>50000</v>
      </c>
      <c r="H229" s="17">
        <v>50000</v>
      </c>
      <c r="I229" s="17">
        <v>50000</v>
      </c>
      <c r="J229" s="17">
        <v>50000</v>
      </c>
      <c r="K229" s="17">
        <v>50000</v>
      </c>
      <c r="L229" s="18">
        <v>0</v>
      </c>
      <c r="M229" s="22" t="s">
        <v>503</v>
      </c>
      <c r="N229" s="114">
        <v>0</v>
      </c>
    </row>
    <row r="230" spans="1:14" s="35" customFormat="1" ht="15.75" x14ac:dyDescent="0.25">
      <c r="A230" s="19"/>
      <c r="B230" s="19">
        <v>740</v>
      </c>
      <c r="C230" s="19">
        <v>749000</v>
      </c>
      <c r="D230" s="19" t="s">
        <v>479</v>
      </c>
      <c r="E230" s="17">
        <v>10000</v>
      </c>
      <c r="F230" s="17">
        <v>10000</v>
      </c>
      <c r="G230" s="17">
        <v>10000</v>
      </c>
      <c r="H230" s="17">
        <v>10000</v>
      </c>
      <c r="I230" s="17">
        <v>10000</v>
      </c>
      <c r="J230" s="17">
        <v>10000</v>
      </c>
      <c r="K230" s="17">
        <v>10000</v>
      </c>
      <c r="L230" s="18">
        <v>0</v>
      </c>
      <c r="M230" s="22" t="s">
        <v>504</v>
      </c>
      <c r="N230" s="114">
        <v>0</v>
      </c>
    </row>
    <row r="231" spans="1:14" x14ac:dyDescent="0.2">
      <c r="A231" s="19"/>
      <c r="B231" s="19">
        <v>750</v>
      </c>
      <c r="C231" s="19">
        <v>749000</v>
      </c>
      <c r="D231" s="19" t="s">
        <v>313</v>
      </c>
      <c r="E231" s="17">
        <v>20000</v>
      </c>
      <c r="F231" s="17">
        <v>20000</v>
      </c>
      <c r="G231" s="17">
        <v>20000</v>
      </c>
      <c r="H231" s="17">
        <v>20000</v>
      </c>
      <c r="I231" s="17">
        <v>20000</v>
      </c>
      <c r="J231" s="17">
        <v>20000</v>
      </c>
      <c r="K231" s="17">
        <v>20000</v>
      </c>
      <c r="L231" s="18">
        <v>0</v>
      </c>
      <c r="M231" s="22" t="s">
        <v>505</v>
      </c>
      <c r="N231" s="114">
        <v>0</v>
      </c>
    </row>
    <row r="232" spans="1:14" s="35" customFormat="1" ht="15.75" x14ac:dyDescent="0.25">
      <c r="A232" s="19"/>
      <c r="B232" s="19">
        <v>780</v>
      </c>
      <c r="C232" s="19">
        <v>749000</v>
      </c>
      <c r="D232" s="19" t="s">
        <v>306</v>
      </c>
      <c r="E232" s="17">
        <v>70000</v>
      </c>
      <c r="F232" s="17">
        <v>70000</v>
      </c>
      <c r="G232" s="17">
        <v>70000</v>
      </c>
      <c r="H232" s="17">
        <v>70000</v>
      </c>
      <c r="I232" s="17">
        <v>70000</v>
      </c>
      <c r="J232" s="17">
        <v>70000</v>
      </c>
      <c r="K232" s="17">
        <v>70000</v>
      </c>
      <c r="L232" s="18">
        <v>0</v>
      </c>
      <c r="M232" s="22" t="s">
        <v>506</v>
      </c>
      <c r="N232" s="114">
        <v>0</v>
      </c>
    </row>
    <row r="233" spans="1:14" ht="15.75" customHeight="1" x14ac:dyDescent="0.25">
      <c r="A233" s="20" t="s">
        <v>507</v>
      </c>
      <c r="B233" s="20">
        <v>999</v>
      </c>
      <c r="C233" s="20">
        <v>749000</v>
      </c>
      <c r="D233" s="20"/>
      <c r="E233" s="33">
        <v>7784961.4217867777</v>
      </c>
      <c r="F233" s="33">
        <v>8503000</v>
      </c>
      <c r="G233" s="33">
        <v>8627314.2814448625</v>
      </c>
      <c r="H233" s="33">
        <v>8515975.8235779945</v>
      </c>
      <c r="I233" s="33">
        <v>8719775</v>
      </c>
      <c r="J233" s="33">
        <v>8666417.3966074623</v>
      </c>
      <c r="K233" s="33">
        <v>8666417.3966074623</v>
      </c>
      <c r="L233" s="18">
        <v>163417.39660746232</v>
      </c>
      <c r="M233" s="30"/>
      <c r="N233" s="114">
        <v>0</v>
      </c>
    </row>
    <row r="234" spans="1:14" x14ac:dyDescent="0.2">
      <c r="A234" s="19" t="s">
        <v>31</v>
      </c>
      <c r="B234" s="19">
        <v>780</v>
      </c>
      <c r="C234" s="19">
        <v>751000</v>
      </c>
      <c r="D234" s="19" t="s">
        <v>508</v>
      </c>
      <c r="E234" s="32">
        <v>200000</v>
      </c>
      <c r="F234" s="17">
        <v>235000</v>
      </c>
      <c r="G234" s="32">
        <v>480000</v>
      </c>
      <c r="H234" s="32">
        <v>480000</v>
      </c>
      <c r="I234" s="32">
        <v>480000</v>
      </c>
      <c r="J234" s="32">
        <v>260000</v>
      </c>
      <c r="K234" s="263">
        <v>759000</v>
      </c>
      <c r="L234" s="18">
        <v>25000</v>
      </c>
      <c r="M234" s="22" t="s">
        <v>1216</v>
      </c>
      <c r="N234" s="114">
        <v>499000</v>
      </c>
    </row>
    <row r="235" spans="1:14" ht="15.75" customHeight="1" x14ac:dyDescent="0.25">
      <c r="A235" s="20" t="s">
        <v>509</v>
      </c>
      <c r="B235" s="20">
        <v>999</v>
      </c>
      <c r="C235" s="20">
        <v>751000</v>
      </c>
      <c r="D235" s="20"/>
      <c r="E235" s="33">
        <v>200000</v>
      </c>
      <c r="F235" s="33">
        <v>235000</v>
      </c>
      <c r="G235" s="33">
        <v>480000</v>
      </c>
      <c r="H235" s="33">
        <v>480000</v>
      </c>
      <c r="I235" s="33">
        <v>480000</v>
      </c>
      <c r="J235" s="33">
        <v>260000</v>
      </c>
      <c r="K235" s="33">
        <v>759000</v>
      </c>
      <c r="L235" s="18">
        <v>25000</v>
      </c>
      <c r="M235" s="30"/>
      <c r="N235" s="114">
        <v>499000</v>
      </c>
    </row>
    <row r="236" spans="1:14" x14ac:dyDescent="0.2">
      <c r="A236" s="19" t="s">
        <v>510</v>
      </c>
      <c r="B236" s="19">
        <v>110</v>
      </c>
      <c r="C236" s="19">
        <v>752000</v>
      </c>
      <c r="D236" s="19" t="s">
        <v>511</v>
      </c>
      <c r="E236" s="17">
        <v>10052622.618537473</v>
      </c>
      <c r="F236" s="17">
        <v>9046200</v>
      </c>
      <c r="G236" s="17">
        <v>10260624.417358091</v>
      </c>
      <c r="H236" s="17">
        <v>9233377.6096539516</v>
      </c>
      <c r="I236" s="17">
        <v>9175100</v>
      </c>
      <c r="J236" s="17">
        <v>8961669.5864298474</v>
      </c>
      <c r="K236" s="17">
        <v>8961669.5864298474</v>
      </c>
      <c r="L236" s="18">
        <v>-84530.413570152596</v>
      </c>
      <c r="M236" s="22" t="s">
        <v>512</v>
      </c>
      <c r="N236" s="114">
        <v>0</v>
      </c>
    </row>
    <row r="237" spans="1:14" x14ac:dyDescent="0.2">
      <c r="A237" s="19"/>
      <c r="B237" s="19">
        <v>530</v>
      </c>
      <c r="C237" s="19">
        <v>752000</v>
      </c>
      <c r="D237" s="19" t="s">
        <v>303</v>
      </c>
      <c r="E237" s="17">
        <v>510000</v>
      </c>
      <c r="F237" s="17">
        <v>568000</v>
      </c>
      <c r="G237" s="17">
        <v>568000</v>
      </c>
      <c r="H237" s="17">
        <v>568000</v>
      </c>
      <c r="I237" s="17">
        <v>568000</v>
      </c>
      <c r="J237" s="17">
        <v>568000</v>
      </c>
      <c r="K237" s="17">
        <v>568000</v>
      </c>
      <c r="L237" s="18">
        <v>0</v>
      </c>
      <c r="M237" s="22" t="s">
        <v>304</v>
      </c>
      <c r="N237" s="114">
        <v>0</v>
      </c>
    </row>
    <row r="238" spans="1:14" s="28" customFormat="1" ht="15.75" x14ac:dyDescent="0.25">
      <c r="A238" s="19"/>
      <c r="B238" s="19">
        <v>540</v>
      </c>
      <c r="C238" s="19">
        <v>752000</v>
      </c>
      <c r="D238" s="19" t="s">
        <v>305</v>
      </c>
      <c r="E238" s="17">
        <v>43000</v>
      </c>
      <c r="F238" s="17">
        <v>38000</v>
      </c>
      <c r="G238" s="17">
        <v>38000</v>
      </c>
      <c r="H238" s="17">
        <v>38000</v>
      </c>
      <c r="I238" s="17">
        <v>38000</v>
      </c>
      <c r="J238" s="17">
        <v>38000</v>
      </c>
      <c r="K238" s="17">
        <v>38000</v>
      </c>
      <c r="L238" s="18">
        <v>0</v>
      </c>
      <c r="M238" s="22"/>
      <c r="N238" s="114">
        <v>0</v>
      </c>
    </row>
    <row r="239" spans="1:14" s="16" customFormat="1" ht="15" customHeight="1" x14ac:dyDescent="0.2">
      <c r="A239" s="19"/>
      <c r="B239" s="19">
        <v>750</v>
      </c>
      <c r="C239" s="19">
        <v>752000</v>
      </c>
      <c r="D239" s="19" t="s">
        <v>313</v>
      </c>
      <c r="E239" s="17">
        <v>160000</v>
      </c>
      <c r="F239" s="17">
        <v>180000</v>
      </c>
      <c r="G239" s="17">
        <v>200000</v>
      </c>
      <c r="H239" s="17">
        <v>200000</v>
      </c>
      <c r="I239" s="17">
        <v>200000</v>
      </c>
      <c r="J239" s="17">
        <v>160000</v>
      </c>
      <c r="K239" s="17">
        <v>160000</v>
      </c>
      <c r="L239" s="18">
        <v>-20000</v>
      </c>
      <c r="M239" s="68" t="s">
        <v>912</v>
      </c>
      <c r="N239" s="114">
        <v>0</v>
      </c>
    </row>
    <row r="240" spans="1:14" s="16" customFormat="1" ht="30" x14ac:dyDescent="0.2">
      <c r="A240" s="19"/>
      <c r="B240" s="19">
        <v>780</v>
      </c>
      <c r="C240" s="19">
        <v>752000</v>
      </c>
      <c r="D240" s="19" t="s">
        <v>306</v>
      </c>
      <c r="E240" s="17">
        <v>100000</v>
      </c>
      <c r="F240" s="17">
        <v>100000</v>
      </c>
      <c r="G240" s="17">
        <v>200000</v>
      </c>
      <c r="H240" s="17">
        <v>200000</v>
      </c>
      <c r="I240" s="17">
        <v>140000</v>
      </c>
      <c r="J240" s="17">
        <v>140000</v>
      </c>
      <c r="K240" s="17">
        <v>140000</v>
      </c>
      <c r="L240" s="18">
        <v>40000</v>
      </c>
      <c r="M240" s="231" t="s">
        <v>1320</v>
      </c>
      <c r="N240" s="114">
        <v>0</v>
      </c>
    </row>
    <row r="241" spans="1:14" ht="15.75" customHeight="1" x14ac:dyDescent="0.25">
      <c r="A241" s="20" t="s">
        <v>513</v>
      </c>
      <c r="B241" s="20">
        <v>999</v>
      </c>
      <c r="C241" s="20">
        <v>752000</v>
      </c>
      <c r="D241" s="20"/>
      <c r="E241" s="33">
        <v>10865622.618537473</v>
      </c>
      <c r="F241" s="33">
        <v>9932200</v>
      </c>
      <c r="G241" s="33">
        <v>11266624.417358091</v>
      </c>
      <c r="H241" s="33">
        <v>10239377.609653952</v>
      </c>
      <c r="I241" s="33">
        <v>10121100</v>
      </c>
      <c r="J241" s="33">
        <v>9867669.5864298474</v>
      </c>
      <c r="K241" s="33">
        <v>9867669.5864298474</v>
      </c>
      <c r="L241" s="18">
        <v>-64530.413570152596</v>
      </c>
      <c r="M241" s="30"/>
      <c r="N241" s="114">
        <v>0</v>
      </c>
    </row>
    <row r="242" spans="1:14" x14ac:dyDescent="0.2">
      <c r="A242" s="19" t="s">
        <v>514</v>
      </c>
      <c r="B242" s="19">
        <v>110</v>
      </c>
      <c r="C242" s="19">
        <v>761000</v>
      </c>
      <c r="D242" s="19" t="s">
        <v>515</v>
      </c>
      <c r="E242" s="17">
        <v>1730429.5681800463</v>
      </c>
      <c r="F242" s="17">
        <v>1821000</v>
      </c>
      <c r="G242" s="17">
        <v>1766234.4000703937</v>
      </c>
      <c r="H242" s="17">
        <v>1858678.8515818627</v>
      </c>
      <c r="I242" s="17">
        <v>2620420</v>
      </c>
      <c r="J242" s="17">
        <v>1914816.8729091566</v>
      </c>
      <c r="K242" s="17">
        <v>1914816.8729091566</v>
      </c>
      <c r="L242" s="18">
        <v>93816.872909156606</v>
      </c>
      <c r="M242" s="22" t="s">
        <v>300</v>
      </c>
      <c r="N242" s="114">
        <v>0</v>
      </c>
    </row>
    <row r="243" spans="1:14" s="35" customFormat="1" ht="15.75" x14ac:dyDescent="0.25">
      <c r="A243" s="19"/>
      <c r="B243" s="19">
        <v>540</v>
      </c>
      <c r="C243" s="19">
        <v>761000</v>
      </c>
      <c r="D243" s="19" t="s">
        <v>305</v>
      </c>
      <c r="E243" s="17">
        <v>85000</v>
      </c>
      <c r="F243" s="17">
        <v>140000</v>
      </c>
      <c r="G243" s="17">
        <v>140000</v>
      </c>
      <c r="H243" s="17">
        <v>140000</v>
      </c>
      <c r="I243" s="17">
        <v>140000</v>
      </c>
      <c r="J243" s="17">
        <v>140000</v>
      </c>
      <c r="K243" s="17">
        <v>140000</v>
      </c>
      <c r="L243" s="18">
        <v>0</v>
      </c>
      <c r="M243" s="22"/>
      <c r="N243" s="114">
        <v>0</v>
      </c>
    </row>
    <row r="244" spans="1:14" x14ac:dyDescent="0.2">
      <c r="A244" s="19"/>
      <c r="B244" s="19">
        <v>750</v>
      </c>
      <c r="C244" s="19">
        <v>761000</v>
      </c>
      <c r="D244" s="19" t="s">
        <v>313</v>
      </c>
      <c r="E244" s="17">
        <v>20000</v>
      </c>
      <c r="F244" s="17">
        <v>10000</v>
      </c>
      <c r="G244" s="17">
        <v>24500</v>
      </c>
      <c r="H244" s="17">
        <v>24500</v>
      </c>
      <c r="I244" s="17">
        <v>24500</v>
      </c>
      <c r="J244" s="17">
        <v>24500</v>
      </c>
      <c r="K244" s="17">
        <v>24500</v>
      </c>
      <c r="L244" s="18">
        <v>14500</v>
      </c>
      <c r="M244" s="22" t="s">
        <v>516</v>
      </c>
      <c r="N244" s="114">
        <v>0</v>
      </c>
    </row>
    <row r="245" spans="1:14" x14ac:dyDescent="0.2">
      <c r="A245" s="19"/>
      <c r="B245" s="19">
        <v>780</v>
      </c>
      <c r="C245" s="19">
        <v>761000</v>
      </c>
      <c r="D245" s="19" t="s">
        <v>306</v>
      </c>
      <c r="E245" s="17">
        <v>6000</v>
      </c>
      <c r="F245" s="17">
        <v>2000</v>
      </c>
      <c r="G245" s="17">
        <v>7000</v>
      </c>
      <c r="H245" s="17">
        <v>7000</v>
      </c>
      <c r="I245" s="17">
        <v>7000</v>
      </c>
      <c r="J245" s="17">
        <v>7000</v>
      </c>
      <c r="K245" s="17">
        <v>7000</v>
      </c>
      <c r="L245" s="18">
        <v>5000</v>
      </c>
      <c r="M245" s="22" t="s">
        <v>321</v>
      </c>
      <c r="N245" s="114">
        <v>0</v>
      </c>
    </row>
    <row r="246" spans="1:14" ht="15.75" customHeight="1" x14ac:dyDescent="0.25">
      <c r="A246" s="20" t="s">
        <v>517</v>
      </c>
      <c r="B246" s="20">
        <v>999</v>
      </c>
      <c r="C246" s="20">
        <v>761000</v>
      </c>
      <c r="D246" s="20"/>
      <c r="E246" s="39">
        <v>1841429.5681800463</v>
      </c>
      <c r="F246" s="39">
        <v>1973000</v>
      </c>
      <c r="G246" s="39">
        <v>1937734.4000703937</v>
      </c>
      <c r="H246" s="39">
        <v>2030178.8515818627</v>
      </c>
      <c r="I246" s="39">
        <v>2791920</v>
      </c>
      <c r="J246" s="39">
        <v>2086316.8729091566</v>
      </c>
      <c r="K246" s="39">
        <v>2086316.8729091566</v>
      </c>
      <c r="L246" s="18">
        <v>113316.87290915661</v>
      </c>
      <c r="M246" s="30"/>
      <c r="N246" s="114">
        <v>0</v>
      </c>
    </row>
    <row r="247" spans="1:14" s="35" customFormat="1" ht="15.75" x14ac:dyDescent="0.25">
      <c r="A247" s="19" t="s">
        <v>518</v>
      </c>
      <c r="B247" s="19">
        <v>110</v>
      </c>
      <c r="C247" s="19">
        <v>764000</v>
      </c>
      <c r="D247" s="19" t="s">
        <v>519</v>
      </c>
      <c r="E247" s="17">
        <v>512215.53198549798</v>
      </c>
      <c r="F247" s="17">
        <v>342700</v>
      </c>
      <c r="G247" s="17">
        <v>522813.93561405718</v>
      </c>
      <c r="H247" s="17">
        <v>349790.90743388486</v>
      </c>
      <c r="I247" s="17">
        <v>350075</v>
      </c>
      <c r="J247" s="17">
        <v>341931.58444806369</v>
      </c>
      <c r="K247" s="17">
        <v>341931.58444806369</v>
      </c>
      <c r="L247" s="18">
        <v>-768.41555193631211</v>
      </c>
      <c r="M247" s="22" t="s">
        <v>300</v>
      </c>
      <c r="N247" s="114">
        <v>0</v>
      </c>
    </row>
    <row r="248" spans="1:14" s="16" customFormat="1" x14ac:dyDescent="0.2">
      <c r="A248" s="19"/>
      <c r="B248" s="19">
        <v>540</v>
      </c>
      <c r="C248" s="19">
        <v>764000</v>
      </c>
      <c r="D248" s="19" t="s">
        <v>305</v>
      </c>
      <c r="E248" s="17">
        <v>5000</v>
      </c>
      <c r="F248" s="17">
        <v>5000</v>
      </c>
      <c r="G248" s="17">
        <v>5000</v>
      </c>
      <c r="H248" s="17">
        <v>5000</v>
      </c>
      <c r="I248" s="17">
        <v>5000</v>
      </c>
      <c r="J248" s="17">
        <v>5000</v>
      </c>
      <c r="K248" s="17">
        <v>5000</v>
      </c>
      <c r="L248" s="18">
        <v>0</v>
      </c>
      <c r="M248" s="22"/>
      <c r="N248" s="114">
        <v>0</v>
      </c>
    </row>
    <row r="249" spans="1:14" s="16" customFormat="1" x14ac:dyDescent="0.2">
      <c r="A249" s="19"/>
      <c r="B249" s="19">
        <v>780</v>
      </c>
      <c r="C249" s="19">
        <v>764000</v>
      </c>
      <c r="D249" s="19" t="s">
        <v>306</v>
      </c>
      <c r="E249" s="41">
        <v>2000</v>
      </c>
      <c r="F249" s="41">
        <v>500</v>
      </c>
      <c r="G249" s="41">
        <v>12000</v>
      </c>
      <c r="H249" s="41">
        <v>12000</v>
      </c>
      <c r="I249" s="41">
        <v>12000</v>
      </c>
      <c r="J249" s="41">
        <v>12000</v>
      </c>
      <c r="K249" s="41">
        <v>12000</v>
      </c>
      <c r="L249" s="18">
        <v>11500</v>
      </c>
      <c r="M249" s="22" t="s">
        <v>520</v>
      </c>
      <c r="N249" s="114">
        <v>0</v>
      </c>
    </row>
    <row r="250" spans="1:14" s="16" customFormat="1" ht="15.75" customHeight="1" x14ac:dyDescent="0.25">
      <c r="A250" s="20" t="s">
        <v>521</v>
      </c>
      <c r="B250" s="20">
        <v>999</v>
      </c>
      <c r="C250" s="20">
        <v>764000</v>
      </c>
      <c r="D250" s="20"/>
      <c r="E250" s="39">
        <v>519215.53198549798</v>
      </c>
      <c r="F250" s="39">
        <v>348200</v>
      </c>
      <c r="G250" s="39">
        <v>539813.93561405712</v>
      </c>
      <c r="H250" s="39">
        <v>366790.90743388486</v>
      </c>
      <c r="I250" s="39">
        <v>367075</v>
      </c>
      <c r="J250" s="39">
        <v>358931.58444806369</v>
      </c>
      <c r="K250" s="39">
        <v>358931.58444806369</v>
      </c>
      <c r="L250" s="18">
        <v>10731.584448063688</v>
      </c>
      <c r="M250" s="30"/>
      <c r="N250" s="114">
        <v>0</v>
      </c>
    </row>
    <row r="251" spans="1:14" s="28" customFormat="1" ht="15.75" x14ac:dyDescent="0.25">
      <c r="A251" s="19" t="s">
        <v>522</v>
      </c>
      <c r="B251" s="19">
        <v>110</v>
      </c>
      <c r="C251" s="19">
        <v>765000</v>
      </c>
      <c r="D251" s="19" t="s">
        <v>523</v>
      </c>
      <c r="E251" s="17">
        <v>-377876</v>
      </c>
      <c r="F251" s="17">
        <v>-377876</v>
      </c>
      <c r="G251" s="17">
        <v>-385694.74449222838</v>
      </c>
      <c r="H251" s="17">
        <v>-385694.74449222838</v>
      </c>
      <c r="I251" s="17">
        <v>-394880.42</v>
      </c>
      <c r="J251" s="17">
        <v>-385694.74449222838</v>
      </c>
      <c r="K251" s="17">
        <v>-385694.74449222838</v>
      </c>
      <c r="L251" s="18">
        <v>-7818.7444922283757</v>
      </c>
      <c r="M251" s="22" t="s">
        <v>524</v>
      </c>
      <c r="N251" s="114">
        <v>0</v>
      </c>
    </row>
    <row r="252" spans="1:14" s="28" customFormat="1" ht="15.75" x14ac:dyDescent="0.25">
      <c r="A252" s="19" t="s">
        <v>31</v>
      </c>
      <c r="B252" s="19">
        <v>811</v>
      </c>
      <c r="C252" s="19">
        <v>765000</v>
      </c>
      <c r="D252" s="19" t="s">
        <v>525</v>
      </c>
      <c r="E252" s="17">
        <v>250000</v>
      </c>
      <c r="F252" s="17">
        <v>240000</v>
      </c>
      <c r="G252" s="17">
        <v>250000</v>
      </c>
      <c r="H252" s="17">
        <v>250000</v>
      </c>
      <c r="I252" s="17">
        <v>250000</v>
      </c>
      <c r="J252" s="17">
        <v>250000</v>
      </c>
      <c r="K252" s="17">
        <v>250000</v>
      </c>
      <c r="L252" s="18">
        <v>10000</v>
      </c>
      <c r="M252" s="22" t="s">
        <v>524</v>
      </c>
      <c r="N252" s="114">
        <v>0</v>
      </c>
    </row>
    <row r="253" spans="1:14" s="28" customFormat="1" ht="15.75" x14ac:dyDescent="0.25">
      <c r="A253" s="19"/>
      <c r="B253" s="19">
        <v>812</v>
      </c>
      <c r="C253" s="19">
        <v>765000</v>
      </c>
      <c r="D253" s="19" t="s">
        <v>526</v>
      </c>
      <c r="E253" s="17">
        <v>640000</v>
      </c>
      <c r="F253" s="17">
        <v>640000</v>
      </c>
      <c r="G253" s="17">
        <v>640000</v>
      </c>
      <c r="H253" s="17">
        <v>640000</v>
      </c>
      <c r="I253" s="17">
        <v>640000</v>
      </c>
      <c r="J253" s="17">
        <v>640000</v>
      </c>
      <c r="K253" s="17">
        <v>658745</v>
      </c>
      <c r="L253" s="18">
        <v>0</v>
      </c>
      <c r="M253" s="22" t="s">
        <v>524</v>
      </c>
      <c r="N253" s="114">
        <v>18745</v>
      </c>
    </row>
    <row r="254" spans="1:14" s="28" customFormat="1" ht="15.75" x14ac:dyDescent="0.25">
      <c r="A254" s="19"/>
      <c r="B254" s="19">
        <v>813</v>
      </c>
      <c r="C254" s="19">
        <v>765000</v>
      </c>
      <c r="D254" s="19" t="s">
        <v>527</v>
      </c>
      <c r="E254" s="17">
        <v>350000</v>
      </c>
      <c r="F254" s="17">
        <v>350000</v>
      </c>
      <c r="G254" s="17">
        <v>350000</v>
      </c>
      <c r="H254" s="17">
        <v>350000</v>
      </c>
      <c r="I254" s="17">
        <v>350000</v>
      </c>
      <c r="J254" s="17">
        <v>350000</v>
      </c>
      <c r="K254" s="17">
        <v>350000</v>
      </c>
      <c r="L254" s="18">
        <v>0</v>
      </c>
      <c r="M254" s="68" t="s">
        <v>911</v>
      </c>
      <c r="N254" s="114">
        <v>0</v>
      </c>
    </row>
    <row r="255" spans="1:14" s="16" customFormat="1" ht="45" x14ac:dyDescent="0.2">
      <c r="A255" s="19"/>
      <c r="B255" s="19">
        <v>820</v>
      </c>
      <c r="C255" s="19">
        <v>765000</v>
      </c>
      <c r="D255" s="19" t="s">
        <v>528</v>
      </c>
      <c r="E255" s="17">
        <v>5677390</v>
      </c>
      <c r="F255" s="17">
        <v>5127390</v>
      </c>
      <c r="G255" s="17">
        <v>5000000</v>
      </c>
      <c r="H255" s="17">
        <v>5000000</v>
      </c>
      <c r="I255" s="17">
        <v>5800000</v>
      </c>
      <c r="J255" s="17">
        <v>5800000</v>
      </c>
      <c r="K255" s="262">
        <v>6918228</v>
      </c>
      <c r="L255" s="18">
        <v>672610</v>
      </c>
      <c r="M255" s="43" t="s">
        <v>1313</v>
      </c>
      <c r="N255" s="114">
        <v>1118228</v>
      </c>
    </row>
    <row r="256" spans="1:14" s="16" customFormat="1" x14ac:dyDescent="0.2">
      <c r="A256" s="19"/>
      <c r="B256" s="19">
        <v>830</v>
      </c>
      <c r="C256" s="19">
        <v>765000</v>
      </c>
      <c r="D256" s="19" t="s">
        <v>529</v>
      </c>
      <c r="E256" s="17">
        <v>240000</v>
      </c>
      <c r="F256" s="17">
        <v>218777</v>
      </c>
      <c r="G256" s="17">
        <v>220000</v>
      </c>
      <c r="H256" s="17">
        <v>220000</v>
      </c>
      <c r="I256" s="17">
        <v>220000</v>
      </c>
      <c r="J256" s="17">
        <v>220000</v>
      </c>
      <c r="K256" s="17">
        <v>220000</v>
      </c>
      <c r="L256" s="18">
        <v>1223</v>
      </c>
      <c r="M256" s="22" t="s">
        <v>524</v>
      </c>
      <c r="N256" s="114">
        <v>0</v>
      </c>
    </row>
    <row r="257" spans="1:15" ht="15.75" customHeight="1" x14ac:dyDescent="0.25">
      <c r="A257" s="20" t="s">
        <v>530</v>
      </c>
      <c r="B257" s="20">
        <v>999</v>
      </c>
      <c r="C257" s="20">
        <v>765000</v>
      </c>
      <c r="D257" s="20"/>
      <c r="E257" s="33">
        <v>6779514</v>
      </c>
      <c r="F257" s="33">
        <v>6198291</v>
      </c>
      <c r="G257" s="33">
        <v>6074305.2555077719</v>
      </c>
      <c r="H257" s="33">
        <v>6074305.2555077719</v>
      </c>
      <c r="I257" s="33">
        <v>6865119.5800000001</v>
      </c>
      <c r="J257" s="33">
        <v>6874305.2555077719</v>
      </c>
      <c r="K257" s="33">
        <v>8011278.2555077719</v>
      </c>
      <c r="L257" s="18">
        <v>676014.25550777186</v>
      </c>
      <c r="M257" s="30"/>
      <c r="N257" s="114">
        <v>1136973</v>
      </c>
    </row>
    <row r="258" spans="1:15" s="28" customFormat="1" ht="15.75" x14ac:dyDescent="0.25">
      <c r="A258" s="19" t="s">
        <v>531</v>
      </c>
      <c r="B258" s="19">
        <v>110</v>
      </c>
      <c r="C258" s="19">
        <v>766000</v>
      </c>
      <c r="D258" s="19" t="s">
        <v>532</v>
      </c>
      <c r="E258" s="17">
        <v>280723.44084276783</v>
      </c>
      <c r="F258" s="17">
        <v>276500</v>
      </c>
      <c r="G258" s="17">
        <v>286531.97289277572</v>
      </c>
      <c r="H258" s="17">
        <v>282221.14358176</v>
      </c>
      <c r="I258" s="17">
        <v>313500</v>
      </c>
      <c r="J258" s="17">
        <v>306207.38905796746</v>
      </c>
      <c r="K258" s="17">
        <v>306207.38905796746</v>
      </c>
      <c r="L258" s="18">
        <v>29707.389057967463</v>
      </c>
      <c r="M258" s="22" t="s">
        <v>300</v>
      </c>
      <c r="N258" s="114">
        <v>0</v>
      </c>
    </row>
    <row r="259" spans="1:15" s="28" customFormat="1" ht="15.75" x14ac:dyDescent="0.25">
      <c r="A259" s="19"/>
      <c r="B259" s="19">
        <v>780</v>
      </c>
      <c r="C259" s="19">
        <v>766000</v>
      </c>
      <c r="D259" s="19" t="s">
        <v>306</v>
      </c>
      <c r="E259" s="17">
        <v>900000</v>
      </c>
      <c r="F259" s="17">
        <v>900000</v>
      </c>
      <c r="G259" s="17">
        <v>1100000</v>
      </c>
      <c r="H259" s="17">
        <v>1100000</v>
      </c>
      <c r="I259" s="17">
        <v>1100000</v>
      </c>
      <c r="J259" s="17">
        <v>1100000</v>
      </c>
      <c r="K259" s="17">
        <v>1100000</v>
      </c>
      <c r="L259" s="18">
        <v>200000</v>
      </c>
      <c r="M259" s="22" t="s">
        <v>533</v>
      </c>
      <c r="N259" s="114">
        <v>0</v>
      </c>
    </row>
    <row r="260" spans="1:15" s="35" customFormat="1" ht="30.75" x14ac:dyDescent="0.25">
      <c r="A260" s="19"/>
      <c r="B260" s="19">
        <v>810</v>
      </c>
      <c r="C260" s="19">
        <v>766000</v>
      </c>
      <c r="D260" s="19" t="s">
        <v>534</v>
      </c>
      <c r="E260" s="17">
        <v>700000</v>
      </c>
      <c r="F260" s="17">
        <v>700000</v>
      </c>
      <c r="G260" s="17">
        <v>1511000</v>
      </c>
      <c r="H260" s="17">
        <v>1511000</v>
      </c>
      <c r="I260" s="17">
        <v>1511000</v>
      </c>
      <c r="J260" s="17">
        <v>800000</v>
      </c>
      <c r="K260" s="17">
        <v>800000</v>
      </c>
      <c r="L260" s="18">
        <v>100000</v>
      </c>
      <c r="M260" s="22" t="s">
        <v>1181</v>
      </c>
      <c r="N260" s="114">
        <v>0</v>
      </c>
    </row>
    <row r="261" spans="1:15" ht="15.75" customHeight="1" x14ac:dyDescent="0.25">
      <c r="A261" s="20" t="s">
        <v>535</v>
      </c>
      <c r="B261" s="20">
        <v>999</v>
      </c>
      <c r="C261" s="20">
        <v>766000</v>
      </c>
      <c r="D261" s="20"/>
      <c r="E261" s="33">
        <v>1880723.4408427677</v>
      </c>
      <c r="F261" s="33">
        <v>1876500</v>
      </c>
      <c r="G261" s="33">
        <v>2897531.9728927757</v>
      </c>
      <c r="H261" s="33">
        <v>2893221.1435817601</v>
      </c>
      <c r="I261" s="33">
        <v>2924500</v>
      </c>
      <c r="J261" s="33">
        <v>2206207.3890579673</v>
      </c>
      <c r="K261" s="33">
        <v>2206207.3890579673</v>
      </c>
      <c r="L261" s="18">
        <v>329707.38905796735</v>
      </c>
      <c r="M261" s="30"/>
      <c r="N261" s="114">
        <v>0</v>
      </c>
    </row>
    <row r="262" spans="1:15" ht="47.25" customHeight="1" x14ac:dyDescent="0.2">
      <c r="A262" s="19" t="s">
        <v>536</v>
      </c>
      <c r="B262" s="19">
        <v>750</v>
      </c>
      <c r="C262" s="19">
        <v>771000</v>
      </c>
      <c r="D262" s="19" t="s">
        <v>313</v>
      </c>
      <c r="E262" s="17">
        <v>429226</v>
      </c>
      <c r="F262" s="17">
        <v>429226</v>
      </c>
      <c r="G262" s="17">
        <v>619600</v>
      </c>
      <c r="H262" s="17">
        <v>619600</v>
      </c>
      <c r="I262" s="17">
        <v>1657980</v>
      </c>
      <c r="J262" s="17">
        <v>409000</v>
      </c>
      <c r="K262" s="17">
        <v>422000</v>
      </c>
      <c r="L262" s="18">
        <v>-20226</v>
      </c>
      <c r="M262" s="22" t="s">
        <v>1175</v>
      </c>
      <c r="N262" s="114">
        <v>13000</v>
      </c>
    </row>
    <row r="263" spans="1:15" ht="30" x14ac:dyDescent="0.2">
      <c r="A263" s="19" t="s">
        <v>31</v>
      </c>
      <c r="B263" s="19">
        <v>780</v>
      </c>
      <c r="C263" s="19">
        <v>771000</v>
      </c>
      <c r="D263" s="19" t="s">
        <v>405</v>
      </c>
      <c r="E263" s="17">
        <v>1800000</v>
      </c>
      <c r="F263" s="17">
        <v>1800000</v>
      </c>
      <c r="G263" s="17">
        <v>2680000</v>
      </c>
      <c r="H263" s="17">
        <v>2680000</v>
      </c>
      <c r="I263" s="17">
        <v>2800000</v>
      </c>
      <c r="J263" s="17">
        <v>1800000</v>
      </c>
      <c r="K263" s="17">
        <v>1830000</v>
      </c>
      <c r="L263" s="18">
        <v>0</v>
      </c>
      <c r="M263" s="22" t="s">
        <v>1315</v>
      </c>
      <c r="N263" s="114">
        <v>30000</v>
      </c>
    </row>
    <row r="264" spans="1:15" ht="15.75" x14ac:dyDescent="0.25">
      <c r="A264" s="20" t="s">
        <v>537</v>
      </c>
      <c r="B264" s="20">
        <v>999</v>
      </c>
      <c r="C264" s="20">
        <v>771000</v>
      </c>
      <c r="D264" s="20"/>
      <c r="E264" s="33">
        <v>2229226</v>
      </c>
      <c r="F264" s="33">
        <v>2229226</v>
      </c>
      <c r="G264" s="33">
        <v>3299600</v>
      </c>
      <c r="H264" s="33">
        <v>3299600</v>
      </c>
      <c r="I264" s="33">
        <v>4457980</v>
      </c>
      <c r="J264" s="33">
        <v>2209000</v>
      </c>
      <c r="K264" s="33">
        <v>2252000</v>
      </c>
      <c r="L264" s="18">
        <v>-20226</v>
      </c>
      <c r="M264" s="30"/>
      <c r="N264" s="114">
        <v>43000</v>
      </c>
    </row>
    <row r="265" spans="1:15" x14ac:dyDescent="0.2">
      <c r="A265" s="19" t="s">
        <v>538</v>
      </c>
      <c r="B265" s="19">
        <v>110</v>
      </c>
      <c r="C265" s="19">
        <v>772000</v>
      </c>
      <c r="D265" s="19" t="s">
        <v>539</v>
      </c>
      <c r="E265" s="17">
        <v>557256.97958340473</v>
      </c>
      <c r="F265" s="17">
        <v>528000</v>
      </c>
      <c r="G265" s="17">
        <v>568787.34917521151</v>
      </c>
      <c r="H265" s="17">
        <v>538925.00474202272</v>
      </c>
      <c r="I265" s="17">
        <v>529815</v>
      </c>
      <c r="J265" s="17">
        <v>517490.48750796501</v>
      </c>
      <c r="K265" s="17">
        <v>517490.48750796501</v>
      </c>
      <c r="L265" s="18">
        <v>-10509.512492034992</v>
      </c>
      <c r="M265" s="22" t="s">
        <v>300</v>
      </c>
      <c r="N265" s="114">
        <v>0</v>
      </c>
    </row>
    <row r="266" spans="1:15" x14ac:dyDescent="0.2">
      <c r="A266" s="19"/>
      <c r="B266" s="19">
        <v>530</v>
      </c>
      <c r="C266" s="19">
        <v>772000</v>
      </c>
      <c r="D266" s="19" t="s">
        <v>303</v>
      </c>
      <c r="E266" s="17">
        <v>40000</v>
      </c>
      <c r="F266" s="17">
        <v>32000</v>
      </c>
      <c r="G266" s="17">
        <v>32000</v>
      </c>
      <c r="H266" s="17">
        <v>32000</v>
      </c>
      <c r="I266" s="17">
        <v>32000</v>
      </c>
      <c r="J266" s="17">
        <v>32000</v>
      </c>
      <c r="K266" s="17">
        <v>32000</v>
      </c>
      <c r="L266" s="18">
        <v>0</v>
      </c>
      <c r="M266" s="22" t="s">
        <v>304</v>
      </c>
      <c r="N266" s="114">
        <v>0</v>
      </c>
    </row>
    <row r="267" spans="1:15" ht="15.75" customHeight="1" x14ac:dyDescent="0.25">
      <c r="A267" s="20" t="s">
        <v>540</v>
      </c>
      <c r="B267" s="20">
        <v>999</v>
      </c>
      <c r="C267" s="20">
        <v>772000</v>
      </c>
      <c r="D267" s="20"/>
      <c r="E267" s="33">
        <v>597256.97958340473</v>
      </c>
      <c r="F267" s="33">
        <v>560000</v>
      </c>
      <c r="G267" s="33">
        <v>600787.34917521151</v>
      </c>
      <c r="H267" s="33">
        <v>570925.00474202272</v>
      </c>
      <c r="I267" s="33">
        <v>561815</v>
      </c>
      <c r="J267" s="33">
        <v>549490.48750796495</v>
      </c>
      <c r="K267" s="33">
        <v>549490.48750796495</v>
      </c>
      <c r="L267" s="18">
        <v>-10509.51249203505</v>
      </c>
      <c r="M267" s="30"/>
      <c r="N267" s="114">
        <v>0</v>
      </c>
    </row>
    <row r="268" spans="1:15" ht="15" customHeight="1" x14ac:dyDescent="0.2">
      <c r="A268" s="19" t="s">
        <v>541</v>
      </c>
      <c r="B268" s="19">
        <v>110</v>
      </c>
      <c r="C268" s="19">
        <v>780000</v>
      </c>
      <c r="D268" s="19" t="s">
        <v>542</v>
      </c>
      <c r="E268" s="17">
        <v>602464.21757293865</v>
      </c>
      <c r="F268" s="17">
        <v>986400</v>
      </c>
      <c r="G268" s="17">
        <v>614929.98354620265</v>
      </c>
      <c r="H268" s="17">
        <v>1006809.8952225971</v>
      </c>
      <c r="I268" s="17">
        <v>1116060</v>
      </c>
      <c r="J268" s="17">
        <v>1090098.3050463642</v>
      </c>
      <c r="K268" s="17">
        <v>1090098.3050463642</v>
      </c>
      <c r="L268" s="18">
        <v>103698.3050463642</v>
      </c>
      <c r="M268" s="22" t="s">
        <v>300</v>
      </c>
      <c r="N268" s="114">
        <v>0</v>
      </c>
    </row>
    <row r="269" spans="1:15" s="35" customFormat="1" ht="15.75" x14ac:dyDescent="0.25">
      <c r="A269" s="19"/>
      <c r="B269" s="19">
        <v>410</v>
      </c>
      <c r="C269" s="19">
        <v>780000</v>
      </c>
      <c r="D269" s="19" t="s">
        <v>326</v>
      </c>
      <c r="E269" s="17">
        <v>114443.21399999999</v>
      </c>
      <c r="F269" s="17">
        <v>115000</v>
      </c>
      <c r="G269" s="17">
        <v>115000</v>
      </c>
      <c r="H269" s="17">
        <v>115000</v>
      </c>
      <c r="I269" s="17">
        <v>115000</v>
      </c>
      <c r="J269" s="17">
        <v>115000</v>
      </c>
      <c r="K269" s="17">
        <v>133462.13519999999</v>
      </c>
      <c r="L269" s="18">
        <v>0</v>
      </c>
      <c r="M269" s="22" t="s">
        <v>327</v>
      </c>
      <c r="N269" s="114">
        <v>18462.13519999999</v>
      </c>
      <c r="O269" s="115" t="s">
        <v>31</v>
      </c>
    </row>
    <row r="270" spans="1:15" s="35" customFormat="1" ht="15.75" x14ac:dyDescent="0.25">
      <c r="A270" s="19"/>
      <c r="B270" s="19">
        <v>430</v>
      </c>
      <c r="C270" s="19">
        <v>780000</v>
      </c>
      <c r="D270" s="19" t="s">
        <v>347</v>
      </c>
      <c r="E270" s="17">
        <v>80000</v>
      </c>
      <c r="F270" s="17">
        <v>80000</v>
      </c>
      <c r="G270" s="17">
        <v>80000</v>
      </c>
      <c r="H270" s="17">
        <v>80000</v>
      </c>
      <c r="I270" s="17">
        <v>80000</v>
      </c>
      <c r="J270" s="17">
        <v>80000</v>
      </c>
      <c r="K270" s="17">
        <v>80000</v>
      </c>
      <c r="L270" s="18">
        <v>0</v>
      </c>
      <c r="M270" s="22" t="s">
        <v>937</v>
      </c>
      <c r="N270" s="114">
        <v>0</v>
      </c>
    </row>
    <row r="271" spans="1:15" s="16" customFormat="1" x14ac:dyDescent="0.2">
      <c r="A271" s="19"/>
      <c r="B271" s="19">
        <v>530</v>
      </c>
      <c r="C271" s="19">
        <v>780000</v>
      </c>
      <c r="D271" s="19" t="s">
        <v>303</v>
      </c>
      <c r="E271" s="17">
        <v>63000</v>
      </c>
      <c r="F271" s="17">
        <v>57000</v>
      </c>
      <c r="G271" s="17">
        <v>57000</v>
      </c>
      <c r="H271" s="17">
        <v>57000</v>
      </c>
      <c r="I271" s="17">
        <v>57000</v>
      </c>
      <c r="J271" s="17">
        <v>57000</v>
      </c>
      <c r="K271" s="17">
        <v>57000</v>
      </c>
      <c r="L271" s="18">
        <v>0</v>
      </c>
      <c r="M271" s="22" t="s">
        <v>304</v>
      </c>
      <c r="N271" s="114">
        <v>0</v>
      </c>
    </row>
    <row r="272" spans="1:15" s="16" customFormat="1" x14ac:dyDescent="0.2">
      <c r="A272" s="19"/>
      <c r="B272" s="19">
        <v>540</v>
      </c>
      <c r="C272" s="19">
        <v>780000</v>
      </c>
      <c r="D272" s="19" t="s">
        <v>305</v>
      </c>
      <c r="E272" s="17">
        <v>2500</v>
      </c>
      <c r="F272" s="17">
        <v>2500</v>
      </c>
      <c r="G272" s="17">
        <v>2600</v>
      </c>
      <c r="H272" s="17">
        <v>2600</v>
      </c>
      <c r="I272" s="17">
        <v>2600</v>
      </c>
      <c r="J272" s="17">
        <v>2600</v>
      </c>
      <c r="K272" s="17">
        <v>2600</v>
      </c>
      <c r="L272" s="18">
        <v>100</v>
      </c>
      <c r="M272" s="22"/>
      <c r="N272" s="114">
        <v>0</v>
      </c>
    </row>
    <row r="273" spans="1:14" ht="15.75" customHeight="1" x14ac:dyDescent="0.25">
      <c r="A273" s="20" t="s">
        <v>543</v>
      </c>
      <c r="B273" s="20">
        <v>999</v>
      </c>
      <c r="C273" s="20">
        <v>780000</v>
      </c>
      <c r="D273" s="20"/>
      <c r="E273" s="33">
        <v>862407.43157293869</v>
      </c>
      <c r="F273" s="33">
        <v>1240900</v>
      </c>
      <c r="G273" s="33">
        <v>869529.98354620265</v>
      </c>
      <c r="H273" s="33">
        <v>1261409.8952225971</v>
      </c>
      <c r="I273" s="33">
        <v>1470660</v>
      </c>
      <c r="J273" s="33">
        <v>1344698.3050463642</v>
      </c>
      <c r="K273" s="33">
        <v>1363160.4402463641</v>
      </c>
      <c r="L273" s="18">
        <v>103798.3050463642</v>
      </c>
      <c r="M273" s="30"/>
      <c r="N273" s="114">
        <v>18462.135199999902</v>
      </c>
    </row>
    <row r="274" spans="1:14" s="16" customFormat="1" ht="15" customHeight="1" x14ac:dyDescent="0.2">
      <c r="A274" s="19" t="s">
        <v>42</v>
      </c>
      <c r="B274" s="19">
        <v>110</v>
      </c>
      <c r="C274" s="19">
        <v>781000</v>
      </c>
      <c r="D274" s="19" t="s">
        <v>544</v>
      </c>
      <c r="E274" s="17">
        <v>1613112.3093203823</v>
      </c>
      <c r="F274" s="17">
        <v>2606200</v>
      </c>
      <c r="G274" s="17">
        <v>1646489.6949808756</v>
      </c>
      <c r="H274" s="17">
        <v>2660125.6578762494</v>
      </c>
      <c r="I274" s="17">
        <v>5009545</v>
      </c>
      <c r="J274" s="17">
        <v>3629301.9709345018</v>
      </c>
      <c r="K274" s="17">
        <v>3629301.9709345018</v>
      </c>
      <c r="L274" s="18">
        <v>1023101.9709345018</v>
      </c>
      <c r="M274" s="22" t="s">
        <v>1134</v>
      </c>
      <c r="N274" s="114">
        <v>0</v>
      </c>
    </row>
    <row r="275" spans="1:14" x14ac:dyDescent="0.2">
      <c r="A275" s="19"/>
      <c r="B275" s="19">
        <v>530</v>
      </c>
      <c r="C275" s="19">
        <v>781000</v>
      </c>
      <c r="D275" s="19" t="s">
        <v>303</v>
      </c>
      <c r="E275" s="17">
        <v>320000</v>
      </c>
      <c r="F275" s="17">
        <v>332000</v>
      </c>
      <c r="G275" s="17">
        <v>332000</v>
      </c>
      <c r="H275" s="17">
        <v>332000</v>
      </c>
      <c r="I275" s="17">
        <v>332000</v>
      </c>
      <c r="J275" s="17">
        <v>332000</v>
      </c>
      <c r="K275" s="17">
        <v>332000</v>
      </c>
      <c r="L275" s="18">
        <v>0</v>
      </c>
      <c r="M275" s="22" t="s">
        <v>304</v>
      </c>
      <c r="N275" s="114">
        <v>0</v>
      </c>
    </row>
    <row r="276" spans="1:14" s="16" customFormat="1" x14ac:dyDescent="0.2">
      <c r="A276" s="19"/>
      <c r="B276" s="19">
        <v>540</v>
      </c>
      <c r="C276" s="19">
        <v>781000</v>
      </c>
      <c r="D276" s="19" t="s">
        <v>305</v>
      </c>
      <c r="E276" s="17">
        <v>66000</v>
      </c>
      <c r="F276" s="17">
        <v>65000</v>
      </c>
      <c r="G276" s="17">
        <v>65000</v>
      </c>
      <c r="H276" s="17">
        <v>65000</v>
      </c>
      <c r="I276" s="17">
        <v>65000</v>
      </c>
      <c r="J276" s="17">
        <v>65000</v>
      </c>
      <c r="K276" s="17">
        <v>65000</v>
      </c>
      <c r="L276" s="18">
        <v>0</v>
      </c>
      <c r="M276" s="22"/>
      <c r="N276" s="114">
        <v>0</v>
      </c>
    </row>
    <row r="277" spans="1:14" s="16" customFormat="1" ht="30" x14ac:dyDescent="0.2">
      <c r="A277" s="19"/>
      <c r="B277" s="19">
        <v>751</v>
      </c>
      <c r="C277" s="19">
        <v>781000</v>
      </c>
      <c r="D277" s="19" t="s">
        <v>545</v>
      </c>
      <c r="E277" s="17">
        <v>3728000</v>
      </c>
      <c r="F277" s="17">
        <v>3600000</v>
      </c>
      <c r="G277" s="17">
        <v>2225000</v>
      </c>
      <c r="H277" s="17">
        <v>3000000</v>
      </c>
      <c r="I277" s="17">
        <v>3000000</v>
      </c>
      <c r="J277" s="17">
        <v>3000000</v>
      </c>
      <c r="K277" s="17">
        <v>3000000</v>
      </c>
      <c r="L277" s="18">
        <v>-600000</v>
      </c>
      <c r="M277" s="22" t="s">
        <v>546</v>
      </c>
      <c r="N277" s="114">
        <v>0</v>
      </c>
    </row>
    <row r="278" spans="1:14" s="16" customFormat="1" ht="15" customHeight="1" x14ac:dyDescent="0.2">
      <c r="A278" s="19"/>
      <c r="B278" s="19">
        <v>780</v>
      </c>
      <c r="C278" s="19">
        <v>781000</v>
      </c>
      <c r="D278" s="19" t="s">
        <v>405</v>
      </c>
      <c r="E278" s="17">
        <v>0</v>
      </c>
      <c r="F278" s="17">
        <v>0</v>
      </c>
      <c r="G278" s="17">
        <v>8000</v>
      </c>
      <c r="H278" s="17">
        <v>8000</v>
      </c>
      <c r="I278" s="17">
        <v>8000</v>
      </c>
      <c r="J278" s="17">
        <v>8000</v>
      </c>
      <c r="K278" s="17">
        <v>8000</v>
      </c>
      <c r="L278" s="18">
        <v>8000</v>
      </c>
      <c r="M278" s="22" t="s">
        <v>949</v>
      </c>
      <c r="N278" s="114">
        <v>0</v>
      </c>
    </row>
    <row r="279" spans="1:14" ht="15.75" customHeight="1" x14ac:dyDescent="0.25">
      <c r="A279" s="20" t="s">
        <v>49</v>
      </c>
      <c r="B279" s="20">
        <v>999</v>
      </c>
      <c r="C279" s="20">
        <v>781000</v>
      </c>
      <c r="D279" s="20"/>
      <c r="E279" s="33">
        <v>5727112.3093203828</v>
      </c>
      <c r="F279" s="33">
        <v>6603200</v>
      </c>
      <c r="G279" s="33">
        <v>4276489.6949808756</v>
      </c>
      <c r="H279" s="33">
        <v>6065125.6578762494</v>
      </c>
      <c r="I279" s="33">
        <v>8414545</v>
      </c>
      <c r="J279" s="33">
        <v>7034301.9709345018</v>
      </c>
      <c r="K279" s="33">
        <v>7034301.9709345018</v>
      </c>
      <c r="L279" s="18">
        <v>431101.97093450185</v>
      </c>
      <c r="M279" s="30" t="s">
        <v>31</v>
      </c>
      <c r="N279" s="114">
        <v>0</v>
      </c>
    </row>
    <row r="280" spans="1:14" x14ac:dyDescent="0.2">
      <c r="A280" s="19" t="s">
        <v>547</v>
      </c>
      <c r="B280" s="19">
        <v>110</v>
      </c>
      <c r="C280" s="19">
        <v>782000</v>
      </c>
      <c r="D280" s="19" t="s">
        <v>548</v>
      </c>
      <c r="E280" s="17">
        <v>593918.62297704979</v>
      </c>
      <c r="F280" s="17">
        <v>598700</v>
      </c>
      <c r="G280" s="17">
        <v>606207.5695156859</v>
      </c>
      <c r="H280" s="17">
        <v>611087.87943001708</v>
      </c>
      <c r="I280" s="17">
        <v>605055</v>
      </c>
      <c r="J280" s="17">
        <v>590980.26088187727</v>
      </c>
      <c r="K280" s="17">
        <v>590980.26088187727</v>
      </c>
      <c r="L280" s="18">
        <v>-7719.7391181227285</v>
      </c>
      <c r="M280" s="22" t="s">
        <v>300</v>
      </c>
      <c r="N280" s="114">
        <v>0</v>
      </c>
    </row>
    <row r="281" spans="1:14" ht="15" customHeight="1" x14ac:dyDescent="0.2">
      <c r="A281" s="19"/>
      <c r="B281" s="19">
        <v>410</v>
      </c>
      <c r="C281" s="19">
        <v>782000</v>
      </c>
      <c r="D281" s="19" t="s">
        <v>326</v>
      </c>
      <c r="E281" s="17">
        <v>112320</v>
      </c>
      <c r="F281" s="17">
        <v>103000</v>
      </c>
      <c r="G281" s="17">
        <v>112320</v>
      </c>
      <c r="H281" s="17">
        <v>112320</v>
      </c>
      <c r="I281" s="17">
        <v>112320</v>
      </c>
      <c r="J281" s="17">
        <v>112320</v>
      </c>
      <c r="K281" s="17">
        <v>112320</v>
      </c>
      <c r="L281" s="18">
        <v>9320</v>
      </c>
      <c r="M281" s="22" t="s">
        <v>327</v>
      </c>
      <c r="N281" s="114">
        <v>0</v>
      </c>
    </row>
    <row r="282" spans="1:14" s="35" customFormat="1" ht="15.75" x14ac:dyDescent="0.25">
      <c r="A282" s="19"/>
      <c r="B282" s="19">
        <v>430</v>
      </c>
      <c r="C282" s="19">
        <v>782000</v>
      </c>
      <c r="D282" s="19" t="s">
        <v>347</v>
      </c>
      <c r="E282" s="17">
        <v>10000</v>
      </c>
      <c r="F282" s="17">
        <v>10500</v>
      </c>
      <c r="G282" s="17">
        <v>11000</v>
      </c>
      <c r="H282" s="17">
        <v>11000</v>
      </c>
      <c r="I282" s="17">
        <v>11000</v>
      </c>
      <c r="J282" s="17">
        <v>11000</v>
      </c>
      <c r="K282" s="17">
        <v>11000</v>
      </c>
      <c r="L282" s="18">
        <v>500</v>
      </c>
      <c r="M282" s="22" t="s">
        <v>549</v>
      </c>
      <c r="N282" s="114">
        <v>0</v>
      </c>
    </row>
    <row r="283" spans="1:14" s="28" customFormat="1" ht="15.75" x14ac:dyDescent="0.25">
      <c r="A283" s="19"/>
      <c r="B283" s="19">
        <v>540</v>
      </c>
      <c r="C283" s="19">
        <v>782000</v>
      </c>
      <c r="D283" s="19" t="s">
        <v>305</v>
      </c>
      <c r="E283" s="17">
        <v>40000</v>
      </c>
      <c r="F283" s="17">
        <v>24000</v>
      </c>
      <c r="G283" s="17">
        <v>24000</v>
      </c>
      <c r="H283" s="17">
        <v>24000</v>
      </c>
      <c r="I283" s="17">
        <v>24000</v>
      </c>
      <c r="J283" s="17">
        <v>24000</v>
      </c>
      <c r="K283" s="17">
        <v>24000</v>
      </c>
      <c r="L283" s="18">
        <v>0</v>
      </c>
      <c r="M283" s="22"/>
      <c r="N283" s="114">
        <v>0</v>
      </c>
    </row>
    <row r="284" spans="1:14" s="16" customFormat="1" ht="15" customHeight="1" x14ac:dyDescent="0.2">
      <c r="A284" s="19"/>
      <c r="B284" s="19">
        <v>750</v>
      </c>
      <c r="C284" s="19">
        <v>782000</v>
      </c>
      <c r="D284" s="19" t="s">
        <v>550</v>
      </c>
      <c r="E284" s="17">
        <v>450000</v>
      </c>
      <c r="F284" s="17">
        <v>400000</v>
      </c>
      <c r="G284" s="17">
        <v>450000</v>
      </c>
      <c r="H284" s="17">
        <v>450000</v>
      </c>
      <c r="I284" s="17">
        <v>450000</v>
      </c>
      <c r="J284" s="17">
        <v>400000</v>
      </c>
      <c r="K284" s="17">
        <v>400000</v>
      </c>
      <c r="L284" s="18">
        <v>0</v>
      </c>
      <c r="M284" s="22" t="s">
        <v>551</v>
      </c>
      <c r="N284" s="114">
        <v>0</v>
      </c>
    </row>
    <row r="285" spans="1:14" s="16" customFormat="1" x14ac:dyDescent="0.2">
      <c r="A285" s="19"/>
      <c r="B285" s="19">
        <v>780</v>
      </c>
      <c r="C285" s="19">
        <v>782000</v>
      </c>
      <c r="D285" s="19" t="s">
        <v>306</v>
      </c>
      <c r="E285" s="17">
        <v>5000</v>
      </c>
      <c r="F285" s="17">
        <v>5000</v>
      </c>
      <c r="G285" s="17">
        <v>5000</v>
      </c>
      <c r="H285" s="17">
        <v>5000</v>
      </c>
      <c r="I285" s="17">
        <v>5000</v>
      </c>
      <c r="J285" s="17">
        <v>5000</v>
      </c>
      <c r="K285" s="17">
        <v>5000</v>
      </c>
      <c r="L285" s="18">
        <v>0</v>
      </c>
      <c r="M285" s="42" t="s">
        <v>563</v>
      </c>
      <c r="N285" s="114">
        <v>0</v>
      </c>
    </row>
    <row r="286" spans="1:14" s="35" customFormat="1" ht="15.75" x14ac:dyDescent="0.25">
      <c r="A286" s="20" t="s">
        <v>552</v>
      </c>
      <c r="B286" s="20">
        <v>999</v>
      </c>
      <c r="C286" s="20">
        <v>782000</v>
      </c>
      <c r="D286" s="20"/>
      <c r="E286" s="33">
        <v>1211238.6229770498</v>
      </c>
      <c r="F286" s="33">
        <v>1141200</v>
      </c>
      <c r="G286" s="33">
        <v>1208527.569515686</v>
      </c>
      <c r="H286" s="33">
        <v>1213407.879430017</v>
      </c>
      <c r="I286" s="33">
        <v>1207375</v>
      </c>
      <c r="J286" s="33">
        <v>1143300.2608818773</v>
      </c>
      <c r="K286" s="33">
        <v>1143300.2608818773</v>
      </c>
      <c r="L286" s="18">
        <v>2100.2608818772715</v>
      </c>
      <c r="M286" s="30"/>
      <c r="N286" s="114">
        <v>0</v>
      </c>
    </row>
    <row r="287" spans="1:14" s="16" customFormat="1" x14ac:dyDescent="0.2">
      <c r="A287" s="19" t="s">
        <v>553</v>
      </c>
      <c r="B287" s="19">
        <v>110</v>
      </c>
      <c r="C287" s="19">
        <v>791000</v>
      </c>
      <c r="D287" s="19" t="s">
        <v>554</v>
      </c>
      <c r="E287" s="17">
        <v>755229.85390908807</v>
      </c>
      <c r="F287" s="17">
        <v>701300</v>
      </c>
      <c r="G287" s="17">
        <v>770856.53901377355</v>
      </c>
      <c r="H287" s="17">
        <v>715810.806487842</v>
      </c>
      <c r="I287" s="17">
        <v>740905</v>
      </c>
      <c r="J287" s="17">
        <v>723670.12947366317</v>
      </c>
      <c r="K287" s="17">
        <v>723670.12947366317</v>
      </c>
      <c r="L287" s="18">
        <v>22370.129473663168</v>
      </c>
      <c r="M287" s="22" t="s">
        <v>300</v>
      </c>
      <c r="N287" s="114">
        <v>0</v>
      </c>
    </row>
    <row r="288" spans="1:14" s="28" customFormat="1" ht="15.75" x14ac:dyDescent="0.25">
      <c r="A288" s="19"/>
      <c r="B288" s="19">
        <v>530</v>
      </c>
      <c r="C288" s="19">
        <v>791000</v>
      </c>
      <c r="D288" s="19" t="s">
        <v>303</v>
      </c>
      <c r="E288" s="17">
        <v>95000</v>
      </c>
      <c r="F288" s="17">
        <v>93000</v>
      </c>
      <c r="G288" s="17">
        <v>93000</v>
      </c>
      <c r="H288" s="17">
        <v>93000</v>
      </c>
      <c r="I288" s="17">
        <v>93000</v>
      </c>
      <c r="J288" s="17">
        <v>93000</v>
      </c>
      <c r="K288" s="17">
        <v>93000</v>
      </c>
      <c r="L288" s="18">
        <v>0</v>
      </c>
      <c r="M288" s="22" t="s">
        <v>304</v>
      </c>
      <c r="N288" s="114">
        <v>0</v>
      </c>
    </row>
    <row r="289" spans="1:14" s="16" customFormat="1" x14ac:dyDescent="0.2">
      <c r="A289" s="19"/>
      <c r="B289" s="19">
        <v>540</v>
      </c>
      <c r="C289" s="19">
        <v>791000</v>
      </c>
      <c r="D289" s="19" t="s">
        <v>305</v>
      </c>
      <c r="E289" s="17">
        <v>11000</v>
      </c>
      <c r="F289" s="17">
        <v>6600</v>
      </c>
      <c r="G289" s="17">
        <v>6600</v>
      </c>
      <c r="H289" s="17">
        <v>6600</v>
      </c>
      <c r="I289" s="17">
        <v>6600</v>
      </c>
      <c r="J289" s="17">
        <v>6600</v>
      </c>
      <c r="K289" s="17">
        <v>6600</v>
      </c>
      <c r="L289" s="18">
        <v>0</v>
      </c>
      <c r="M289" s="22"/>
      <c r="N289" s="114">
        <v>0</v>
      </c>
    </row>
    <row r="290" spans="1:14" s="16" customFormat="1" ht="15" customHeight="1" x14ac:dyDescent="0.2">
      <c r="A290" s="19"/>
      <c r="B290" s="19">
        <v>780</v>
      </c>
      <c r="C290" s="19">
        <v>791000</v>
      </c>
      <c r="D290" s="19" t="s">
        <v>306</v>
      </c>
      <c r="E290" s="17">
        <v>2500</v>
      </c>
      <c r="F290" s="17">
        <v>2500</v>
      </c>
      <c r="G290" s="17">
        <v>2500</v>
      </c>
      <c r="H290" s="17">
        <v>2500</v>
      </c>
      <c r="I290" s="17">
        <v>2500</v>
      </c>
      <c r="J290" s="17">
        <v>2500</v>
      </c>
      <c r="K290" s="17">
        <v>2500</v>
      </c>
      <c r="L290" s="18">
        <v>0</v>
      </c>
      <c r="M290" s="42" t="s">
        <v>563</v>
      </c>
      <c r="N290" s="114">
        <v>0</v>
      </c>
    </row>
    <row r="291" spans="1:14" ht="15.75" customHeight="1" x14ac:dyDescent="0.25">
      <c r="A291" s="20" t="s">
        <v>555</v>
      </c>
      <c r="B291" s="20">
        <v>999</v>
      </c>
      <c r="C291" s="20">
        <v>791000</v>
      </c>
      <c r="D291" s="20"/>
      <c r="E291" s="33">
        <v>863729.85390908807</v>
      </c>
      <c r="F291" s="33">
        <v>803400</v>
      </c>
      <c r="G291" s="33">
        <v>872956.53901377355</v>
      </c>
      <c r="H291" s="33">
        <v>817910.806487842</v>
      </c>
      <c r="I291" s="33">
        <v>843005</v>
      </c>
      <c r="J291" s="33">
        <v>825770.12947366317</v>
      </c>
      <c r="K291" s="33">
        <v>825770.12947366317</v>
      </c>
      <c r="L291" s="18">
        <v>22370.129473663168</v>
      </c>
      <c r="M291" s="30"/>
      <c r="N291" s="114">
        <v>0</v>
      </c>
    </row>
    <row r="292" spans="1:14" x14ac:dyDescent="0.2">
      <c r="A292" s="19" t="s">
        <v>556</v>
      </c>
      <c r="B292" s="19">
        <v>110</v>
      </c>
      <c r="C292" s="19">
        <v>811000</v>
      </c>
      <c r="D292" s="19" t="s">
        <v>557</v>
      </c>
      <c r="E292" s="17">
        <v>6854370.8742223913</v>
      </c>
      <c r="F292" s="17">
        <v>6931339</v>
      </c>
      <c r="G292" s="17">
        <v>7520196.6967687216</v>
      </c>
      <c r="H292" s="17">
        <v>7598757.3928855443</v>
      </c>
      <c r="I292" s="17">
        <v>8917240</v>
      </c>
      <c r="J292" s="17">
        <v>8262743.6295090886</v>
      </c>
      <c r="K292" s="17">
        <v>8262743.6295090886</v>
      </c>
      <c r="L292" s="18">
        <v>1331404.6295090886</v>
      </c>
      <c r="M292" s="22" t="s">
        <v>1135</v>
      </c>
      <c r="N292" s="114">
        <v>0</v>
      </c>
    </row>
    <row r="293" spans="1:14" x14ac:dyDescent="0.2">
      <c r="A293" s="19"/>
      <c r="B293" s="19">
        <v>430</v>
      </c>
      <c r="C293" s="19">
        <v>811000</v>
      </c>
      <c r="D293" s="19" t="s">
        <v>347</v>
      </c>
      <c r="E293" s="17">
        <v>81000</v>
      </c>
      <c r="F293" s="38">
        <v>30000</v>
      </c>
      <c r="G293" s="17">
        <v>70000</v>
      </c>
      <c r="H293" s="17">
        <v>70000</v>
      </c>
      <c r="I293" s="17">
        <v>70000</v>
      </c>
      <c r="J293" s="17">
        <v>70000</v>
      </c>
      <c r="K293" s="17">
        <v>70000</v>
      </c>
      <c r="L293" s="18">
        <v>40000</v>
      </c>
      <c r="M293" s="22" t="s">
        <v>466</v>
      </c>
      <c r="N293" s="114">
        <v>0</v>
      </c>
    </row>
    <row r="294" spans="1:14" x14ac:dyDescent="0.2">
      <c r="A294" s="19"/>
      <c r="B294" s="19">
        <v>431</v>
      </c>
      <c r="C294" s="19">
        <v>811000</v>
      </c>
      <c r="D294" s="19" t="s">
        <v>558</v>
      </c>
      <c r="E294" s="17">
        <v>330000</v>
      </c>
      <c r="F294" s="38">
        <v>330000</v>
      </c>
      <c r="G294" s="17">
        <v>330000</v>
      </c>
      <c r="H294" s="17">
        <v>330000</v>
      </c>
      <c r="I294" s="17">
        <v>330000</v>
      </c>
      <c r="J294" s="17">
        <v>330000</v>
      </c>
      <c r="K294" s="17">
        <v>330000</v>
      </c>
      <c r="L294" s="18">
        <v>0</v>
      </c>
      <c r="M294" s="22" t="s">
        <v>559</v>
      </c>
      <c r="N294" s="114">
        <v>0</v>
      </c>
    </row>
    <row r="295" spans="1:14" x14ac:dyDescent="0.2">
      <c r="A295" s="19"/>
      <c r="B295" s="19">
        <v>530</v>
      </c>
      <c r="C295" s="19">
        <v>811000</v>
      </c>
      <c r="D295" s="19" t="s">
        <v>303</v>
      </c>
      <c r="E295" s="38">
        <v>162000</v>
      </c>
      <c r="F295" s="38">
        <v>171000</v>
      </c>
      <c r="G295" s="38">
        <v>250000</v>
      </c>
      <c r="H295" s="38">
        <v>250000</v>
      </c>
      <c r="I295" s="38">
        <v>250000</v>
      </c>
      <c r="J295" s="38">
        <v>250000</v>
      </c>
      <c r="K295" s="38">
        <v>250000</v>
      </c>
      <c r="L295" s="18">
        <v>79000</v>
      </c>
      <c r="M295" s="22" t="s">
        <v>304</v>
      </c>
      <c r="N295" s="114">
        <v>0</v>
      </c>
    </row>
    <row r="296" spans="1:14" ht="15" customHeight="1" x14ac:dyDescent="0.2">
      <c r="A296" s="19"/>
      <c r="B296" s="19">
        <v>540</v>
      </c>
      <c r="C296" s="19">
        <v>811000</v>
      </c>
      <c r="D296" s="19" t="s">
        <v>305</v>
      </c>
      <c r="E296" s="38">
        <v>32000</v>
      </c>
      <c r="F296" s="38">
        <v>30000</v>
      </c>
      <c r="G296" s="38">
        <v>30000</v>
      </c>
      <c r="H296" s="38">
        <v>30000</v>
      </c>
      <c r="I296" s="38">
        <v>30000</v>
      </c>
      <c r="J296" s="38">
        <v>30000</v>
      </c>
      <c r="K296" s="38">
        <v>30000</v>
      </c>
      <c r="L296" s="18">
        <v>0</v>
      </c>
      <c r="M296" s="22"/>
      <c r="N296" s="114">
        <v>0</v>
      </c>
    </row>
    <row r="297" spans="1:14" s="35" customFormat="1" ht="15.75" x14ac:dyDescent="0.25">
      <c r="A297" s="19"/>
      <c r="B297" s="19">
        <v>750</v>
      </c>
      <c r="C297" s="19">
        <v>811000</v>
      </c>
      <c r="D297" s="19" t="s">
        <v>560</v>
      </c>
      <c r="E297" s="17">
        <v>400000</v>
      </c>
      <c r="F297" s="38">
        <v>401000</v>
      </c>
      <c r="G297" s="17">
        <v>400000</v>
      </c>
      <c r="H297" s="17">
        <v>400000</v>
      </c>
      <c r="I297" s="17">
        <v>400000</v>
      </c>
      <c r="J297" s="17">
        <v>100000</v>
      </c>
      <c r="K297" s="262">
        <v>280000</v>
      </c>
      <c r="L297" s="18">
        <v>-301000</v>
      </c>
      <c r="M297" s="22" t="s">
        <v>1095</v>
      </c>
      <c r="N297" s="114">
        <v>180000</v>
      </c>
    </row>
    <row r="298" spans="1:14" s="35" customFormat="1" ht="15.75" x14ac:dyDescent="0.25">
      <c r="A298" s="19"/>
      <c r="B298" s="19">
        <v>751</v>
      </c>
      <c r="C298" s="19">
        <v>811000</v>
      </c>
      <c r="D298" s="19" t="s">
        <v>561</v>
      </c>
      <c r="E298" s="38">
        <v>70000</v>
      </c>
      <c r="F298" s="38">
        <v>70000</v>
      </c>
      <c r="G298" s="38">
        <v>100000</v>
      </c>
      <c r="H298" s="38">
        <v>100000</v>
      </c>
      <c r="I298" s="38">
        <v>100000</v>
      </c>
      <c r="J298" s="38">
        <v>70000</v>
      </c>
      <c r="K298" s="38">
        <v>70000</v>
      </c>
      <c r="L298" s="18">
        <v>0</v>
      </c>
      <c r="M298" s="22" t="s">
        <v>562</v>
      </c>
      <c r="N298" s="114">
        <v>0</v>
      </c>
    </row>
    <row r="299" spans="1:14" x14ac:dyDescent="0.2">
      <c r="A299" s="23" t="s">
        <v>31</v>
      </c>
      <c r="B299" s="19">
        <v>780</v>
      </c>
      <c r="C299" s="19">
        <v>811000</v>
      </c>
      <c r="D299" s="19" t="s">
        <v>405</v>
      </c>
      <c r="E299" s="38">
        <v>100000</v>
      </c>
      <c r="F299" s="38">
        <v>100000</v>
      </c>
      <c r="G299" s="38">
        <v>150000</v>
      </c>
      <c r="H299" s="38">
        <v>150000</v>
      </c>
      <c r="I299" s="38">
        <v>150000</v>
      </c>
      <c r="J299" s="38">
        <v>100000</v>
      </c>
      <c r="K299" s="38">
        <v>100000</v>
      </c>
      <c r="L299" s="18">
        <v>0</v>
      </c>
      <c r="M299" s="42" t="s">
        <v>563</v>
      </c>
      <c r="N299" s="114">
        <v>0</v>
      </c>
    </row>
    <row r="300" spans="1:14" x14ac:dyDescent="0.2">
      <c r="A300" s="19"/>
      <c r="B300" s="19">
        <v>781</v>
      </c>
      <c r="C300" s="19">
        <v>811000</v>
      </c>
      <c r="D300" s="19" t="s">
        <v>564</v>
      </c>
      <c r="E300" s="38">
        <v>986468</v>
      </c>
      <c r="F300" s="38">
        <v>997330</v>
      </c>
      <c r="G300" s="38">
        <v>1039000</v>
      </c>
      <c r="H300" s="38">
        <v>1039000</v>
      </c>
      <c r="I300" s="38">
        <v>1039000</v>
      </c>
      <c r="J300" s="38">
        <v>1039000</v>
      </c>
      <c r="K300" s="38">
        <v>1039000</v>
      </c>
      <c r="L300" s="18">
        <v>41670</v>
      </c>
      <c r="M300" s="22" t="s">
        <v>565</v>
      </c>
      <c r="N300" s="114">
        <v>0</v>
      </c>
    </row>
    <row r="301" spans="1:14" ht="30" x14ac:dyDescent="0.2">
      <c r="A301" s="19"/>
      <c r="B301" s="19">
        <v>810</v>
      </c>
      <c r="C301" s="19">
        <v>811000</v>
      </c>
      <c r="D301" s="19" t="s">
        <v>566</v>
      </c>
      <c r="E301" s="17">
        <v>2000000</v>
      </c>
      <c r="F301" s="17">
        <v>1800000</v>
      </c>
      <c r="G301" s="17">
        <v>2000000</v>
      </c>
      <c r="H301" s="17">
        <v>2000000</v>
      </c>
      <c r="I301" s="17">
        <v>2000000</v>
      </c>
      <c r="J301" s="17">
        <v>1600000</v>
      </c>
      <c r="K301" s="17">
        <v>2000000</v>
      </c>
      <c r="L301" s="18">
        <v>-200000</v>
      </c>
      <c r="M301" s="264" t="s">
        <v>1423</v>
      </c>
      <c r="N301" s="114">
        <v>400000</v>
      </c>
    </row>
    <row r="302" spans="1:14" ht="15.75" customHeight="1" x14ac:dyDescent="0.25">
      <c r="A302" s="20" t="s">
        <v>567</v>
      </c>
      <c r="B302" s="20">
        <v>999</v>
      </c>
      <c r="C302" s="20">
        <v>811000</v>
      </c>
      <c r="D302" s="20"/>
      <c r="E302" s="33">
        <v>11015838.87422239</v>
      </c>
      <c r="F302" s="33">
        <v>10860669</v>
      </c>
      <c r="G302" s="33">
        <v>11889196.696768722</v>
      </c>
      <c r="H302" s="33">
        <v>11967757.392885543</v>
      </c>
      <c r="I302" s="33">
        <v>13286240</v>
      </c>
      <c r="J302" s="33">
        <v>11851743.629509088</v>
      </c>
      <c r="K302" s="33">
        <v>12431743.629509088</v>
      </c>
      <c r="L302" s="18">
        <v>991074.62950908765</v>
      </c>
      <c r="M302" s="30"/>
      <c r="N302" s="114">
        <v>580000</v>
      </c>
    </row>
    <row r="303" spans="1:14" ht="15" customHeight="1" x14ac:dyDescent="0.2">
      <c r="A303" s="19" t="s">
        <v>568</v>
      </c>
      <c r="B303" s="19">
        <v>110</v>
      </c>
      <c r="C303" s="19">
        <v>812200</v>
      </c>
      <c r="D303" s="19" t="s">
        <v>569</v>
      </c>
      <c r="E303" s="17">
        <v>24977182.010980614</v>
      </c>
      <c r="F303" s="17">
        <v>27059142</v>
      </c>
      <c r="G303" s="17">
        <v>25493992.298693355</v>
      </c>
      <c r="H303" s="17">
        <v>25416233.983108159</v>
      </c>
      <c r="I303" s="17">
        <v>30511254.999999996</v>
      </c>
      <c r="J303" s="17">
        <v>29807785.439828403</v>
      </c>
      <c r="K303" s="17">
        <v>29807785.439828403</v>
      </c>
      <c r="L303" s="18">
        <v>2748643.4398284033</v>
      </c>
      <c r="M303" s="22" t="s">
        <v>1103</v>
      </c>
      <c r="N303" s="114">
        <v>0</v>
      </c>
    </row>
    <row r="304" spans="1:14" x14ac:dyDescent="0.2">
      <c r="A304" s="19"/>
      <c r="B304" s="19">
        <v>410</v>
      </c>
      <c r="C304" s="19">
        <v>812200</v>
      </c>
      <c r="D304" s="19" t="s">
        <v>326</v>
      </c>
      <c r="E304" s="38">
        <v>120000</v>
      </c>
      <c r="F304" s="38">
        <v>130410</v>
      </c>
      <c r="G304" s="38">
        <v>131000</v>
      </c>
      <c r="H304" s="38">
        <v>131000</v>
      </c>
      <c r="I304" s="38">
        <v>131000</v>
      </c>
      <c r="J304" s="38">
        <v>131000</v>
      </c>
      <c r="K304" s="38">
        <v>0</v>
      </c>
      <c r="L304" s="18">
        <v>590</v>
      </c>
      <c r="M304" s="22" t="s">
        <v>1305</v>
      </c>
      <c r="N304" s="114">
        <v>-131000</v>
      </c>
    </row>
    <row r="305" spans="1:14" x14ac:dyDescent="0.2">
      <c r="A305" s="19"/>
      <c r="B305" s="19">
        <v>430</v>
      </c>
      <c r="C305" s="19">
        <v>812200</v>
      </c>
      <c r="D305" s="19" t="s">
        <v>347</v>
      </c>
      <c r="E305" s="17">
        <v>200000</v>
      </c>
      <c r="F305" s="38">
        <v>200000</v>
      </c>
      <c r="G305" s="17">
        <v>200000</v>
      </c>
      <c r="H305" s="17">
        <v>200000</v>
      </c>
      <c r="I305" s="17">
        <v>200000</v>
      </c>
      <c r="J305" s="17">
        <v>200000</v>
      </c>
      <c r="K305" s="17">
        <v>200000</v>
      </c>
      <c r="L305" s="18">
        <v>0</v>
      </c>
      <c r="M305" s="22" t="s">
        <v>570</v>
      </c>
      <c r="N305" s="114">
        <v>0</v>
      </c>
    </row>
    <row r="306" spans="1:14" x14ac:dyDescent="0.2">
      <c r="A306" s="19"/>
      <c r="B306" s="19">
        <v>432</v>
      </c>
      <c r="C306" s="19">
        <v>812200</v>
      </c>
      <c r="D306" s="19" t="s">
        <v>477</v>
      </c>
      <c r="E306" s="17">
        <v>113330</v>
      </c>
      <c r="F306" s="38">
        <v>120000</v>
      </c>
      <c r="G306" s="17">
        <v>113330</v>
      </c>
      <c r="H306" s="17">
        <v>113330</v>
      </c>
      <c r="I306" s="17">
        <v>120000</v>
      </c>
      <c r="J306" s="17">
        <v>120000</v>
      </c>
      <c r="K306" s="17">
        <v>120000</v>
      </c>
      <c r="L306" s="18">
        <v>0</v>
      </c>
      <c r="M306" s="22" t="s">
        <v>571</v>
      </c>
      <c r="N306" s="114">
        <v>0</v>
      </c>
    </row>
    <row r="307" spans="1:14" x14ac:dyDescent="0.2">
      <c r="A307" s="19"/>
      <c r="B307" s="19">
        <v>743</v>
      </c>
      <c r="C307" s="19">
        <v>812200</v>
      </c>
      <c r="D307" s="19" t="s">
        <v>572</v>
      </c>
      <c r="E307" s="38">
        <v>30000</v>
      </c>
      <c r="F307" s="38">
        <v>30000</v>
      </c>
      <c r="G307" s="38">
        <v>50000</v>
      </c>
      <c r="H307" s="38">
        <v>50000</v>
      </c>
      <c r="I307" s="38">
        <v>50000</v>
      </c>
      <c r="J307" s="38">
        <v>30000</v>
      </c>
      <c r="K307" s="38">
        <v>30000</v>
      </c>
      <c r="L307" s="18">
        <v>0</v>
      </c>
      <c r="M307" s="22" t="s">
        <v>573</v>
      </c>
      <c r="N307" s="114">
        <v>0</v>
      </c>
    </row>
    <row r="308" spans="1:14" s="35" customFormat="1" ht="30.75" x14ac:dyDescent="0.25">
      <c r="A308" s="19"/>
      <c r="B308" s="19">
        <v>750</v>
      </c>
      <c r="C308" s="19">
        <v>812200</v>
      </c>
      <c r="D308" s="19" t="s">
        <v>313</v>
      </c>
      <c r="E308" s="38">
        <v>200000</v>
      </c>
      <c r="F308" s="38">
        <v>200000</v>
      </c>
      <c r="G308" s="38">
        <v>400000</v>
      </c>
      <c r="H308" s="38">
        <v>400000</v>
      </c>
      <c r="I308" s="38">
        <v>400000</v>
      </c>
      <c r="J308" s="38">
        <v>200000</v>
      </c>
      <c r="K308" s="38">
        <v>200000</v>
      </c>
      <c r="L308" s="18">
        <v>0</v>
      </c>
      <c r="M308" s="22" t="s">
        <v>574</v>
      </c>
      <c r="N308" s="114">
        <v>0</v>
      </c>
    </row>
    <row r="309" spans="1:14" s="35" customFormat="1" ht="15.75" x14ac:dyDescent="0.25">
      <c r="A309" s="19"/>
      <c r="B309" s="19">
        <v>752</v>
      </c>
      <c r="C309" s="19">
        <v>812200</v>
      </c>
      <c r="D309" s="19" t="s">
        <v>575</v>
      </c>
      <c r="E309" s="38">
        <v>60000</v>
      </c>
      <c r="F309" s="38">
        <v>22000</v>
      </c>
      <c r="G309" s="38">
        <v>60000</v>
      </c>
      <c r="H309" s="38">
        <v>60000</v>
      </c>
      <c r="I309" s="38">
        <v>60000</v>
      </c>
      <c r="J309" s="38">
        <v>22000</v>
      </c>
      <c r="K309" s="38">
        <v>22000</v>
      </c>
      <c r="L309" s="18">
        <v>0</v>
      </c>
      <c r="M309" s="43" t="s">
        <v>1096</v>
      </c>
      <c r="N309" s="114">
        <v>0</v>
      </c>
    </row>
    <row r="310" spans="1:14" ht="30" x14ac:dyDescent="0.2">
      <c r="A310" s="19"/>
      <c r="B310" s="19">
        <v>780</v>
      </c>
      <c r="C310" s="19">
        <v>812200</v>
      </c>
      <c r="D310" s="19" t="s">
        <v>306</v>
      </c>
      <c r="E310" s="17">
        <v>834000</v>
      </c>
      <c r="F310" s="38">
        <v>834000</v>
      </c>
      <c r="G310" s="17">
        <v>921000</v>
      </c>
      <c r="H310" s="17">
        <v>921000</v>
      </c>
      <c r="I310" s="17">
        <v>921000</v>
      </c>
      <c r="J310" s="17">
        <v>834000</v>
      </c>
      <c r="K310" s="17">
        <v>834000</v>
      </c>
      <c r="L310" s="18">
        <v>0</v>
      </c>
      <c r="M310" s="22" t="s">
        <v>576</v>
      </c>
      <c r="N310" s="114">
        <v>0</v>
      </c>
    </row>
    <row r="311" spans="1:14" ht="30" x14ac:dyDescent="0.2">
      <c r="A311" s="19"/>
      <c r="B311" s="19">
        <v>980</v>
      </c>
      <c r="C311" s="19">
        <v>812200</v>
      </c>
      <c r="D311" s="19" t="s">
        <v>560</v>
      </c>
      <c r="E311" s="38">
        <v>1375000</v>
      </c>
      <c r="F311" s="17">
        <v>1375000</v>
      </c>
      <c r="G311" s="38">
        <v>2766000</v>
      </c>
      <c r="H311" s="38">
        <v>2766000</v>
      </c>
      <c r="I311" s="38">
        <v>2766000</v>
      </c>
      <c r="J311" s="38">
        <v>675000</v>
      </c>
      <c r="K311" s="38">
        <v>1375000</v>
      </c>
      <c r="L311" s="18">
        <v>-700000</v>
      </c>
      <c r="M311" s="232" t="s">
        <v>1309</v>
      </c>
      <c r="N311" s="114">
        <v>700000</v>
      </c>
    </row>
    <row r="312" spans="1:14" s="35" customFormat="1" ht="15.75" x14ac:dyDescent="0.25">
      <c r="A312" s="20" t="s">
        <v>577</v>
      </c>
      <c r="B312" s="20">
        <v>999</v>
      </c>
      <c r="C312" s="20">
        <v>812200</v>
      </c>
      <c r="D312" s="20"/>
      <c r="E312" s="33">
        <v>27909512.010980614</v>
      </c>
      <c r="F312" s="33">
        <v>29970552</v>
      </c>
      <c r="G312" s="33">
        <v>30135322.298693355</v>
      </c>
      <c r="H312" s="33">
        <v>30057563.983108159</v>
      </c>
      <c r="I312" s="33">
        <v>35159255</v>
      </c>
      <c r="J312" s="33">
        <v>32019785.439828403</v>
      </c>
      <c r="K312" s="33">
        <v>32588785.439828403</v>
      </c>
      <c r="L312" s="18">
        <v>2049233.4398284033</v>
      </c>
      <c r="M312" s="30"/>
      <c r="N312" s="114">
        <v>569000</v>
      </c>
    </row>
    <row r="313" spans="1:14" x14ac:dyDescent="0.2">
      <c r="A313" s="19" t="s">
        <v>578</v>
      </c>
      <c r="B313" s="19">
        <v>110</v>
      </c>
      <c r="C313" s="19">
        <v>812300</v>
      </c>
      <c r="D313" s="19" t="s">
        <v>579</v>
      </c>
      <c r="E313" s="17">
        <v>4119444</v>
      </c>
      <c r="F313" s="17">
        <v>1576800</v>
      </c>
      <c r="G313" s="17">
        <v>4204680.6387016987</v>
      </c>
      <c r="H313" s="17">
        <v>2851811.4834265369</v>
      </c>
      <c r="I313" s="17">
        <v>3763044.9999999995</v>
      </c>
      <c r="J313" s="17">
        <v>3675509.3599924697</v>
      </c>
      <c r="K313" s="17">
        <v>3675509.3599924697</v>
      </c>
      <c r="L313" s="18">
        <v>2098709.3599924697</v>
      </c>
      <c r="M313" s="22" t="s">
        <v>580</v>
      </c>
      <c r="N313" s="114">
        <v>0</v>
      </c>
    </row>
    <row r="314" spans="1:14" x14ac:dyDescent="0.2">
      <c r="A314" s="19"/>
      <c r="B314" s="19">
        <v>430</v>
      </c>
      <c r="C314" s="19">
        <v>812300</v>
      </c>
      <c r="D314" s="19" t="s">
        <v>347</v>
      </c>
      <c r="E314" s="17">
        <v>432000</v>
      </c>
      <c r="F314" s="17">
        <v>265000</v>
      </c>
      <c r="G314" s="17">
        <v>435000</v>
      </c>
      <c r="H314" s="17">
        <v>435000</v>
      </c>
      <c r="I314" s="17">
        <v>270000</v>
      </c>
      <c r="J314" s="17">
        <v>270000</v>
      </c>
      <c r="K314" s="17">
        <v>270000</v>
      </c>
      <c r="L314" s="18">
        <v>5000</v>
      </c>
      <c r="M314" s="22" t="s">
        <v>581</v>
      </c>
      <c r="N314" s="114">
        <v>0</v>
      </c>
    </row>
    <row r="315" spans="1:14" x14ac:dyDescent="0.2">
      <c r="A315" s="19" t="s">
        <v>31</v>
      </c>
      <c r="B315" s="19">
        <v>432</v>
      </c>
      <c r="C315" s="19">
        <v>812300</v>
      </c>
      <c r="D315" s="19" t="s">
        <v>477</v>
      </c>
      <c r="E315" s="17">
        <v>72500</v>
      </c>
      <c r="F315" s="38">
        <v>80000</v>
      </c>
      <c r="G315" s="17">
        <v>72500</v>
      </c>
      <c r="H315" s="17">
        <v>72500</v>
      </c>
      <c r="I315" s="17">
        <v>80000</v>
      </c>
      <c r="J315" s="17">
        <v>80000</v>
      </c>
      <c r="K315" s="17">
        <v>80000</v>
      </c>
      <c r="L315" s="18">
        <v>0</v>
      </c>
      <c r="M315" s="22" t="s">
        <v>582</v>
      </c>
      <c r="N315" s="114">
        <v>0</v>
      </c>
    </row>
    <row r="316" spans="1:14" x14ac:dyDescent="0.2">
      <c r="A316" s="19"/>
      <c r="B316" s="19">
        <v>780</v>
      </c>
      <c r="C316" s="19">
        <v>812300</v>
      </c>
      <c r="D316" s="19" t="s">
        <v>306</v>
      </c>
      <c r="E316" s="17">
        <v>698622</v>
      </c>
      <c r="F316" s="38">
        <v>698662</v>
      </c>
      <c r="G316" s="17">
        <v>827000</v>
      </c>
      <c r="H316" s="17">
        <v>827000</v>
      </c>
      <c r="I316" s="17">
        <v>827000</v>
      </c>
      <c r="J316" s="17">
        <v>700000</v>
      </c>
      <c r="K316" s="17">
        <v>700000</v>
      </c>
      <c r="L316" s="18">
        <v>1338</v>
      </c>
      <c r="M316" s="22" t="s">
        <v>583</v>
      </c>
      <c r="N316" s="114">
        <v>0</v>
      </c>
    </row>
    <row r="317" spans="1:14" ht="30" x14ac:dyDescent="0.2">
      <c r="A317" s="19"/>
      <c r="B317" s="19">
        <v>781</v>
      </c>
      <c r="C317" s="19">
        <v>812300</v>
      </c>
      <c r="D317" s="19" t="s">
        <v>962</v>
      </c>
      <c r="E317" s="17"/>
      <c r="F317" s="38">
        <v>0</v>
      </c>
      <c r="G317" s="17">
        <v>1350000</v>
      </c>
      <c r="H317" s="17">
        <v>1350000</v>
      </c>
      <c r="I317" s="17">
        <v>1350000</v>
      </c>
      <c r="J317" s="17">
        <v>1230000</v>
      </c>
      <c r="K317" s="17">
        <v>1230000</v>
      </c>
      <c r="L317" s="18">
        <v>1230000</v>
      </c>
      <c r="M317" s="22" t="s">
        <v>1110</v>
      </c>
      <c r="N317" s="114">
        <v>0</v>
      </c>
    </row>
    <row r="318" spans="1:14" ht="15" customHeight="1" x14ac:dyDescent="0.2">
      <c r="A318" s="19"/>
      <c r="B318" s="19">
        <v>821</v>
      </c>
      <c r="C318" s="19">
        <v>812300</v>
      </c>
      <c r="D318" s="19" t="s">
        <v>584</v>
      </c>
      <c r="E318" s="17">
        <v>22613050</v>
      </c>
      <c r="F318" s="17">
        <v>22613050</v>
      </c>
      <c r="G318" s="17">
        <v>25922000</v>
      </c>
      <c r="H318" s="17">
        <v>25922000</v>
      </c>
      <c r="I318" s="17">
        <v>25922000</v>
      </c>
      <c r="J318" s="17">
        <v>25922000</v>
      </c>
      <c r="K318" s="17">
        <v>25922000</v>
      </c>
      <c r="L318" s="18">
        <v>3308950</v>
      </c>
      <c r="M318" s="22" t="s">
        <v>585</v>
      </c>
      <c r="N318" s="114">
        <v>0</v>
      </c>
    </row>
    <row r="319" spans="1:14" ht="15.75" customHeight="1" x14ac:dyDescent="0.25">
      <c r="A319" s="20" t="s">
        <v>586</v>
      </c>
      <c r="B319" s="20">
        <v>999</v>
      </c>
      <c r="C319" s="20">
        <v>812300</v>
      </c>
      <c r="D319" s="20"/>
      <c r="E319" s="33">
        <v>27935616</v>
      </c>
      <c r="F319" s="33">
        <v>25233512</v>
      </c>
      <c r="G319" s="33">
        <v>32811180.6387017</v>
      </c>
      <c r="H319" s="33">
        <v>31458311.483426537</v>
      </c>
      <c r="I319" s="33">
        <v>32212045</v>
      </c>
      <c r="J319" s="33">
        <v>31877509.359992471</v>
      </c>
      <c r="K319" s="33">
        <v>31877509.359992471</v>
      </c>
      <c r="L319" s="18">
        <v>6643997.3599924706</v>
      </c>
      <c r="M319" s="30"/>
      <c r="N319" s="114">
        <v>0</v>
      </c>
    </row>
    <row r="320" spans="1:14" x14ac:dyDescent="0.2">
      <c r="A320" s="19" t="s">
        <v>587</v>
      </c>
      <c r="B320" s="19">
        <v>110</v>
      </c>
      <c r="C320" s="19">
        <v>813100</v>
      </c>
      <c r="D320" s="19" t="s">
        <v>589</v>
      </c>
      <c r="E320" s="17">
        <v>16340491</v>
      </c>
      <c r="F320" s="17">
        <v>9076016</v>
      </c>
      <c r="G320" s="17">
        <v>16678596.950117387</v>
      </c>
      <c r="H320" s="17">
        <v>20015756.331422474</v>
      </c>
      <c r="I320" s="17">
        <v>22979150</v>
      </c>
      <c r="J320" s="17">
        <v>22201827.365465935</v>
      </c>
      <c r="K320" s="17">
        <v>22201827.365465935</v>
      </c>
      <c r="L320" s="18">
        <v>13125811.365465935</v>
      </c>
      <c r="M320" s="22" t="s">
        <v>1104</v>
      </c>
      <c r="N320" s="114">
        <v>0</v>
      </c>
    </row>
    <row r="321" spans="1:14" x14ac:dyDescent="0.2">
      <c r="A321" s="19"/>
      <c r="B321" s="19">
        <v>110</v>
      </c>
      <c r="C321" s="19">
        <v>813200</v>
      </c>
      <c r="D321" s="19" t="s">
        <v>588</v>
      </c>
      <c r="E321" s="17">
        <v>16017352.701151289</v>
      </c>
      <c r="F321" s="63">
        <v>28582932</v>
      </c>
      <c r="G321" s="17">
        <v>16348772.500800397</v>
      </c>
      <c r="H321" s="17">
        <v>16885296.123953186</v>
      </c>
      <c r="I321" s="17">
        <v>17307290</v>
      </c>
      <c r="J321" s="17">
        <v>16904689.258593526</v>
      </c>
      <c r="K321" s="17">
        <v>16904689.258593526</v>
      </c>
      <c r="L321" s="18">
        <v>-11678242.741406474</v>
      </c>
      <c r="M321" s="22" t="s">
        <v>300</v>
      </c>
      <c r="N321" s="114">
        <v>0</v>
      </c>
    </row>
    <row r="322" spans="1:14" x14ac:dyDescent="0.2">
      <c r="A322" s="19"/>
      <c r="B322" s="19">
        <v>410</v>
      </c>
      <c r="C322" s="19">
        <v>813200</v>
      </c>
      <c r="D322" s="19" t="s">
        <v>326</v>
      </c>
      <c r="E322" s="17">
        <v>0</v>
      </c>
      <c r="F322" s="17">
        <v>0</v>
      </c>
      <c r="G322" s="17">
        <v>130000</v>
      </c>
      <c r="H322" s="17">
        <v>130000</v>
      </c>
      <c r="I322" s="17">
        <v>130000</v>
      </c>
      <c r="J322" s="17">
        <v>130000</v>
      </c>
      <c r="K322" s="17">
        <v>130000</v>
      </c>
      <c r="L322" s="18">
        <v>130000</v>
      </c>
      <c r="M322" s="18" t="s">
        <v>963</v>
      </c>
      <c r="N322" s="114">
        <v>0</v>
      </c>
    </row>
    <row r="323" spans="1:14" x14ac:dyDescent="0.2">
      <c r="A323" s="19"/>
      <c r="B323" s="19">
        <v>430</v>
      </c>
      <c r="C323" s="19">
        <v>813200</v>
      </c>
      <c r="D323" s="19" t="s">
        <v>347</v>
      </c>
      <c r="E323" s="17">
        <v>950000</v>
      </c>
      <c r="F323" s="17">
        <v>950000</v>
      </c>
      <c r="G323" s="17">
        <v>1000000</v>
      </c>
      <c r="H323" s="17">
        <v>1000000</v>
      </c>
      <c r="I323" s="17">
        <v>1000000</v>
      </c>
      <c r="J323" s="17">
        <v>950000</v>
      </c>
      <c r="K323" s="17">
        <v>950000</v>
      </c>
      <c r="L323" s="18">
        <v>0</v>
      </c>
      <c r="M323" s="22" t="s">
        <v>590</v>
      </c>
      <c r="N323" s="114">
        <v>0</v>
      </c>
    </row>
    <row r="324" spans="1:14" x14ac:dyDescent="0.2">
      <c r="A324" s="19"/>
      <c r="B324" s="19">
        <v>432</v>
      </c>
      <c r="C324" s="19">
        <v>813200</v>
      </c>
      <c r="D324" s="19" t="s">
        <v>477</v>
      </c>
      <c r="E324" s="17">
        <v>639200</v>
      </c>
      <c r="F324" s="17">
        <v>1100000</v>
      </c>
      <c r="G324" s="17">
        <v>1000000</v>
      </c>
      <c r="H324" s="17">
        <v>1000000</v>
      </c>
      <c r="I324" s="17">
        <v>1100000</v>
      </c>
      <c r="J324" s="17">
        <v>1000000</v>
      </c>
      <c r="K324" s="17">
        <v>1000000</v>
      </c>
      <c r="L324" s="18">
        <v>-100000</v>
      </c>
      <c r="M324" s="22" t="s">
        <v>591</v>
      </c>
      <c r="N324" s="114">
        <v>0</v>
      </c>
    </row>
    <row r="325" spans="1:14" s="35" customFormat="1" ht="15.75" x14ac:dyDescent="0.25">
      <c r="A325" s="19"/>
      <c r="B325" s="19">
        <v>743</v>
      </c>
      <c r="C325" s="19">
        <v>813200</v>
      </c>
      <c r="D325" s="19" t="s">
        <v>592</v>
      </c>
      <c r="E325" s="17">
        <v>70000</v>
      </c>
      <c r="F325" s="17">
        <v>70000</v>
      </c>
      <c r="G325" s="17">
        <v>100000</v>
      </c>
      <c r="H325" s="17">
        <v>100000</v>
      </c>
      <c r="I325" s="17">
        <v>100000</v>
      </c>
      <c r="J325" s="17">
        <v>70000</v>
      </c>
      <c r="K325" s="17">
        <v>70000</v>
      </c>
      <c r="L325" s="18">
        <v>0</v>
      </c>
      <c r="M325" s="22" t="s">
        <v>593</v>
      </c>
      <c r="N325" s="114">
        <v>0</v>
      </c>
    </row>
    <row r="326" spans="1:14" x14ac:dyDescent="0.2">
      <c r="A326" s="19"/>
      <c r="B326" s="19">
        <v>751</v>
      </c>
      <c r="C326" s="19">
        <v>813200</v>
      </c>
      <c r="D326" s="19" t="s">
        <v>594</v>
      </c>
      <c r="E326" s="17">
        <v>7156117</v>
      </c>
      <c r="F326" s="17">
        <v>5305000</v>
      </c>
      <c r="G326" s="17">
        <v>7751000</v>
      </c>
      <c r="H326" s="17">
        <v>7751000</v>
      </c>
      <c r="I326" s="17">
        <v>7751000</v>
      </c>
      <c r="J326" s="17">
        <v>7951027.4999999981</v>
      </c>
      <c r="K326" s="17">
        <v>7951027.4999999981</v>
      </c>
      <c r="L326" s="18">
        <v>2646027.4999999981</v>
      </c>
      <c r="M326" s="22" t="s">
        <v>595</v>
      </c>
      <c r="N326" s="114">
        <v>0</v>
      </c>
    </row>
    <row r="327" spans="1:14" x14ac:dyDescent="0.2">
      <c r="A327" s="19"/>
      <c r="B327" s="19">
        <v>752</v>
      </c>
      <c r="C327" s="19">
        <v>813200</v>
      </c>
      <c r="D327" s="19" t="s">
        <v>596</v>
      </c>
      <c r="E327" s="17">
        <v>120000</v>
      </c>
      <c r="F327" s="17">
        <v>15000</v>
      </c>
      <c r="G327" s="17">
        <v>120000</v>
      </c>
      <c r="H327" s="17">
        <v>120000</v>
      </c>
      <c r="I327" s="17">
        <v>120000</v>
      </c>
      <c r="J327" s="17">
        <v>0</v>
      </c>
      <c r="K327" s="262">
        <v>52837</v>
      </c>
      <c r="L327" s="18">
        <v>-15000</v>
      </c>
      <c r="M327" s="43" t="s">
        <v>31</v>
      </c>
      <c r="N327" s="114">
        <v>52837</v>
      </c>
    </row>
    <row r="328" spans="1:14" ht="30" customHeight="1" x14ac:dyDescent="0.2">
      <c r="A328" s="19"/>
      <c r="B328" s="19">
        <v>780</v>
      </c>
      <c r="C328" s="19">
        <v>813200</v>
      </c>
      <c r="D328" s="19" t="s">
        <v>306</v>
      </c>
      <c r="E328" s="17">
        <v>1600000</v>
      </c>
      <c r="F328" s="17">
        <v>1600000</v>
      </c>
      <c r="G328" s="17">
        <v>2000000</v>
      </c>
      <c r="H328" s="17">
        <v>2000000</v>
      </c>
      <c r="I328" s="17">
        <v>2000000</v>
      </c>
      <c r="J328" s="17">
        <v>1000000</v>
      </c>
      <c r="K328" s="17">
        <v>1000000</v>
      </c>
      <c r="L328" s="18">
        <v>-600000</v>
      </c>
      <c r="M328" s="22" t="s">
        <v>597</v>
      </c>
      <c r="N328" s="114">
        <v>0</v>
      </c>
    </row>
    <row r="329" spans="1:14" x14ac:dyDescent="0.2">
      <c r="A329" s="19"/>
      <c r="B329" s="19">
        <v>781</v>
      </c>
      <c r="C329" s="19">
        <v>813200</v>
      </c>
      <c r="D329" s="19" t="s">
        <v>66</v>
      </c>
      <c r="E329" s="17">
        <v>4000000</v>
      </c>
      <c r="F329" s="17">
        <v>4000000</v>
      </c>
      <c r="G329" s="17">
        <v>4000000</v>
      </c>
      <c r="H329" s="17">
        <v>4000000</v>
      </c>
      <c r="I329" s="17">
        <v>4000000</v>
      </c>
      <c r="J329" s="17">
        <v>4000000</v>
      </c>
      <c r="K329" s="17">
        <v>4000000</v>
      </c>
      <c r="L329" s="18">
        <v>0</v>
      </c>
      <c r="M329" s="22"/>
      <c r="N329" s="114">
        <v>0</v>
      </c>
    </row>
    <row r="330" spans="1:14" ht="30" x14ac:dyDescent="0.2">
      <c r="A330" s="19"/>
      <c r="B330" s="19">
        <v>782</v>
      </c>
      <c r="C330" s="19">
        <v>813200</v>
      </c>
      <c r="D330" s="19" t="s">
        <v>598</v>
      </c>
      <c r="E330" s="17">
        <v>104000</v>
      </c>
      <c r="F330" s="17">
        <v>20000</v>
      </c>
      <c r="G330" s="17">
        <v>104000</v>
      </c>
      <c r="H330" s="17">
        <v>104000</v>
      </c>
      <c r="I330" s="17">
        <v>52000</v>
      </c>
      <c r="J330" s="17">
        <v>52000</v>
      </c>
      <c r="K330" s="17">
        <v>52000</v>
      </c>
      <c r="L330" s="18">
        <v>32000</v>
      </c>
      <c r="M330" s="22" t="s">
        <v>599</v>
      </c>
      <c r="N330" s="114">
        <v>0</v>
      </c>
    </row>
    <row r="331" spans="1:14" x14ac:dyDescent="0.2">
      <c r="A331" s="19"/>
      <c r="B331" s="19">
        <v>783</v>
      </c>
      <c r="C331" s="19">
        <v>813200</v>
      </c>
      <c r="D331" s="19" t="s">
        <v>600</v>
      </c>
      <c r="E331" s="17">
        <v>100000</v>
      </c>
      <c r="F331" s="17">
        <v>100000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8">
        <v>-100000</v>
      </c>
      <c r="M331" s="22" t="s">
        <v>601</v>
      </c>
      <c r="N331" s="114">
        <v>0</v>
      </c>
    </row>
    <row r="332" spans="1:14" ht="30" x14ac:dyDescent="0.2">
      <c r="A332" s="19"/>
      <c r="B332" s="19">
        <v>980</v>
      </c>
      <c r="C332" s="19">
        <v>813200</v>
      </c>
      <c r="D332" s="19" t="s">
        <v>560</v>
      </c>
      <c r="E332" s="17">
        <v>4046378</v>
      </c>
      <c r="F332" s="17">
        <v>3046378</v>
      </c>
      <c r="G332" s="17">
        <v>3832000</v>
      </c>
      <c r="H332" s="17">
        <v>3832000</v>
      </c>
      <c r="I332" s="17">
        <v>3832000</v>
      </c>
      <c r="J332" s="17">
        <v>1546378</v>
      </c>
      <c r="K332" s="262">
        <v>2736378</v>
      </c>
      <c r="L332" s="18">
        <v>-1500000</v>
      </c>
      <c r="M332" s="232" t="s">
        <v>1310</v>
      </c>
      <c r="N332" s="114">
        <v>1190000</v>
      </c>
    </row>
    <row r="333" spans="1:14" ht="15.75" customHeight="1" x14ac:dyDescent="0.25">
      <c r="A333" s="20" t="s">
        <v>602</v>
      </c>
      <c r="B333" s="20">
        <v>999</v>
      </c>
      <c r="C333" s="20">
        <v>813200</v>
      </c>
      <c r="D333" s="20"/>
      <c r="E333" s="33">
        <v>51143538.701151289</v>
      </c>
      <c r="F333" s="33">
        <v>53865326</v>
      </c>
      <c r="G333" s="33">
        <v>53064369.45091778</v>
      </c>
      <c r="H333" s="33">
        <v>56938052.455375656</v>
      </c>
      <c r="I333" s="33">
        <v>60371440</v>
      </c>
      <c r="J333" s="33">
        <v>55805922.124059461</v>
      </c>
      <c r="K333" s="33">
        <v>57048759.124059461</v>
      </c>
      <c r="L333" s="18">
        <v>1940596.1240594611</v>
      </c>
      <c r="M333" s="30"/>
      <c r="N333" s="114">
        <v>1242837</v>
      </c>
    </row>
    <row r="334" spans="1:14" x14ac:dyDescent="0.2">
      <c r="A334" s="19" t="s">
        <v>603</v>
      </c>
      <c r="B334" s="19">
        <v>110</v>
      </c>
      <c r="C334" s="19">
        <v>813300</v>
      </c>
      <c r="D334" s="19" t="s">
        <v>604</v>
      </c>
      <c r="E334" s="17">
        <v>4284174.8994288072</v>
      </c>
      <c r="F334" s="17">
        <v>4501100</v>
      </c>
      <c r="G334" s="17">
        <v>4372820.0340725845</v>
      </c>
      <c r="H334" s="17">
        <v>4594233.596296058</v>
      </c>
      <c r="I334" s="17">
        <v>4773560</v>
      </c>
      <c r="J334" s="17">
        <v>4662517.8440559851</v>
      </c>
      <c r="K334" s="17">
        <v>4662517.8440559851</v>
      </c>
      <c r="L334" s="18">
        <v>161417.8440559851</v>
      </c>
      <c r="M334" s="22" t="s">
        <v>300</v>
      </c>
      <c r="N334" s="114">
        <v>0</v>
      </c>
    </row>
    <row r="335" spans="1:14" s="35" customFormat="1" ht="15.75" x14ac:dyDescent="0.25">
      <c r="A335" s="19"/>
      <c r="B335" s="19">
        <v>430</v>
      </c>
      <c r="C335" s="19">
        <v>813300</v>
      </c>
      <c r="D335" s="19" t="s">
        <v>347</v>
      </c>
      <c r="E335" s="17">
        <v>50000</v>
      </c>
      <c r="F335" s="17">
        <v>51212</v>
      </c>
      <c r="G335" s="17">
        <v>52000</v>
      </c>
      <c r="H335" s="17">
        <v>52000</v>
      </c>
      <c r="I335" s="17">
        <v>52000</v>
      </c>
      <c r="J335" s="17">
        <v>52000</v>
      </c>
      <c r="K335" s="17">
        <v>52000</v>
      </c>
      <c r="L335" s="18">
        <v>788</v>
      </c>
      <c r="M335" s="22" t="s">
        <v>605</v>
      </c>
      <c r="N335" s="114">
        <v>0</v>
      </c>
    </row>
    <row r="336" spans="1:14" s="35" customFormat="1" ht="15.75" x14ac:dyDescent="0.25">
      <c r="A336" s="19"/>
      <c r="B336" s="19">
        <v>432</v>
      </c>
      <c r="C336" s="19">
        <v>813300</v>
      </c>
      <c r="D336" s="19" t="s">
        <v>477</v>
      </c>
      <c r="E336" s="17">
        <v>95200</v>
      </c>
      <c r="F336" s="17">
        <v>100000</v>
      </c>
      <c r="G336" s="17">
        <v>95200</v>
      </c>
      <c r="H336" s="17">
        <v>95200</v>
      </c>
      <c r="I336" s="17">
        <v>100000</v>
      </c>
      <c r="J336" s="17">
        <v>100000</v>
      </c>
      <c r="K336" s="17">
        <v>100000</v>
      </c>
      <c r="L336" s="18">
        <v>0</v>
      </c>
      <c r="M336" s="22" t="s">
        <v>606</v>
      </c>
      <c r="N336" s="114">
        <v>0</v>
      </c>
    </row>
    <row r="337" spans="1:14" x14ac:dyDescent="0.2">
      <c r="A337" s="19"/>
      <c r="B337" s="19">
        <v>780</v>
      </c>
      <c r="C337" s="19">
        <v>813300</v>
      </c>
      <c r="D337" s="19" t="s">
        <v>306</v>
      </c>
      <c r="E337" s="17">
        <v>650000</v>
      </c>
      <c r="F337" s="17">
        <v>650000</v>
      </c>
      <c r="G337" s="17">
        <v>790000</v>
      </c>
      <c r="H337" s="17">
        <v>790000</v>
      </c>
      <c r="I337" s="17">
        <v>790000</v>
      </c>
      <c r="J337" s="17">
        <v>650000</v>
      </c>
      <c r="K337" s="17">
        <v>650000</v>
      </c>
      <c r="L337" s="18">
        <v>0</v>
      </c>
      <c r="M337" s="22" t="s">
        <v>607</v>
      </c>
      <c r="N337" s="114">
        <v>0</v>
      </c>
    </row>
    <row r="338" spans="1:14" s="35" customFormat="1" ht="15.75" x14ac:dyDescent="0.25">
      <c r="A338" s="20" t="s">
        <v>608</v>
      </c>
      <c r="B338" s="20">
        <v>999</v>
      </c>
      <c r="C338" s="20">
        <v>813300</v>
      </c>
      <c r="D338" s="20"/>
      <c r="E338" s="33">
        <v>5079374.8994288072</v>
      </c>
      <c r="F338" s="33">
        <v>5302312</v>
      </c>
      <c r="G338" s="33">
        <v>5310020.0340725845</v>
      </c>
      <c r="H338" s="33">
        <v>5531433.596296058</v>
      </c>
      <c r="I338" s="33">
        <v>5715560</v>
      </c>
      <c r="J338" s="33">
        <v>5464517.8440559851</v>
      </c>
      <c r="K338" s="33">
        <v>5464517.8440559851</v>
      </c>
      <c r="L338" s="18">
        <v>162205.8440559851</v>
      </c>
      <c r="M338" s="30"/>
      <c r="N338" s="114">
        <v>0</v>
      </c>
    </row>
    <row r="339" spans="1:14" ht="30" x14ac:dyDescent="0.2">
      <c r="A339" s="19" t="s">
        <v>609</v>
      </c>
      <c r="B339" s="19">
        <v>780</v>
      </c>
      <c r="C339" s="19">
        <v>813500</v>
      </c>
      <c r="D339" s="19" t="s">
        <v>609</v>
      </c>
      <c r="E339" s="17">
        <v>3580770</v>
      </c>
      <c r="F339" s="17">
        <v>3580770</v>
      </c>
      <c r="G339" s="17">
        <v>3500000</v>
      </c>
      <c r="H339" s="17">
        <v>3500000</v>
      </c>
      <c r="I339" s="17">
        <v>3500000</v>
      </c>
      <c r="J339" s="17">
        <v>3500000</v>
      </c>
      <c r="K339" s="262">
        <v>4046341</v>
      </c>
      <c r="L339" s="18">
        <v>-80770</v>
      </c>
      <c r="M339" s="44" t="s">
        <v>610</v>
      </c>
      <c r="N339" s="114">
        <v>546341</v>
      </c>
    </row>
    <row r="340" spans="1:14" ht="15.75" customHeight="1" x14ac:dyDescent="0.25">
      <c r="A340" s="20" t="s">
        <v>609</v>
      </c>
      <c r="B340" s="20">
        <v>999</v>
      </c>
      <c r="C340" s="20">
        <v>813500</v>
      </c>
      <c r="D340" s="20"/>
      <c r="E340" s="33">
        <v>3580770</v>
      </c>
      <c r="F340" s="33">
        <v>3580770</v>
      </c>
      <c r="G340" s="33">
        <v>3500000</v>
      </c>
      <c r="H340" s="33">
        <v>3500000</v>
      </c>
      <c r="I340" s="33">
        <v>3500000</v>
      </c>
      <c r="J340" s="33">
        <v>3500000</v>
      </c>
      <c r="K340" s="33">
        <v>4046341</v>
      </c>
      <c r="L340" s="18">
        <v>-80770</v>
      </c>
      <c r="M340" s="30"/>
      <c r="N340" s="114">
        <v>546341</v>
      </c>
    </row>
    <row r="341" spans="1:14" s="35" customFormat="1" ht="15.75" x14ac:dyDescent="0.25">
      <c r="A341" s="19" t="s">
        <v>611</v>
      </c>
      <c r="B341" s="19">
        <v>760</v>
      </c>
      <c r="C341" s="19">
        <v>813600</v>
      </c>
      <c r="D341" s="19" t="s">
        <v>612</v>
      </c>
      <c r="E341" s="17">
        <v>2600000</v>
      </c>
      <c r="F341" s="17">
        <v>2600000</v>
      </c>
      <c r="G341" s="17">
        <v>2600000</v>
      </c>
      <c r="H341" s="17">
        <v>2600000</v>
      </c>
      <c r="I341" s="17">
        <v>2600000</v>
      </c>
      <c r="J341" s="17">
        <v>2600000</v>
      </c>
      <c r="K341" s="17">
        <v>2600000</v>
      </c>
      <c r="L341" s="18">
        <v>0</v>
      </c>
      <c r="M341" s="22" t="s">
        <v>613</v>
      </c>
      <c r="N341" s="114">
        <v>0</v>
      </c>
    </row>
    <row r="342" spans="1:14" ht="15.75" customHeight="1" x14ac:dyDescent="0.25">
      <c r="A342" s="20" t="s">
        <v>614</v>
      </c>
      <c r="B342" s="20">
        <v>999</v>
      </c>
      <c r="C342" s="20">
        <v>813600</v>
      </c>
      <c r="D342" s="20"/>
      <c r="E342" s="33">
        <v>2600000</v>
      </c>
      <c r="F342" s="33">
        <v>2600000</v>
      </c>
      <c r="G342" s="33">
        <v>2600000</v>
      </c>
      <c r="H342" s="33">
        <v>2600000</v>
      </c>
      <c r="I342" s="33">
        <v>2600000</v>
      </c>
      <c r="J342" s="33">
        <v>2600000</v>
      </c>
      <c r="K342" s="33">
        <v>2600000</v>
      </c>
      <c r="L342" s="18">
        <v>0</v>
      </c>
      <c r="M342" s="30"/>
      <c r="N342" s="114">
        <v>0</v>
      </c>
    </row>
    <row r="343" spans="1:14" x14ac:dyDescent="0.2">
      <c r="A343" s="19" t="s">
        <v>615</v>
      </c>
      <c r="B343" s="19">
        <v>110</v>
      </c>
      <c r="C343" s="19">
        <v>813700</v>
      </c>
      <c r="D343" s="19" t="s">
        <v>616</v>
      </c>
      <c r="E343" s="17">
        <v>287008.29399596411</v>
      </c>
      <c r="F343" s="17">
        <v>282000</v>
      </c>
      <c r="G343" s="17">
        <v>292946.86780828563</v>
      </c>
      <c r="H343" s="17">
        <v>287834.94571448944</v>
      </c>
      <c r="I343" s="17">
        <v>268565</v>
      </c>
      <c r="J343" s="17">
        <v>262317.66329299216</v>
      </c>
      <c r="K343" s="17">
        <v>262317.66329299216</v>
      </c>
      <c r="L343" s="18">
        <v>-19682.336707007838</v>
      </c>
      <c r="M343" s="22" t="s">
        <v>300</v>
      </c>
      <c r="N343" s="114">
        <v>0</v>
      </c>
    </row>
    <row r="344" spans="1:14" x14ac:dyDescent="0.2">
      <c r="A344" s="19"/>
      <c r="B344" s="31">
        <v>430</v>
      </c>
      <c r="C344" s="31">
        <v>813700</v>
      </c>
      <c r="D344" s="19" t="s">
        <v>347</v>
      </c>
      <c r="E344" s="17">
        <v>25000</v>
      </c>
      <c r="F344" s="17">
        <v>16000</v>
      </c>
      <c r="G344" s="17">
        <v>16000</v>
      </c>
      <c r="H344" s="17">
        <v>16000</v>
      </c>
      <c r="I344" s="17">
        <v>16000</v>
      </c>
      <c r="J344" s="17">
        <v>16000</v>
      </c>
      <c r="K344" s="17">
        <v>16000</v>
      </c>
      <c r="L344" s="18">
        <v>0</v>
      </c>
      <c r="M344" s="22"/>
      <c r="N344" s="114">
        <v>0</v>
      </c>
    </row>
    <row r="345" spans="1:14" s="35" customFormat="1" ht="15.75" x14ac:dyDescent="0.25">
      <c r="A345" s="19"/>
      <c r="B345" s="31">
        <v>720</v>
      </c>
      <c r="C345" s="31">
        <v>813700</v>
      </c>
      <c r="D345" s="31" t="s">
        <v>419</v>
      </c>
      <c r="E345" s="17">
        <v>80000</v>
      </c>
      <c r="F345" s="17">
        <v>80000</v>
      </c>
      <c r="G345" s="17">
        <v>96000</v>
      </c>
      <c r="H345" s="17">
        <v>96000</v>
      </c>
      <c r="I345" s="17">
        <v>96000</v>
      </c>
      <c r="J345" s="17">
        <v>80000</v>
      </c>
      <c r="K345" s="17">
        <v>80000</v>
      </c>
      <c r="L345" s="18">
        <v>0</v>
      </c>
      <c r="M345" s="22" t="s">
        <v>31</v>
      </c>
      <c r="N345" s="114">
        <v>0</v>
      </c>
    </row>
    <row r="346" spans="1:14" ht="15.75" customHeight="1" x14ac:dyDescent="0.25">
      <c r="A346" s="20" t="s">
        <v>617</v>
      </c>
      <c r="B346" s="20">
        <v>999</v>
      </c>
      <c r="C346" s="20">
        <v>813700</v>
      </c>
      <c r="D346" s="20"/>
      <c r="E346" s="33">
        <v>392008.29399596411</v>
      </c>
      <c r="F346" s="33">
        <v>378000</v>
      </c>
      <c r="G346" s="33">
        <v>404946.86780828563</v>
      </c>
      <c r="H346" s="33">
        <v>399834.94571448944</v>
      </c>
      <c r="I346" s="33">
        <v>380565</v>
      </c>
      <c r="J346" s="33">
        <v>358317.66329299216</v>
      </c>
      <c r="K346" s="33">
        <v>358317.66329299216</v>
      </c>
      <c r="L346" s="18">
        <v>-19682.336707007838</v>
      </c>
      <c r="M346" s="30"/>
      <c r="N346" s="114">
        <v>0</v>
      </c>
    </row>
    <row r="347" spans="1:14" ht="15" customHeight="1" x14ac:dyDescent="0.2">
      <c r="A347" s="19" t="s">
        <v>618</v>
      </c>
      <c r="B347" s="19">
        <v>430</v>
      </c>
      <c r="C347" s="19">
        <v>814000</v>
      </c>
      <c r="D347" s="19" t="s">
        <v>347</v>
      </c>
      <c r="E347" s="17">
        <v>527000</v>
      </c>
      <c r="F347" s="17">
        <v>527000</v>
      </c>
      <c r="G347" s="17">
        <v>527000</v>
      </c>
      <c r="H347" s="17">
        <v>527000</v>
      </c>
      <c r="I347" s="17">
        <v>527000</v>
      </c>
      <c r="J347" s="17">
        <v>527000</v>
      </c>
      <c r="K347" s="17">
        <v>527000</v>
      </c>
      <c r="L347" s="18">
        <v>0</v>
      </c>
      <c r="M347" s="22" t="s">
        <v>1102</v>
      </c>
      <c r="N347" s="114">
        <v>0</v>
      </c>
    </row>
    <row r="348" spans="1:14" ht="30" x14ac:dyDescent="0.2">
      <c r="A348" s="19"/>
      <c r="B348" s="19">
        <v>780</v>
      </c>
      <c r="C348" s="19">
        <v>814000</v>
      </c>
      <c r="D348" s="19" t="s">
        <v>306</v>
      </c>
      <c r="E348" s="17">
        <v>300000</v>
      </c>
      <c r="F348" s="17">
        <v>300000</v>
      </c>
      <c r="G348" s="17">
        <v>300000</v>
      </c>
      <c r="H348" s="17">
        <v>300000</v>
      </c>
      <c r="I348" s="17">
        <v>300000</v>
      </c>
      <c r="J348" s="17">
        <v>300000</v>
      </c>
      <c r="K348" s="17">
        <v>300000</v>
      </c>
      <c r="L348" s="18">
        <v>0</v>
      </c>
      <c r="M348" s="22" t="s">
        <v>619</v>
      </c>
      <c r="N348" s="114">
        <v>0</v>
      </c>
    </row>
    <row r="349" spans="1:14" s="35" customFormat="1" ht="15.75" x14ac:dyDescent="0.25">
      <c r="A349" s="19"/>
      <c r="B349" s="19">
        <v>810</v>
      </c>
      <c r="C349" s="19">
        <v>814000</v>
      </c>
      <c r="D349" s="19" t="s">
        <v>620</v>
      </c>
      <c r="E349" s="17">
        <v>950000</v>
      </c>
      <c r="F349" s="17">
        <v>950000</v>
      </c>
      <c r="G349" s="17">
        <v>1000000</v>
      </c>
      <c r="H349" s="17">
        <v>1000000</v>
      </c>
      <c r="I349" s="17">
        <v>1000000</v>
      </c>
      <c r="J349" s="17">
        <v>950000</v>
      </c>
      <c r="K349" s="17">
        <v>950000</v>
      </c>
      <c r="L349" s="18">
        <v>0</v>
      </c>
      <c r="M349" s="22" t="s">
        <v>621</v>
      </c>
      <c r="N349" s="114">
        <v>0</v>
      </c>
    </row>
    <row r="350" spans="1:14" ht="15.75" customHeight="1" x14ac:dyDescent="0.25">
      <c r="A350" s="20" t="s">
        <v>622</v>
      </c>
      <c r="B350" s="20">
        <v>999</v>
      </c>
      <c r="C350" s="20">
        <v>814000</v>
      </c>
      <c r="D350" s="20"/>
      <c r="E350" s="33">
        <v>1777000</v>
      </c>
      <c r="F350" s="33">
        <v>1777000</v>
      </c>
      <c r="G350" s="33">
        <v>1827000</v>
      </c>
      <c r="H350" s="33">
        <v>1827000</v>
      </c>
      <c r="I350" s="33">
        <v>1827000</v>
      </c>
      <c r="J350" s="33">
        <v>1777000</v>
      </c>
      <c r="K350" s="33">
        <v>1777000</v>
      </c>
      <c r="L350" s="18">
        <v>0</v>
      </c>
      <c r="M350" s="30"/>
      <c r="N350" s="114">
        <v>0</v>
      </c>
    </row>
    <row r="351" spans="1:14" x14ac:dyDescent="0.2">
      <c r="A351" s="19" t="s">
        <v>623</v>
      </c>
      <c r="B351" s="19">
        <v>110</v>
      </c>
      <c r="C351" s="19">
        <v>815200</v>
      </c>
      <c r="D351" s="19" t="s">
        <v>624</v>
      </c>
      <c r="E351" s="17">
        <v>1089374.5465540243</v>
      </c>
      <c r="F351" s="17">
        <v>2010900</v>
      </c>
      <c r="G351" s="17">
        <v>1111915.1186883834</v>
      </c>
      <c r="H351" s="17">
        <v>2052508.128855556</v>
      </c>
      <c r="I351" s="17">
        <v>567435</v>
      </c>
      <c r="J351" s="17">
        <v>554235.37419492111</v>
      </c>
      <c r="K351" s="17">
        <v>554235.37419492111</v>
      </c>
      <c r="L351" s="18">
        <v>-1456664.625805079</v>
      </c>
      <c r="M351" s="22" t="s">
        <v>625</v>
      </c>
      <c r="N351" s="114">
        <v>0</v>
      </c>
    </row>
    <row r="352" spans="1:14" s="35" customFormat="1" ht="15.75" x14ac:dyDescent="0.25">
      <c r="A352" s="19"/>
      <c r="B352" s="19">
        <v>780</v>
      </c>
      <c r="C352" s="19">
        <v>815200</v>
      </c>
      <c r="D352" s="19" t="s">
        <v>626</v>
      </c>
      <c r="E352" s="17">
        <v>200000</v>
      </c>
      <c r="F352" s="17">
        <v>200000</v>
      </c>
      <c r="G352" s="17">
        <v>200000</v>
      </c>
      <c r="H352" s="17">
        <v>200000</v>
      </c>
      <c r="I352" s="17">
        <v>133000</v>
      </c>
      <c r="J352" s="17">
        <v>133000</v>
      </c>
      <c r="K352" s="262">
        <v>200000</v>
      </c>
      <c r="L352" s="18">
        <v>-67000</v>
      </c>
      <c r="M352" s="22" t="s">
        <v>1101</v>
      </c>
      <c r="N352" s="114">
        <v>67000</v>
      </c>
    </row>
    <row r="353" spans="1:14" ht="30" customHeight="1" x14ac:dyDescent="0.2">
      <c r="A353" s="19"/>
      <c r="B353" s="19">
        <v>980</v>
      </c>
      <c r="C353" s="19">
        <v>815200</v>
      </c>
      <c r="D353" s="19" t="s">
        <v>560</v>
      </c>
      <c r="E353" s="17">
        <v>828000</v>
      </c>
      <c r="F353" s="17">
        <v>828000</v>
      </c>
      <c r="G353" s="17">
        <v>1296000</v>
      </c>
      <c r="H353" s="17">
        <v>1296000</v>
      </c>
      <c r="I353" s="17">
        <v>1296000</v>
      </c>
      <c r="J353" s="17">
        <v>378000</v>
      </c>
      <c r="K353" s="17">
        <v>678000</v>
      </c>
      <c r="L353" s="18">
        <v>-450000</v>
      </c>
      <c r="M353" s="232" t="s">
        <v>1327</v>
      </c>
      <c r="N353" s="114">
        <v>300000</v>
      </c>
    </row>
    <row r="354" spans="1:14" ht="15.75" customHeight="1" x14ac:dyDescent="0.25">
      <c r="A354" s="20" t="s">
        <v>627</v>
      </c>
      <c r="B354" s="20">
        <v>999</v>
      </c>
      <c r="C354" s="20">
        <v>815200</v>
      </c>
      <c r="D354" s="20"/>
      <c r="E354" s="33">
        <v>2117374.5465540243</v>
      </c>
      <c r="F354" s="33">
        <v>3038900</v>
      </c>
      <c r="G354" s="33">
        <v>2607915.1186883831</v>
      </c>
      <c r="H354" s="33">
        <v>3548508.1288555562</v>
      </c>
      <c r="I354" s="33">
        <v>1996435</v>
      </c>
      <c r="J354" s="33">
        <v>1065235.374194921</v>
      </c>
      <c r="K354" s="33">
        <v>1432235.374194921</v>
      </c>
      <c r="L354" s="18">
        <v>-1973664.625805079</v>
      </c>
      <c r="M354" s="30"/>
      <c r="N354" s="114">
        <v>367000</v>
      </c>
    </row>
    <row r="355" spans="1:14" ht="15" customHeight="1" x14ac:dyDescent="0.2">
      <c r="A355" s="19" t="s">
        <v>88</v>
      </c>
      <c r="B355" s="19">
        <v>750</v>
      </c>
      <c r="C355" s="19">
        <v>816500</v>
      </c>
      <c r="D355" s="19" t="s">
        <v>628</v>
      </c>
      <c r="E355" s="17">
        <v>240000</v>
      </c>
      <c r="F355" s="17">
        <v>240000</v>
      </c>
      <c r="G355" s="17">
        <v>250000</v>
      </c>
      <c r="H355" s="17">
        <v>250000</v>
      </c>
      <c r="I355" s="17">
        <v>0</v>
      </c>
      <c r="J355" s="17">
        <v>0</v>
      </c>
      <c r="K355" s="17">
        <v>0</v>
      </c>
      <c r="L355" s="18">
        <v>-240000</v>
      </c>
      <c r="M355" s="22" t="s">
        <v>31</v>
      </c>
      <c r="N355" s="114">
        <v>0</v>
      </c>
    </row>
    <row r="356" spans="1:14" s="31" customFormat="1" x14ac:dyDescent="0.2">
      <c r="B356" s="31">
        <v>780</v>
      </c>
      <c r="C356" s="31">
        <v>816600</v>
      </c>
      <c r="D356" s="31" t="s">
        <v>629</v>
      </c>
      <c r="E356" s="17">
        <v>238680</v>
      </c>
      <c r="F356" s="17">
        <v>238680</v>
      </c>
      <c r="G356" s="17">
        <v>270000</v>
      </c>
      <c r="H356" s="17">
        <v>270000</v>
      </c>
      <c r="I356" s="17">
        <v>270000</v>
      </c>
      <c r="J356" s="17">
        <v>239000</v>
      </c>
      <c r="K356" s="17">
        <v>239000</v>
      </c>
      <c r="L356" s="18">
        <v>320</v>
      </c>
      <c r="M356" s="22" t="s">
        <v>1113</v>
      </c>
      <c r="N356" s="114">
        <v>0</v>
      </c>
    </row>
    <row r="357" spans="1:14" x14ac:dyDescent="0.2">
      <c r="A357" s="19"/>
      <c r="B357" s="19">
        <v>781</v>
      </c>
      <c r="C357" s="19">
        <v>816600</v>
      </c>
      <c r="D357" s="19" t="s">
        <v>630</v>
      </c>
      <c r="E357" s="17">
        <v>115000</v>
      </c>
      <c r="F357" s="17">
        <v>115000</v>
      </c>
      <c r="G357" s="17">
        <v>115000</v>
      </c>
      <c r="H357" s="17">
        <v>115000</v>
      </c>
      <c r="I357" s="17">
        <v>115000</v>
      </c>
      <c r="J357" s="17">
        <v>115000</v>
      </c>
      <c r="K357" s="17">
        <v>115000</v>
      </c>
      <c r="L357" s="18">
        <v>0</v>
      </c>
      <c r="M357" s="22" t="s">
        <v>631</v>
      </c>
      <c r="N357" s="114">
        <v>0</v>
      </c>
    </row>
    <row r="358" spans="1:14" x14ac:dyDescent="0.2">
      <c r="A358" s="19"/>
      <c r="B358" s="19">
        <v>850</v>
      </c>
      <c r="C358" s="19">
        <v>816800</v>
      </c>
      <c r="D358" s="19" t="s">
        <v>632</v>
      </c>
      <c r="E358" s="17">
        <v>200000</v>
      </c>
      <c r="F358" s="17">
        <v>200000</v>
      </c>
      <c r="G358" s="17">
        <v>200000</v>
      </c>
      <c r="H358" s="17">
        <v>200000</v>
      </c>
      <c r="I358" s="17">
        <v>200000</v>
      </c>
      <c r="J358" s="17">
        <v>100000</v>
      </c>
      <c r="K358" s="17">
        <v>100000</v>
      </c>
      <c r="L358" s="18">
        <v>-100000</v>
      </c>
      <c r="M358" s="43" t="s">
        <v>1178</v>
      </c>
      <c r="N358" s="114">
        <v>0</v>
      </c>
    </row>
    <row r="359" spans="1:14" ht="15.75" x14ac:dyDescent="0.25">
      <c r="A359" s="20" t="s">
        <v>633</v>
      </c>
      <c r="B359" s="20">
        <v>999</v>
      </c>
      <c r="C359" s="20">
        <v>816000</v>
      </c>
      <c r="D359" s="20"/>
      <c r="E359" s="33">
        <v>793680</v>
      </c>
      <c r="F359" s="33">
        <v>793680</v>
      </c>
      <c r="G359" s="33">
        <v>835000</v>
      </c>
      <c r="H359" s="33">
        <v>835000</v>
      </c>
      <c r="I359" s="33">
        <v>585000</v>
      </c>
      <c r="J359" s="33">
        <v>454000</v>
      </c>
      <c r="K359" s="33">
        <v>454000</v>
      </c>
      <c r="L359" s="18">
        <v>-339680</v>
      </c>
      <c r="M359" s="30"/>
      <c r="N359" s="114">
        <v>0</v>
      </c>
    </row>
    <row r="360" spans="1:14" s="35" customFormat="1" ht="15.75" x14ac:dyDescent="0.25">
      <c r="A360" s="19" t="s">
        <v>634</v>
      </c>
      <c r="B360" s="19">
        <v>110</v>
      </c>
      <c r="C360" s="19">
        <v>817200</v>
      </c>
      <c r="D360" s="19" t="s">
        <v>635</v>
      </c>
      <c r="E360" s="17">
        <v>354046.7276300579</v>
      </c>
      <c r="F360" s="17">
        <v>449000</v>
      </c>
      <c r="G360" s="17">
        <v>361372.41357372463</v>
      </c>
      <c r="H360" s="17">
        <v>458290.39229009132</v>
      </c>
      <c r="I360" s="17">
        <v>355300</v>
      </c>
      <c r="J360" s="17">
        <v>347035.04093236313</v>
      </c>
      <c r="K360" s="17">
        <v>347035.04093236313</v>
      </c>
      <c r="L360" s="18">
        <v>-101964.95906763687</v>
      </c>
      <c r="M360" s="22" t="s">
        <v>300</v>
      </c>
      <c r="N360" s="114">
        <v>0</v>
      </c>
    </row>
    <row r="361" spans="1:14" x14ac:dyDescent="0.2">
      <c r="A361" s="19"/>
      <c r="B361" s="19">
        <v>410</v>
      </c>
      <c r="C361" s="19">
        <v>817200</v>
      </c>
      <c r="D361" s="19" t="s">
        <v>326</v>
      </c>
      <c r="E361" s="17">
        <v>307215.71999999997</v>
      </c>
      <c r="F361" s="17">
        <v>307216</v>
      </c>
      <c r="G361" s="17">
        <v>310000</v>
      </c>
      <c r="H361" s="17">
        <v>310000</v>
      </c>
      <c r="I361" s="17">
        <v>310000</v>
      </c>
      <c r="J361" s="17">
        <v>310000</v>
      </c>
      <c r="K361" s="17">
        <v>285320.88</v>
      </c>
      <c r="L361" s="18">
        <v>2784</v>
      </c>
      <c r="M361" s="22" t="s">
        <v>636</v>
      </c>
      <c r="N361" s="114">
        <v>-24679.119999999995</v>
      </c>
    </row>
    <row r="362" spans="1:14" x14ac:dyDescent="0.2">
      <c r="A362" s="19"/>
      <c r="B362" s="19">
        <v>540</v>
      </c>
      <c r="C362" s="19">
        <v>817200</v>
      </c>
      <c r="D362" s="19" t="s">
        <v>305</v>
      </c>
      <c r="E362" s="17">
        <v>2000</v>
      </c>
      <c r="F362" s="17">
        <v>1600</v>
      </c>
      <c r="G362" s="17">
        <v>2000</v>
      </c>
      <c r="H362" s="17">
        <v>2000</v>
      </c>
      <c r="I362" s="17">
        <v>2000</v>
      </c>
      <c r="J362" s="17">
        <v>2000</v>
      </c>
      <c r="K362" s="17">
        <v>2000</v>
      </c>
      <c r="L362" s="18">
        <v>400</v>
      </c>
      <c r="M362" s="22"/>
      <c r="N362" s="114">
        <v>0</v>
      </c>
    </row>
    <row r="363" spans="1:14" ht="15" customHeight="1" x14ac:dyDescent="0.2">
      <c r="A363" s="19"/>
      <c r="B363" s="19">
        <v>780</v>
      </c>
      <c r="C363" s="19">
        <v>817200</v>
      </c>
      <c r="D363" s="19" t="s">
        <v>306</v>
      </c>
      <c r="E363" s="17">
        <v>96000</v>
      </c>
      <c r="F363" s="17">
        <v>96000</v>
      </c>
      <c r="G363" s="17">
        <v>96000</v>
      </c>
      <c r="H363" s="17">
        <v>96000</v>
      </c>
      <c r="I363" s="17">
        <v>96000</v>
      </c>
      <c r="J363" s="17">
        <v>96000</v>
      </c>
      <c r="K363" s="17">
        <v>96000</v>
      </c>
      <c r="L363" s="18">
        <v>0</v>
      </c>
      <c r="M363" s="22" t="s">
        <v>31</v>
      </c>
      <c r="N363" s="114">
        <v>0</v>
      </c>
    </row>
    <row r="364" spans="1:14" ht="15.75" customHeight="1" x14ac:dyDescent="0.25">
      <c r="A364" s="20" t="s">
        <v>637</v>
      </c>
      <c r="B364" s="20">
        <v>999</v>
      </c>
      <c r="C364" s="20">
        <v>817200</v>
      </c>
      <c r="D364" s="20"/>
      <c r="E364" s="33">
        <v>759262.44763005781</v>
      </c>
      <c r="F364" s="33">
        <v>853816</v>
      </c>
      <c r="G364" s="33">
        <v>769372.41357372468</v>
      </c>
      <c r="H364" s="33">
        <v>866290.39229009137</v>
      </c>
      <c r="I364" s="33">
        <v>763300</v>
      </c>
      <c r="J364" s="33">
        <v>755035.04093236313</v>
      </c>
      <c r="K364" s="33">
        <v>730355.92093236314</v>
      </c>
      <c r="L364" s="18">
        <v>-98780.959067636868</v>
      </c>
      <c r="M364" s="30"/>
      <c r="N364" s="114">
        <v>-24679.119999999995</v>
      </c>
    </row>
    <row r="365" spans="1:14" s="35" customFormat="1" ht="15.75" x14ac:dyDescent="0.25">
      <c r="A365" s="19" t="s">
        <v>638</v>
      </c>
      <c r="B365" s="19">
        <v>110</v>
      </c>
      <c r="C365" s="19">
        <v>817300</v>
      </c>
      <c r="D365" s="19" t="s">
        <v>639</v>
      </c>
      <c r="E365" s="17">
        <v>3670354.2414666358</v>
      </c>
      <c r="F365" s="17">
        <v>3365400</v>
      </c>
      <c r="G365" s="17">
        <v>3746298.6306577842</v>
      </c>
      <c r="H365" s="17">
        <v>3435034.4904522789</v>
      </c>
      <c r="I365" s="17">
        <v>4184179.9999999995</v>
      </c>
      <c r="J365" s="17">
        <v>4086847.952627006</v>
      </c>
      <c r="K365" s="17">
        <v>4086847.952627006</v>
      </c>
      <c r="L365" s="18">
        <v>721447.95262700599</v>
      </c>
      <c r="M365" s="22" t="s">
        <v>300</v>
      </c>
      <c r="N365" s="114">
        <v>0</v>
      </c>
    </row>
    <row r="366" spans="1:14" ht="15" customHeight="1" x14ac:dyDescent="0.2">
      <c r="A366" s="19"/>
      <c r="B366" s="19">
        <v>430</v>
      </c>
      <c r="C366" s="19">
        <v>817300</v>
      </c>
      <c r="D366" s="19" t="s">
        <v>347</v>
      </c>
      <c r="E366" s="17">
        <v>21000</v>
      </c>
      <c r="F366" s="17">
        <v>21000</v>
      </c>
      <c r="G366" s="17">
        <v>21000</v>
      </c>
      <c r="H366" s="17">
        <v>21000</v>
      </c>
      <c r="I366" s="17">
        <v>21000</v>
      </c>
      <c r="J366" s="17">
        <v>21000</v>
      </c>
      <c r="K366" s="17">
        <v>21000</v>
      </c>
      <c r="L366" s="18">
        <v>0</v>
      </c>
      <c r="M366" s="22" t="s">
        <v>549</v>
      </c>
      <c r="N366" s="114">
        <v>0</v>
      </c>
    </row>
    <row r="367" spans="1:14" x14ac:dyDescent="0.2">
      <c r="A367" s="19"/>
      <c r="B367" s="19">
        <v>540</v>
      </c>
      <c r="C367" s="19">
        <v>817300</v>
      </c>
      <c r="D367" s="19" t="s">
        <v>305</v>
      </c>
      <c r="E367" s="17">
        <v>4800</v>
      </c>
      <c r="F367" s="17">
        <v>2000</v>
      </c>
      <c r="G367" s="17">
        <v>2000</v>
      </c>
      <c r="H367" s="17">
        <v>2000</v>
      </c>
      <c r="I367" s="17">
        <v>2000</v>
      </c>
      <c r="J367" s="17">
        <v>2000</v>
      </c>
      <c r="K367" s="17">
        <v>2000</v>
      </c>
      <c r="L367" s="18">
        <v>0</v>
      </c>
      <c r="M367" s="22"/>
      <c r="N367" s="114">
        <v>0</v>
      </c>
    </row>
    <row r="368" spans="1:14" s="35" customFormat="1" ht="15.75" x14ac:dyDescent="0.25">
      <c r="A368" s="19"/>
      <c r="B368" s="19">
        <v>750</v>
      </c>
      <c r="C368" s="19">
        <v>817300</v>
      </c>
      <c r="D368" s="19" t="s">
        <v>313</v>
      </c>
      <c r="E368" s="17">
        <v>30000</v>
      </c>
      <c r="F368" s="17">
        <v>10000</v>
      </c>
      <c r="G368" s="17">
        <v>90000</v>
      </c>
      <c r="H368" s="17">
        <v>90000</v>
      </c>
      <c r="I368" s="17">
        <v>90000</v>
      </c>
      <c r="J368" s="17">
        <v>30000</v>
      </c>
      <c r="K368" s="17">
        <v>30000</v>
      </c>
      <c r="L368" s="18">
        <v>20000</v>
      </c>
      <c r="M368" s="22" t="s">
        <v>640</v>
      </c>
      <c r="N368" s="114">
        <v>0</v>
      </c>
    </row>
    <row r="369" spans="1:14" x14ac:dyDescent="0.2">
      <c r="A369" s="19"/>
      <c r="B369" s="19">
        <v>780</v>
      </c>
      <c r="C369" s="19">
        <v>817300</v>
      </c>
      <c r="D369" s="19" t="s">
        <v>306</v>
      </c>
      <c r="E369" s="17">
        <v>30000</v>
      </c>
      <c r="F369" s="17">
        <v>30000</v>
      </c>
      <c r="G369" s="17">
        <v>30000</v>
      </c>
      <c r="H369" s="17">
        <v>30000</v>
      </c>
      <c r="I369" s="17">
        <v>30000</v>
      </c>
      <c r="J369" s="17">
        <v>30000</v>
      </c>
      <c r="K369" s="17">
        <v>30000</v>
      </c>
      <c r="L369" s="18">
        <v>0</v>
      </c>
      <c r="M369" s="22" t="s">
        <v>641</v>
      </c>
      <c r="N369" s="114">
        <v>0</v>
      </c>
    </row>
    <row r="370" spans="1:14" ht="15.75" customHeight="1" x14ac:dyDescent="0.25">
      <c r="A370" s="20" t="s">
        <v>642</v>
      </c>
      <c r="B370" s="20">
        <v>999</v>
      </c>
      <c r="C370" s="20">
        <v>817300</v>
      </c>
      <c r="D370" s="20"/>
      <c r="E370" s="33">
        <v>3756154.2414666358</v>
      </c>
      <c r="F370" s="33">
        <v>3428400</v>
      </c>
      <c r="G370" s="33">
        <v>3889298.6306577842</v>
      </c>
      <c r="H370" s="33">
        <v>3578034.4904522789</v>
      </c>
      <c r="I370" s="33">
        <v>4327180</v>
      </c>
      <c r="J370" s="33">
        <v>4169847.952627006</v>
      </c>
      <c r="K370" s="33">
        <v>4169847.952627006</v>
      </c>
      <c r="L370" s="18">
        <v>741447.95262700599</v>
      </c>
      <c r="M370" s="30"/>
      <c r="N370" s="114">
        <v>0</v>
      </c>
    </row>
    <row r="371" spans="1:14" ht="15" customHeight="1" x14ac:dyDescent="0.2">
      <c r="A371" s="19" t="s">
        <v>643</v>
      </c>
      <c r="B371" s="19">
        <v>110</v>
      </c>
      <c r="C371" s="19">
        <v>817600</v>
      </c>
      <c r="D371" s="19" t="s">
        <v>644</v>
      </c>
      <c r="E371" s="17">
        <v>329954.79054280545</v>
      </c>
      <c r="F371" s="17">
        <v>81297</v>
      </c>
      <c r="G371" s="17">
        <v>336781.98306427</v>
      </c>
      <c r="H371" s="17">
        <v>82979.140360818608</v>
      </c>
      <c r="I371" s="17">
        <v>0</v>
      </c>
      <c r="J371" s="17">
        <v>0</v>
      </c>
      <c r="K371" s="17">
        <v>0</v>
      </c>
      <c r="L371" s="18">
        <v>-81297</v>
      </c>
      <c r="M371" s="22" t="s">
        <v>300</v>
      </c>
      <c r="N371" s="114">
        <v>0</v>
      </c>
    </row>
    <row r="372" spans="1:14" s="35" customFormat="1" ht="15.75" x14ac:dyDescent="0.25">
      <c r="A372" s="19"/>
      <c r="B372" s="19">
        <v>780</v>
      </c>
      <c r="C372" s="19">
        <v>817600</v>
      </c>
      <c r="D372" s="19" t="s">
        <v>306</v>
      </c>
      <c r="E372" s="17">
        <v>500000</v>
      </c>
      <c r="F372" s="17">
        <v>500000</v>
      </c>
      <c r="G372" s="17">
        <v>600000</v>
      </c>
      <c r="H372" s="17">
        <v>600000</v>
      </c>
      <c r="I372" s="17">
        <v>600000</v>
      </c>
      <c r="J372" s="17">
        <v>500000</v>
      </c>
      <c r="K372" s="262">
        <v>650000</v>
      </c>
      <c r="L372" s="18">
        <v>0</v>
      </c>
      <c r="M372" s="22" t="s">
        <v>645</v>
      </c>
      <c r="N372" s="114">
        <v>150000</v>
      </c>
    </row>
    <row r="373" spans="1:14" x14ac:dyDescent="0.2">
      <c r="A373" s="19"/>
      <c r="B373" s="19">
        <v>782</v>
      </c>
      <c r="C373" s="19">
        <v>817600</v>
      </c>
      <c r="D373" s="19" t="s">
        <v>646</v>
      </c>
      <c r="E373" s="17">
        <v>694789</v>
      </c>
      <c r="F373" s="17">
        <v>694789</v>
      </c>
      <c r="G373" s="17">
        <v>656000</v>
      </c>
      <c r="H373" s="17">
        <v>1020539</v>
      </c>
      <c r="I373" s="17">
        <v>1020539</v>
      </c>
      <c r="J373" s="17">
        <v>1020539</v>
      </c>
      <c r="K373" s="262">
        <v>1106660</v>
      </c>
      <c r="L373" s="18">
        <v>325750</v>
      </c>
      <c r="M373" s="42" t="s">
        <v>647</v>
      </c>
      <c r="N373" s="114">
        <v>86121</v>
      </c>
    </row>
    <row r="374" spans="1:14" x14ac:dyDescent="0.2">
      <c r="A374" s="19"/>
      <c r="B374" s="19">
        <v>783</v>
      </c>
      <c r="C374" s="19">
        <v>817600</v>
      </c>
      <c r="D374" s="19" t="s">
        <v>97</v>
      </c>
      <c r="E374" s="17">
        <v>800000</v>
      </c>
      <c r="F374" s="17">
        <v>800000</v>
      </c>
      <c r="G374" s="17">
        <v>80000</v>
      </c>
      <c r="H374" s="17">
        <v>80000</v>
      </c>
      <c r="I374" s="17">
        <v>800000</v>
      </c>
      <c r="J374" s="17">
        <v>800000</v>
      </c>
      <c r="K374" s="17">
        <v>800000</v>
      </c>
      <c r="L374" s="18">
        <v>0</v>
      </c>
      <c r="M374" s="42" t="s">
        <v>648</v>
      </c>
      <c r="N374" s="114">
        <v>0</v>
      </c>
    </row>
    <row r="375" spans="1:14" s="35" customFormat="1" ht="15.75" x14ac:dyDescent="0.25">
      <c r="A375" s="20" t="s">
        <v>649</v>
      </c>
      <c r="B375" s="20">
        <v>999</v>
      </c>
      <c r="C375" s="20">
        <v>817600</v>
      </c>
      <c r="D375" s="20"/>
      <c r="E375" s="33">
        <v>2324743.7905428056</v>
      </c>
      <c r="F375" s="33">
        <v>2076086</v>
      </c>
      <c r="G375" s="33">
        <v>1672781.9830642701</v>
      </c>
      <c r="H375" s="33">
        <v>1783518.1403608187</v>
      </c>
      <c r="I375" s="33">
        <v>2420539</v>
      </c>
      <c r="J375" s="33">
        <v>2320539</v>
      </c>
      <c r="K375" s="33">
        <v>2556660</v>
      </c>
      <c r="L375" s="18">
        <v>244453</v>
      </c>
      <c r="M375" s="30"/>
      <c r="N375" s="114">
        <v>236121</v>
      </c>
    </row>
    <row r="376" spans="1:14" ht="30" customHeight="1" x14ac:dyDescent="0.2">
      <c r="A376" s="19" t="s">
        <v>650</v>
      </c>
      <c r="B376" s="19">
        <v>710</v>
      </c>
      <c r="C376" s="19">
        <v>817800</v>
      </c>
      <c r="D376" s="19" t="s">
        <v>651</v>
      </c>
      <c r="E376" s="17">
        <v>12000000</v>
      </c>
      <c r="F376" s="17">
        <v>12000000</v>
      </c>
      <c r="G376" s="17">
        <v>12673104</v>
      </c>
      <c r="H376" s="17">
        <v>12673104</v>
      </c>
      <c r="I376" s="17">
        <v>12673104</v>
      </c>
      <c r="J376" s="17">
        <v>12000000</v>
      </c>
      <c r="K376" s="17">
        <v>12000000</v>
      </c>
      <c r="L376" s="18">
        <v>0</v>
      </c>
      <c r="M376" s="231" t="s">
        <v>1321</v>
      </c>
      <c r="N376" s="114">
        <v>0</v>
      </c>
    </row>
    <row r="377" spans="1:14" ht="15.75" customHeight="1" x14ac:dyDescent="0.25">
      <c r="A377" s="20" t="s">
        <v>652</v>
      </c>
      <c r="B377" s="20">
        <v>999</v>
      </c>
      <c r="C377" s="20">
        <v>817800</v>
      </c>
      <c r="D377" s="20"/>
      <c r="E377" s="33">
        <v>12000000</v>
      </c>
      <c r="F377" s="33">
        <v>12000000</v>
      </c>
      <c r="G377" s="33">
        <v>12673104</v>
      </c>
      <c r="H377" s="33">
        <v>12673104</v>
      </c>
      <c r="I377" s="33">
        <v>12673104</v>
      </c>
      <c r="J377" s="33">
        <v>12000000</v>
      </c>
      <c r="K377" s="33">
        <v>12000000</v>
      </c>
      <c r="L377" s="18">
        <v>0</v>
      </c>
      <c r="M377" s="30"/>
      <c r="N377" s="114">
        <v>0</v>
      </c>
    </row>
    <row r="378" spans="1:14" s="31" customFormat="1" x14ac:dyDescent="0.2">
      <c r="A378" s="19" t="s">
        <v>653</v>
      </c>
      <c r="B378" s="19">
        <v>750</v>
      </c>
      <c r="C378" s="19">
        <v>819200</v>
      </c>
      <c r="D378" s="19" t="s">
        <v>313</v>
      </c>
      <c r="E378" s="17">
        <v>200000</v>
      </c>
      <c r="F378" s="17">
        <v>200000</v>
      </c>
      <c r="G378" s="17">
        <v>400000</v>
      </c>
      <c r="H378" s="17">
        <v>400000</v>
      </c>
      <c r="I378" s="17">
        <v>400000</v>
      </c>
      <c r="J378" s="17">
        <v>200000</v>
      </c>
      <c r="K378" s="17">
        <v>200000</v>
      </c>
      <c r="L378" s="18">
        <v>0</v>
      </c>
      <c r="M378" s="22" t="s">
        <v>654</v>
      </c>
      <c r="N378" s="114">
        <v>0</v>
      </c>
    </row>
    <row r="379" spans="1:14" s="31" customFormat="1" x14ac:dyDescent="0.2">
      <c r="A379" s="19"/>
      <c r="B379" s="19">
        <v>751</v>
      </c>
      <c r="C379" s="19">
        <v>819200</v>
      </c>
      <c r="D379" s="19" t="s">
        <v>655</v>
      </c>
      <c r="E379" s="17">
        <v>520000</v>
      </c>
      <c r="F379" s="17">
        <v>520000</v>
      </c>
      <c r="G379" s="17">
        <v>520000</v>
      </c>
      <c r="H379" s="17">
        <v>520000</v>
      </c>
      <c r="I379" s="17">
        <v>520000</v>
      </c>
      <c r="J379" s="17">
        <v>520000</v>
      </c>
      <c r="K379" s="17">
        <v>520000</v>
      </c>
      <c r="L379" s="18">
        <v>0</v>
      </c>
      <c r="M379" s="22" t="s">
        <v>656</v>
      </c>
      <c r="N379" s="114">
        <v>0</v>
      </c>
    </row>
    <row r="380" spans="1:14" s="31" customFormat="1" x14ac:dyDescent="0.2">
      <c r="A380" s="19"/>
      <c r="B380" s="19">
        <v>110</v>
      </c>
      <c r="C380" s="19">
        <v>819900</v>
      </c>
      <c r="D380" s="19" t="s">
        <v>523</v>
      </c>
      <c r="E380" s="17">
        <v>-42240</v>
      </c>
      <c r="F380" s="17">
        <v>-42240</v>
      </c>
      <c r="G380" s="17">
        <v>-43114.000379361823</v>
      </c>
      <c r="H380" s="17">
        <v>-43114.000379361823</v>
      </c>
      <c r="I380" s="17">
        <v>-44140.799999999996</v>
      </c>
      <c r="J380" s="17">
        <v>-43114.000379361823</v>
      </c>
      <c r="K380" s="17">
        <v>-43114.000379361823</v>
      </c>
      <c r="L380" s="18">
        <v>-874.00037936182343</v>
      </c>
      <c r="M380" s="22" t="s">
        <v>524</v>
      </c>
      <c r="N380" s="114">
        <v>0</v>
      </c>
    </row>
    <row r="381" spans="1:14" s="31" customFormat="1" ht="15.75" customHeight="1" x14ac:dyDescent="0.25">
      <c r="A381" s="20" t="s">
        <v>657</v>
      </c>
      <c r="B381" s="20">
        <v>999</v>
      </c>
      <c r="C381" s="20">
        <v>819200</v>
      </c>
      <c r="D381" s="20"/>
      <c r="E381" s="33">
        <v>677760</v>
      </c>
      <c r="F381" s="33">
        <v>677760</v>
      </c>
      <c r="G381" s="33">
        <v>876885.99962063821</v>
      </c>
      <c r="H381" s="33">
        <v>876885.99962063821</v>
      </c>
      <c r="I381" s="33">
        <v>875859.2</v>
      </c>
      <c r="J381" s="33">
        <v>676885.99962063821</v>
      </c>
      <c r="K381" s="33">
        <v>676885.99962063821</v>
      </c>
      <c r="L381" s="18">
        <v>-874.00037936179433</v>
      </c>
      <c r="M381" s="30"/>
      <c r="N381" s="114">
        <v>0</v>
      </c>
    </row>
    <row r="382" spans="1:14" s="31" customFormat="1" ht="15" customHeight="1" x14ac:dyDescent="0.2">
      <c r="A382" s="19" t="s">
        <v>658</v>
      </c>
      <c r="B382" s="19">
        <v>110</v>
      </c>
      <c r="C382" s="19">
        <v>821100</v>
      </c>
      <c r="D382" s="19" t="s">
        <v>659</v>
      </c>
      <c r="E382" s="17">
        <v>152880</v>
      </c>
      <c r="F382" s="17">
        <v>234500</v>
      </c>
      <c r="G382" s="17">
        <v>156043.28546394024</v>
      </c>
      <c r="H382" s="17">
        <v>239352.10911364458</v>
      </c>
      <c r="I382" s="17">
        <v>229899.99999999997</v>
      </c>
      <c r="J382" s="17">
        <v>224552.08530917615</v>
      </c>
      <c r="K382" s="17">
        <v>224552.08530917615</v>
      </c>
      <c r="L382" s="18">
        <v>-9947.9146908238472</v>
      </c>
      <c r="M382" s="22" t="s">
        <v>300</v>
      </c>
      <c r="N382" s="114">
        <v>0</v>
      </c>
    </row>
    <row r="383" spans="1:14" s="31" customFormat="1" x14ac:dyDescent="0.2">
      <c r="A383" s="19"/>
      <c r="B383" s="19">
        <v>780</v>
      </c>
      <c r="C383" s="19">
        <v>821100</v>
      </c>
      <c r="D383" s="19" t="s">
        <v>660</v>
      </c>
      <c r="E383" s="17">
        <v>66528</v>
      </c>
      <c r="F383" s="17">
        <v>45000</v>
      </c>
      <c r="G383" s="17">
        <v>66528</v>
      </c>
      <c r="H383" s="17">
        <v>66528</v>
      </c>
      <c r="I383" s="17">
        <v>66528</v>
      </c>
      <c r="J383" s="17">
        <v>66528</v>
      </c>
      <c r="K383" s="17">
        <v>66528</v>
      </c>
      <c r="L383" s="18">
        <v>21528</v>
      </c>
      <c r="M383" s="22"/>
      <c r="N383" s="114">
        <v>0</v>
      </c>
    </row>
    <row r="384" spans="1:14" x14ac:dyDescent="0.2">
      <c r="A384" s="19" t="s">
        <v>661</v>
      </c>
      <c r="B384" s="19">
        <v>110</v>
      </c>
      <c r="C384" s="19">
        <v>821200</v>
      </c>
      <c r="D384" s="19" t="s">
        <v>662</v>
      </c>
      <c r="E384" s="17">
        <v>143340</v>
      </c>
      <c r="F384" s="17">
        <v>67700</v>
      </c>
      <c r="G384" s="17">
        <v>146305.89049189686</v>
      </c>
      <c r="H384" s="17">
        <v>69100.80079741466</v>
      </c>
      <c r="I384" s="17">
        <v>78375</v>
      </c>
      <c r="J384" s="17">
        <v>76551.847264491866</v>
      </c>
      <c r="K384" s="17">
        <v>76551.847264491866</v>
      </c>
      <c r="L384" s="18">
        <v>8851.8472644918656</v>
      </c>
      <c r="M384" s="22" t="s">
        <v>300</v>
      </c>
      <c r="N384" s="114">
        <v>0</v>
      </c>
    </row>
    <row r="385" spans="1:20" ht="15" customHeight="1" x14ac:dyDescent="0.2">
      <c r="A385" s="19"/>
      <c r="B385" s="19">
        <v>780</v>
      </c>
      <c r="C385" s="19">
        <v>821200</v>
      </c>
      <c r="D385" s="19" t="s">
        <v>663</v>
      </c>
      <c r="E385" s="17">
        <v>18480</v>
      </c>
      <c r="F385" s="17">
        <v>18480</v>
      </c>
      <c r="G385" s="17">
        <v>18480</v>
      </c>
      <c r="H385" s="17">
        <v>18480</v>
      </c>
      <c r="I385" s="17">
        <v>18480</v>
      </c>
      <c r="J385" s="17">
        <v>18480</v>
      </c>
      <c r="K385" s="17">
        <v>18480</v>
      </c>
      <c r="L385" s="18">
        <v>0</v>
      </c>
      <c r="M385" s="27"/>
      <c r="N385" s="114">
        <v>0</v>
      </c>
    </row>
    <row r="386" spans="1:20" x14ac:dyDescent="0.2">
      <c r="A386" s="19"/>
      <c r="B386" s="19">
        <v>110</v>
      </c>
      <c r="C386" s="19">
        <v>821300</v>
      </c>
      <c r="D386" s="19" t="s">
        <v>664</v>
      </c>
      <c r="E386" s="17">
        <v>150000</v>
      </c>
      <c r="F386" s="17">
        <v>160000</v>
      </c>
      <c r="G386" s="17">
        <v>153103.69452898373</v>
      </c>
      <c r="H386" s="17">
        <v>163310.60749758265</v>
      </c>
      <c r="I386" s="17">
        <v>167200</v>
      </c>
      <c r="J386" s="17">
        <v>163310.60749758265</v>
      </c>
      <c r="K386" s="17">
        <v>163310.60749758265</v>
      </c>
      <c r="L386" s="18">
        <v>3310.6074975826486</v>
      </c>
      <c r="M386" s="22" t="s">
        <v>300</v>
      </c>
      <c r="N386" s="114">
        <v>0</v>
      </c>
    </row>
    <row r="387" spans="1:20" s="35" customFormat="1" ht="15.75" x14ac:dyDescent="0.25">
      <c r="A387" s="19" t="s">
        <v>665</v>
      </c>
      <c r="B387" s="19">
        <v>780</v>
      </c>
      <c r="C387" s="19">
        <v>821300</v>
      </c>
      <c r="D387" s="19" t="s">
        <v>666</v>
      </c>
      <c r="E387" s="17">
        <v>316960</v>
      </c>
      <c r="F387" s="17">
        <v>767000</v>
      </c>
      <c r="G387" s="17">
        <v>316960</v>
      </c>
      <c r="H387" s="17">
        <v>316960</v>
      </c>
      <c r="I387" s="17">
        <v>316960</v>
      </c>
      <c r="J387" s="17">
        <v>316960</v>
      </c>
      <c r="K387" s="17">
        <v>316960</v>
      </c>
      <c r="L387" s="18">
        <v>-450040</v>
      </c>
      <c r="M387" s="27" t="s">
        <v>667</v>
      </c>
      <c r="N387" s="114">
        <v>0</v>
      </c>
    </row>
    <row r="388" spans="1:20" s="35" customFormat="1" ht="15.75" x14ac:dyDescent="0.25">
      <c r="A388" s="19"/>
      <c r="B388" s="19">
        <v>781</v>
      </c>
      <c r="C388" s="19">
        <v>821300</v>
      </c>
      <c r="D388" s="19" t="s">
        <v>668</v>
      </c>
      <c r="E388" s="17">
        <v>169186</v>
      </c>
      <c r="F388" s="17">
        <v>169186</v>
      </c>
      <c r="G388" s="17">
        <v>169186</v>
      </c>
      <c r="H388" s="17">
        <v>169186</v>
      </c>
      <c r="I388" s="17">
        <v>169186</v>
      </c>
      <c r="J388" s="17">
        <v>169186</v>
      </c>
      <c r="K388" s="17">
        <v>169186</v>
      </c>
      <c r="L388" s="18">
        <v>0</v>
      </c>
      <c r="M388" s="27" t="s">
        <v>669</v>
      </c>
      <c r="N388" s="114">
        <v>0</v>
      </c>
    </row>
    <row r="389" spans="1:20" x14ac:dyDescent="0.2">
      <c r="A389" s="19" t="s">
        <v>670</v>
      </c>
      <c r="B389" s="19">
        <v>780</v>
      </c>
      <c r="C389" s="19">
        <v>821400</v>
      </c>
      <c r="D389" s="19" t="s">
        <v>646</v>
      </c>
      <c r="E389" s="17">
        <v>554900</v>
      </c>
      <c r="F389" s="17">
        <v>554900</v>
      </c>
      <c r="G389" s="17">
        <v>554900</v>
      </c>
      <c r="H389" s="17">
        <v>554900</v>
      </c>
      <c r="I389" s="17">
        <v>554900</v>
      </c>
      <c r="J389" s="17">
        <v>554900</v>
      </c>
      <c r="K389" s="17">
        <v>554900</v>
      </c>
      <c r="L389" s="18">
        <v>0</v>
      </c>
      <c r="M389" s="42" t="s">
        <v>647</v>
      </c>
      <c r="N389" s="114">
        <v>0</v>
      </c>
    </row>
    <row r="390" spans="1:20" ht="15.75" customHeight="1" x14ac:dyDescent="0.25">
      <c r="A390" s="20" t="s">
        <v>671</v>
      </c>
      <c r="B390" s="20">
        <v>999</v>
      </c>
      <c r="C390" s="20">
        <v>822100</v>
      </c>
      <c r="D390" s="20"/>
      <c r="E390" s="33">
        <v>1572274</v>
      </c>
      <c r="F390" s="33">
        <v>2016766</v>
      </c>
      <c r="G390" s="33">
        <v>1581506.8704848208</v>
      </c>
      <c r="H390" s="33">
        <v>1597817.517408642</v>
      </c>
      <c r="I390" s="33">
        <v>1601529</v>
      </c>
      <c r="J390" s="33">
        <v>1590468.5400712506</v>
      </c>
      <c r="K390" s="33">
        <v>1590468.5400712506</v>
      </c>
      <c r="L390" s="18">
        <v>-426297.45992874936</v>
      </c>
      <c r="M390" s="30"/>
      <c r="N390" s="114">
        <v>0</v>
      </c>
    </row>
    <row r="391" spans="1:20" ht="15" customHeight="1" x14ac:dyDescent="0.2">
      <c r="A391" s="19" t="s">
        <v>672</v>
      </c>
      <c r="B391" s="19">
        <v>110</v>
      </c>
      <c r="C391" s="19">
        <v>822000</v>
      </c>
      <c r="D391" s="19" t="s">
        <v>673</v>
      </c>
      <c r="E391" s="17">
        <v>951039.95180695713</v>
      </c>
      <c r="F391" s="17">
        <v>746800</v>
      </c>
      <c r="G391" s="17">
        <v>970718.20177541184</v>
      </c>
      <c r="H391" s="17">
        <v>762252.26049496699</v>
      </c>
      <c r="I391" s="17">
        <v>735680</v>
      </c>
      <c r="J391" s="17">
        <v>718566.67298936367</v>
      </c>
      <c r="K391" s="17">
        <v>850566.67298936367</v>
      </c>
      <c r="L391" s="18">
        <v>-28233.327010636334</v>
      </c>
      <c r="M391" s="22" t="s">
        <v>1300</v>
      </c>
      <c r="N391" s="114">
        <v>132000</v>
      </c>
    </row>
    <row r="392" spans="1:20" x14ac:dyDescent="0.2">
      <c r="A392" s="19"/>
      <c r="B392" s="19">
        <v>410</v>
      </c>
      <c r="C392" s="19">
        <v>822000</v>
      </c>
      <c r="D392" s="19" t="s">
        <v>326</v>
      </c>
      <c r="E392" s="17">
        <v>197235</v>
      </c>
      <c r="F392" s="17">
        <v>197235</v>
      </c>
      <c r="G392" s="17">
        <v>197235</v>
      </c>
      <c r="H392" s="17">
        <v>197235</v>
      </c>
      <c r="I392" s="17">
        <v>197235</v>
      </c>
      <c r="J392" s="17">
        <v>197235</v>
      </c>
      <c r="K392" s="17">
        <v>197235</v>
      </c>
      <c r="L392" s="18">
        <v>0</v>
      </c>
      <c r="M392" s="22" t="s">
        <v>674</v>
      </c>
      <c r="N392" s="114">
        <v>0</v>
      </c>
    </row>
    <row r="393" spans="1:20" s="35" customFormat="1" ht="15.75" x14ac:dyDescent="0.25">
      <c r="A393" s="19"/>
      <c r="B393" s="19">
        <v>430</v>
      </c>
      <c r="C393" s="19">
        <v>822000</v>
      </c>
      <c r="D393" s="19" t="s">
        <v>347</v>
      </c>
      <c r="E393" s="17">
        <v>730000</v>
      </c>
      <c r="F393" s="17">
        <v>730000</v>
      </c>
      <c r="G393" s="17">
        <v>730000</v>
      </c>
      <c r="H393" s="17">
        <v>730000</v>
      </c>
      <c r="I393" s="17">
        <v>730000</v>
      </c>
      <c r="J393" s="17">
        <v>730000</v>
      </c>
      <c r="K393" s="17">
        <v>730000</v>
      </c>
      <c r="L393" s="18">
        <v>0</v>
      </c>
      <c r="M393" s="22" t="s">
        <v>675</v>
      </c>
      <c r="N393" s="114">
        <v>0</v>
      </c>
    </row>
    <row r="394" spans="1:20" s="35" customFormat="1" ht="15.75" x14ac:dyDescent="0.25">
      <c r="A394" s="19"/>
      <c r="B394" s="19">
        <v>432</v>
      </c>
      <c r="C394" s="19">
        <v>822000</v>
      </c>
      <c r="D394" s="19" t="s">
        <v>477</v>
      </c>
      <c r="E394" s="17">
        <v>312350</v>
      </c>
      <c r="F394" s="17">
        <v>330000</v>
      </c>
      <c r="G394" s="17">
        <v>312350</v>
      </c>
      <c r="H394" s="17">
        <v>312350</v>
      </c>
      <c r="I394" s="17">
        <v>330000</v>
      </c>
      <c r="J394" s="17">
        <v>330000</v>
      </c>
      <c r="K394" s="17">
        <v>330000</v>
      </c>
      <c r="L394" s="18">
        <v>0</v>
      </c>
      <c r="M394" s="22" t="s">
        <v>676</v>
      </c>
      <c r="N394" s="114">
        <v>0</v>
      </c>
    </row>
    <row r="395" spans="1:20" s="31" customFormat="1" x14ac:dyDescent="0.2">
      <c r="A395" s="19"/>
      <c r="B395" s="19">
        <v>540</v>
      </c>
      <c r="C395" s="19">
        <v>822000</v>
      </c>
      <c r="D395" s="19" t="s">
        <v>305</v>
      </c>
      <c r="E395" s="17">
        <v>12000</v>
      </c>
      <c r="F395" s="17">
        <v>10500</v>
      </c>
      <c r="G395" s="17">
        <v>10500</v>
      </c>
      <c r="H395" s="17">
        <v>10500</v>
      </c>
      <c r="I395" s="17">
        <v>10500</v>
      </c>
      <c r="J395" s="17">
        <v>10500</v>
      </c>
      <c r="K395" s="17">
        <v>10500</v>
      </c>
      <c r="L395" s="18">
        <v>0</v>
      </c>
      <c r="M395" s="22"/>
      <c r="N395" s="114">
        <v>0</v>
      </c>
    </row>
    <row r="396" spans="1:20" s="31" customFormat="1" ht="45" x14ac:dyDescent="0.2">
      <c r="A396" s="19"/>
      <c r="B396" s="19">
        <v>810</v>
      </c>
      <c r="C396" s="19">
        <v>822000</v>
      </c>
      <c r="D396" s="19" t="s">
        <v>677</v>
      </c>
      <c r="E396" s="17">
        <v>8839000</v>
      </c>
      <c r="F396" s="17">
        <v>9336106</v>
      </c>
      <c r="G396" s="17">
        <v>9772800</v>
      </c>
      <c r="H396" s="17">
        <v>9772800</v>
      </c>
      <c r="I396" s="17">
        <v>10582000</v>
      </c>
      <c r="J396" s="17">
        <v>8722600</v>
      </c>
      <c r="K396" s="262">
        <v>8922600</v>
      </c>
      <c r="L396" s="18">
        <v>-613506</v>
      </c>
      <c r="M396" s="231" t="s">
        <v>1424</v>
      </c>
      <c r="N396" s="114">
        <v>200000</v>
      </c>
    </row>
    <row r="397" spans="1:20" s="31" customFormat="1" x14ac:dyDescent="0.2">
      <c r="A397" s="19"/>
      <c r="B397" s="19">
        <v>811</v>
      </c>
      <c r="C397" s="19">
        <v>822000</v>
      </c>
      <c r="D397" s="19" t="s">
        <v>678</v>
      </c>
      <c r="E397" s="17">
        <v>100000</v>
      </c>
      <c r="F397" s="17">
        <v>100000</v>
      </c>
      <c r="G397" s="17">
        <v>450000</v>
      </c>
      <c r="H397" s="17">
        <v>450000</v>
      </c>
      <c r="I397" s="17">
        <v>450000</v>
      </c>
      <c r="J397" s="17">
        <v>100000</v>
      </c>
      <c r="K397" s="17">
        <v>100000</v>
      </c>
      <c r="L397" s="18">
        <v>0</v>
      </c>
      <c r="M397" s="22" t="s">
        <v>679</v>
      </c>
      <c r="N397" s="114">
        <v>0</v>
      </c>
    </row>
    <row r="398" spans="1:20" s="16" customFormat="1" ht="30" x14ac:dyDescent="0.2">
      <c r="A398" s="19"/>
      <c r="B398" s="19">
        <v>812</v>
      </c>
      <c r="C398" s="19">
        <v>822000</v>
      </c>
      <c r="D398" s="19" t="s">
        <v>508</v>
      </c>
      <c r="E398" s="17">
        <v>1610000</v>
      </c>
      <c r="F398" s="17">
        <v>1610000</v>
      </c>
      <c r="G398" s="17">
        <v>1610000</v>
      </c>
      <c r="H398" s="17">
        <v>1610000</v>
      </c>
      <c r="I398" s="17">
        <v>2096000</v>
      </c>
      <c r="J398" s="17">
        <v>1996000</v>
      </c>
      <c r="K398" s="262">
        <v>1681000</v>
      </c>
      <c r="L398" s="18">
        <v>386000</v>
      </c>
      <c r="M398" s="22" t="s">
        <v>1097</v>
      </c>
      <c r="N398" s="114">
        <v>-315000</v>
      </c>
    </row>
    <row r="399" spans="1:20" s="16" customFormat="1" x14ac:dyDescent="0.2">
      <c r="A399" s="19"/>
      <c r="B399" s="19">
        <v>813</v>
      </c>
      <c r="C399" s="19">
        <v>822000</v>
      </c>
      <c r="D399" s="19" t="s">
        <v>680</v>
      </c>
      <c r="E399" s="17">
        <v>50000</v>
      </c>
      <c r="F399" s="17">
        <v>50000</v>
      </c>
      <c r="G399" s="17">
        <v>50000</v>
      </c>
      <c r="H399" s="17">
        <v>50000</v>
      </c>
      <c r="I399" s="17">
        <v>50000</v>
      </c>
      <c r="J399" s="17">
        <v>50000</v>
      </c>
      <c r="K399" s="17">
        <v>50000</v>
      </c>
      <c r="L399" s="18">
        <v>0</v>
      </c>
      <c r="M399" s="22" t="s">
        <v>681</v>
      </c>
      <c r="N399" s="114">
        <v>0</v>
      </c>
    </row>
    <row r="400" spans="1:20" s="16" customFormat="1" ht="30" customHeight="1" x14ac:dyDescent="0.2">
      <c r="A400" s="19"/>
      <c r="B400" s="19">
        <v>814</v>
      </c>
      <c r="C400" s="19">
        <v>822000</v>
      </c>
      <c r="D400" s="19" t="s">
        <v>913</v>
      </c>
      <c r="E400" s="17">
        <v>0</v>
      </c>
      <c r="F400" s="17">
        <v>0</v>
      </c>
      <c r="G400" s="17">
        <v>500000</v>
      </c>
      <c r="H400" s="17">
        <v>500000</v>
      </c>
      <c r="I400" s="17">
        <v>500000</v>
      </c>
      <c r="J400" s="17">
        <v>500000</v>
      </c>
      <c r="K400" s="17">
        <v>500000</v>
      </c>
      <c r="L400" s="18">
        <v>500000</v>
      </c>
      <c r="M400" s="22" t="s">
        <v>914</v>
      </c>
      <c r="N400" s="114">
        <v>0</v>
      </c>
      <c r="O400" s="114"/>
      <c r="P400" s="114"/>
      <c r="Q400" s="114"/>
      <c r="R400" s="114"/>
      <c r="S400" s="114"/>
      <c r="T400" s="114"/>
    </row>
    <row r="401" spans="1:20" ht="15.75" customHeight="1" x14ac:dyDescent="0.25">
      <c r="A401" s="20" t="s">
        <v>682</v>
      </c>
      <c r="B401" s="20">
        <v>999</v>
      </c>
      <c r="C401" s="20">
        <v>822000</v>
      </c>
      <c r="D401" s="20"/>
      <c r="E401" s="33">
        <v>12801624.951806957</v>
      </c>
      <c r="F401" s="33">
        <v>13110641</v>
      </c>
      <c r="G401" s="33">
        <v>14603603.201775413</v>
      </c>
      <c r="H401" s="33">
        <v>14395137.260494966</v>
      </c>
      <c r="I401" s="33">
        <v>15681415</v>
      </c>
      <c r="J401" s="33">
        <v>13354901.672989365</v>
      </c>
      <c r="K401" s="33">
        <v>13371901.672989365</v>
      </c>
      <c r="L401" s="18">
        <v>244260.67298936471</v>
      </c>
      <c r="M401" s="30"/>
      <c r="N401" s="114">
        <v>17000</v>
      </c>
      <c r="T401" s="23"/>
    </row>
    <row r="402" spans="1:20" x14ac:dyDescent="0.2">
      <c r="A402" s="19" t="s">
        <v>683</v>
      </c>
      <c r="B402" s="19">
        <v>110</v>
      </c>
      <c r="C402" s="19">
        <v>823000</v>
      </c>
      <c r="D402" s="19" t="s">
        <v>684</v>
      </c>
      <c r="E402" s="17">
        <v>2990542.6253959034</v>
      </c>
      <c r="F402" s="17">
        <v>3102800</v>
      </c>
      <c r="G402" s="17">
        <v>3052420.8306301297</v>
      </c>
      <c r="H402" s="17">
        <v>3167000.9558968716</v>
      </c>
      <c r="I402" s="17">
        <v>3078570</v>
      </c>
      <c r="J402" s="17">
        <v>3178556.5605492406</v>
      </c>
      <c r="K402" s="17">
        <v>3178556.5605492406</v>
      </c>
      <c r="L402" s="18">
        <v>75756.560549240559</v>
      </c>
      <c r="M402" s="22" t="s">
        <v>1141</v>
      </c>
      <c r="N402" s="114">
        <v>0</v>
      </c>
    </row>
    <row r="403" spans="1:20" ht="15.75" customHeight="1" x14ac:dyDescent="0.25">
      <c r="A403" s="20" t="s">
        <v>685</v>
      </c>
      <c r="B403" s="20">
        <v>999</v>
      </c>
      <c r="C403" s="20">
        <v>823000</v>
      </c>
      <c r="D403" s="20"/>
      <c r="E403" s="33">
        <v>2990542.6253959034</v>
      </c>
      <c r="F403" s="33">
        <v>3102800</v>
      </c>
      <c r="G403" s="33">
        <v>3052420.8306301297</v>
      </c>
      <c r="H403" s="33">
        <v>3167000.9558968716</v>
      </c>
      <c r="I403" s="33">
        <v>3078570</v>
      </c>
      <c r="J403" s="33">
        <v>3178556.5605492406</v>
      </c>
      <c r="K403" s="33">
        <v>3178556.5605492406</v>
      </c>
      <c r="L403" s="18">
        <v>75756.560549240559</v>
      </c>
      <c r="M403" s="30"/>
      <c r="N403" s="114">
        <v>0</v>
      </c>
    </row>
    <row r="404" spans="1:20" ht="60" x14ac:dyDescent="0.2">
      <c r="A404" s="19" t="s">
        <v>686</v>
      </c>
      <c r="B404" s="19">
        <v>810</v>
      </c>
      <c r="C404" s="19">
        <v>824000</v>
      </c>
      <c r="D404" s="19" t="s">
        <v>687</v>
      </c>
      <c r="E404" s="17">
        <v>2250000</v>
      </c>
      <c r="F404" s="17">
        <v>2250000</v>
      </c>
      <c r="G404" s="17">
        <v>6010000</v>
      </c>
      <c r="H404" s="17">
        <v>6010000</v>
      </c>
      <c r="I404" s="17">
        <v>6010000</v>
      </c>
      <c r="J404" s="17">
        <v>2161200</v>
      </c>
      <c r="K404" s="262">
        <v>2291200</v>
      </c>
      <c r="L404" s="18">
        <v>-88800</v>
      </c>
      <c r="M404" s="231" t="s">
        <v>1425</v>
      </c>
      <c r="N404" s="114">
        <v>130000</v>
      </c>
    </row>
    <row r="405" spans="1:20" x14ac:dyDescent="0.2">
      <c r="A405" s="19"/>
      <c r="B405" s="19">
        <v>812</v>
      </c>
      <c r="C405" s="19">
        <v>824000</v>
      </c>
      <c r="D405" s="19" t="s">
        <v>688</v>
      </c>
      <c r="E405" s="17">
        <v>150000</v>
      </c>
      <c r="F405" s="17">
        <v>150000</v>
      </c>
      <c r="G405" s="17">
        <v>150000</v>
      </c>
      <c r="H405" s="17">
        <v>150000</v>
      </c>
      <c r="I405" s="17">
        <v>150000</v>
      </c>
      <c r="J405" s="17">
        <v>150000</v>
      </c>
      <c r="K405" s="262">
        <v>250000</v>
      </c>
      <c r="L405" s="18">
        <v>0</v>
      </c>
      <c r="M405" s="22" t="s">
        <v>689</v>
      </c>
      <c r="N405" s="114">
        <v>100000</v>
      </c>
    </row>
    <row r="406" spans="1:20" s="35" customFormat="1" ht="15.75" x14ac:dyDescent="0.25">
      <c r="A406" s="20" t="s">
        <v>690</v>
      </c>
      <c r="B406" s="20">
        <v>999</v>
      </c>
      <c r="C406" s="20">
        <v>824000</v>
      </c>
      <c r="D406" s="20"/>
      <c r="E406" s="33">
        <v>2400000</v>
      </c>
      <c r="F406" s="33">
        <v>2400000</v>
      </c>
      <c r="G406" s="33">
        <v>6160000</v>
      </c>
      <c r="H406" s="33">
        <v>6160000</v>
      </c>
      <c r="I406" s="33">
        <v>6160000</v>
      </c>
      <c r="J406" s="33">
        <v>2311200</v>
      </c>
      <c r="K406" s="33">
        <v>2541200</v>
      </c>
      <c r="L406" s="18">
        <v>-88800</v>
      </c>
      <c r="M406" s="30"/>
      <c r="N406" s="114">
        <v>230000</v>
      </c>
    </row>
    <row r="407" spans="1:20" x14ac:dyDescent="0.2">
      <c r="A407" s="19" t="s">
        <v>691</v>
      </c>
      <c r="B407" s="19">
        <v>811</v>
      </c>
      <c r="C407" s="19">
        <v>825200</v>
      </c>
      <c r="D407" s="19" t="s">
        <v>692</v>
      </c>
      <c r="E407" s="17">
        <v>180000</v>
      </c>
      <c r="F407" s="17">
        <v>180000</v>
      </c>
      <c r="G407" s="17">
        <v>180000</v>
      </c>
      <c r="H407" s="17">
        <v>180000</v>
      </c>
      <c r="I407" s="17">
        <v>180000</v>
      </c>
      <c r="J407" s="17">
        <v>180000</v>
      </c>
      <c r="K407" s="17">
        <v>180000</v>
      </c>
      <c r="L407" s="18">
        <v>0</v>
      </c>
      <c r="M407" s="22" t="s">
        <v>693</v>
      </c>
      <c r="N407" s="114">
        <v>0</v>
      </c>
    </row>
    <row r="408" spans="1:20" s="35" customFormat="1" ht="15.75" x14ac:dyDescent="0.25">
      <c r="A408" s="19"/>
      <c r="B408" s="19">
        <v>812</v>
      </c>
      <c r="C408" s="19">
        <v>825200</v>
      </c>
      <c r="D408" s="19" t="s">
        <v>694</v>
      </c>
      <c r="E408" s="17">
        <v>172000</v>
      </c>
      <c r="F408" s="17">
        <v>172000</v>
      </c>
      <c r="G408" s="17">
        <v>172000</v>
      </c>
      <c r="H408" s="17">
        <v>172000</v>
      </c>
      <c r="I408" s="17">
        <v>172000</v>
      </c>
      <c r="J408" s="17">
        <v>172000</v>
      </c>
      <c r="K408" s="17">
        <v>172000</v>
      </c>
      <c r="L408" s="18">
        <v>0</v>
      </c>
      <c r="M408" s="22" t="s">
        <v>1179</v>
      </c>
      <c r="N408" s="114">
        <v>0</v>
      </c>
    </row>
    <row r="409" spans="1:20" s="35" customFormat="1" ht="15.75" x14ac:dyDescent="0.25">
      <c r="A409" s="19"/>
      <c r="B409" s="19">
        <v>813</v>
      </c>
      <c r="C409" s="19">
        <v>825200</v>
      </c>
      <c r="D409" s="19" t="s">
        <v>695</v>
      </c>
      <c r="E409" s="17">
        <v>72000</v>
      </c>
      <c r="F409" s="17">
        <v>72000</v>
      </c>
      <c r="G409" s="17">
        <v>72000</v>
      </c>
      <c r="H409" s="17">
        <v>72000</v>
      </c>
      <c r="I409" s="17">
        <v>72000</v>
      </c>
      <c r="J409" s="17">
        <v>72000</v>
      </c>
      <c r="K409" s="17">
        <v>72000</v>
      </c>
      <c r="L409" s="18">
        <v>0</v>
      </c>
      <c r="M409" s="22" t="s">
        <v>696</v>
      </c>
      <c r="N409" s="114">
        <v>0</v>
      </c>
    </row>
    <row r="410" spans="1:20" x14ac:dyDescent="0.2">
      <c r="A410" s="19"/>
      <c r="B410" s="19">
        <v>814</v>
      </c>
      <c r="C410" s="19">
        <v>825200</v>
      </c>
      <c r="D410" s="19" t="s">
        <v>697</v>
      </c>
      <c r="E410" s="17">
        <v>530000</v>
      </c>
      <c r="F410" s="17">
        <v>570000</v>
      </c>
      <c r="G410" s="17">
        <v>530000</v>
      </c>
      <c r="H410" s="17">
        <v>530000</v>
      </c>
      <c r="I410" s="17">
        <v>580000</v>
      </c>
      <c r="J410" s="17">
        <v>530000</v>
      </c>
      <c r="K410" s="17">
        <v>530000</v>
      </c>
      <c r="L410" s="18">
        <v>-40000</v>
      </c>
      <c r="M410" s="22" t="s">
        <v>1100</v>
      </c>
      <c r="N410" s="114">
        <v>0</v>
      </c>
    </row>
    <row r="411" spans="1:20" ht="15" customHeight="1" x14ac:dyDescent="0.2">
      <c r="A411" s="19"/>
      <c r="B411" s="19">
        <v>815</v>
      </c>
      <c r="C411" s="19">
        <v>825200</v>
      </c>
      <c r="D411" s="19" t="s">
        <v>698</v>
      </c>
      <c r="E411" s="17">
        <v>250000</v>
      </c>
      <c r="F411" s="17">
        <v>250000</v>
      </c>
      <c r="G411" s="17">
        <v>400000</v>
      </c>
      <c r="H411" s="17">
        <v>400000</v>
      </c>
      <c r="I411" s="17">
        <v>400000</v>
      </c>
      <c r="J411" s="17">
        <v>250000</v>
      </c>
      <c r="K411" s="17">
        <v>250000</v>
      </c>
      <c r="L411" s="18">
        <v>0</v>
      </c>
      <c r="M411" s="22" t="s">
        <v>1099</v>
      </c>
      <c r="N411" s="114">
        <v>0</v>
      </c>
    </row>
    <row r="412" spans="1:20" ht="15.75" x14ac:dyDescent="0.25">
      <c r="A412" s="20" t="s">
        <v>699</v>
      </c>
      <c r="B412" s="20">
        <v>999</v>
      </c>
      <c r="C412" s="20">
        <v>826200</v>
      </c>
      <c r="D412" s="20"/>
      <c r="E412" s="33">
        <v>1204000</v>
      </c>
      <c r="F412" s="33">
        <v>1244000</v>
      </c>
      <c r="G412" s="33">
        <v>1354000</v>
      </c>
      <c r="H412" s="33">
        <v>1354000</v>
      </c>
      <c r="I412" s="33">
        <v>1404000</v>
      </c>
      <c r="J412" s="33">
        <v>1204000</v>
      </c>
      <c r="K412" s="33">
        <v>1204000</v>
      </c>
      <c r="L412" s="18">
        <v>-40000</v>
      </c>
      <c r="M412" s="45" t="s">
        <v>31</v>
      </c>
      <c r="N412" s="114">
        <v>0</v>
      </c>
    </row>
    <row r="413" spans="1:20" x14ac:dyDescent="0.2">
      <c r="A413" s="19" t="s">
        <v>700</v>
      </c>
      <c r="B413" s="19">
        <v>811</v>
      </c>
      <c r="C413" s="19">
        <v>826200</v>
      </c>
      <c r="D413" s="19" t="s">
        <v>701</v>
      </c>
      <c r="E413" s="17">
        <v>450000</v>
      </c>
      <c r="F413" s="17">
        <v>400000</v>
      </c>
      <c r="G413" s="17">
        <v>450000</v>
      </c>
      <c r="H413" s="17">
        <v>450000</v>
      </c>
      <c r="I413" s="17">
        <v>450000</v>
      </c>
      <c r="J413" s="17">
        <v>400000</v>
      </c>
      <c r="K413" s="17">
        <v>400000</v>
      </c>
      <c r="L413" s="18">
        <v>0</v>
      </c>
      <c r="M413" s="43" t="s">
        <v>31</v>
      </c>
      <c r="N413" s="114">
        <v>0</v>
      </c>
    </row>
    <row r="414" spans="1:20" ht="15.75" customHeight="1" x14ac:dyDescent="0.25">
      <c r="A414" s="20" t="s">
        <v>702</v>
      </c>
      <c r="B414" s="20">
        <v>999</v>
      </c>
      <c r="C414" s="20">
        <v>826200</v>
      </c>
      <c r="D414" s="20"/>
      <c r="E414" s="33">
        <v>450000</v>
      </c>
      <c r="F414" s="33">
        <v>400000</v>
      </c>
      <c r="G414" s="33">
        <v>450000</v>
      </c>
      <c r="H414" s="33">
        <v>450000</v>
      </c>
      <c r="I414" s="33">
        <v>450000</v>
      </c>
      <c r="J414" s="33">
        <v>400000</v>
      </c>
      <c r="K414" s="33">
        <v>400000</v>
      </c>
      <c r="L414" s="18">
        <v>0</v>
      </c>
      <c r="M414" s="45" t="s">
        <v>31</v>
      </c>
      <c r="N414" s="114">
        <v>0</v>
      </c>
    </row>
    <row r="415" spans="1:20" s="35" customFormat="1" ht="15.75" x14ac:dyDescent="0.25">
      <c r="A415" s="19" t="s">
        <v>703</v>
      </c>
      <c r="B415" s="19">
        <v>812</v>
      </c>
      <c r="C415" s="19">
        <v>826400</v>
      </c>
      <c r="D415" s="19" t="s">
        <v>704</v>
      </c>
      <c r="E415" s="17">
        <v>540000</v>
      </c>
      <c r="F415" s="17">
        <v>540000</v>
      </c>
      <c r="G415" s="17">
        <v>540000</v>
      </c>
      <c r="H415" s="17">
        <v>540000</v>
      </c>
      <c r="I415" s="17">
        <v>540000</v>
      </c>
      <c r="J415" s="17">
        <v>490000</v>
      </c>
      <c r="K415" s="17">
        <v>540000</v>
      </c>
      <c r="L415" s="18">
        <v>-50000</v>
      </c>
      <c r="M415" s="29" t="s">
        <v>31</v>
      </c>
      <c r="N415" s="114">
        <v>50000</v>
      </c>
    </row>
    <row r="416" spans="1:20" ht="15.75" customHeight="1" x14ac:dyDescent="0.25">
      <c r="A416" s="20" t="s">
        <v>705</v>
      </c>
      <c r="B416" s="20">
        <v>999</v>
      </c>
      <c r="C416" s="20">
        <v>826400</v>
      </c>
      <c r="D416" s="20"/>
      <c r="E416" s="33">
        <v>540000</v>
      </c>
      <c r="F416" s="33">
        <v>540000</v>
      </c>
      <c r="G416" s="33">
        <v>540000</v>
      </c>
      <c r="H416" s="33">
        <v>540000</v>
      </c>
      <c r="I416" s="33">
        <v>540000</v>
      </c>
      <c r="J416" s="33">
        <v>490000</v>
      </c>
      <c r="K416" s="33">
        <v>540000</v>
      </c>
      <c r="L416" s="18">
        <v>-50000</v>
      </c>
      <c r="M416" s="30"/>
      <c r="N416" s="114">
        <v>50000</v>
      </c>
    </row>
    <row r="417" spans="1:14" s="35" customFormat="1" ht="15.75" x14ac:dyDescent="0.25">
      <c r="A417" s="19" t="s">
        <v>706</v>
      </c>
      <c r="B417" s="19">
        <v>110</v>
      </c>
      <c r="C417" s="19">
        <v>827000</v>
      </c>
      <c r="D417" s="19" t="s">
        <v>707</v>
      </c>
      <c r="E417" s="17">
        <v>1420964.6027116328</v>
      </c>
      <c r="F417" s="17">
        <v>1365700</v>
      </c>
      <c r="G417" s="17">
        <v>1486766.2031337372</v>
      </c>
      <c r="H417" s="17">
        <v>1430358.1041215539</v>
      </c>
      <c r="I417" s="17">
        <v>1624800</v>
      </c>
      <c r="J417" s="17">
        <v>1551450.7712270352</v>
      </c>
      <c r="K417" s="17">
        <v>1551450.7712270352</v>
      </c>
      <c r="L417" s="18">
        <v>185750.77122703521</v>
      </c>
      <c r="M417" s="22" t="s">
        <v>300</v>
      </c>
      <c r="N417" s="114">
        <v>0</v>
      </c>
    </row>
    <row r="418" spans="1:14" ht="15" customHeight="1" x14ac:dyDescent="0.2">
      <c r="A418" s="19"/>
      <c r="B418" s="19">
        <v>530</v>
      </c>
      <c r="C418" s="19">
        <v>827000</v>
      </c>
      <c r="D418" s="19" t="s">
        <v>303</v>
      </c>
      <c r="E418" s="17">
        <v>69000</v>
      </c>
      <c r="F418" s="17">
        <v>85000</v>
      </c>
      <c r="G418" s="17">
        <v>85000</v>
      </c>
      <c r="H418" s="17">
        <v>85000</v>
      </c>
      <c r="I418" s="17">
        <v>85000</v>
      </c>
      <c r="J418" s="17">
        <v>85000</v>
      </c>
      <c r="K418" s="17">
        <v>85000</v>
      </c>
      <c r="L418" s="18">
        <v>0</v>
      </c>
      <c r="M418" s="22" t="s">
        <v>304</v>
      </c>
      <c r="N418" s="114">
        <v>0</v>
      </c>
    </row>
    <row r="419" spans="1:14" s="35" customFormat="1" ht="15.75" x14ac:dyDescent="0.25">
      <c r="A419" s="19"/>
      <c r="B419" s="19">
        <v>540</v>
      </c>
      <c r="C419" s="19">
        <v>827000</v>
      </c>
      <c r="D419" s="19" t="s">
        <v>305</v>
      </c>
      <c r="E419" s="17">
        <v>10500</v>
      </c>
      <c r="F419" s="17">
        <v>6500</v>
      </c>
      <c r="G419" s="17">
        <v>6500</v>
      </c>
      <c r="H419" s="17">
        <v>6500</v>
      </c>
      <c r="I419" s="17">
        <v>6500</v>
      </c>
      <c r="J419" s="17">
        <v>6500</v>
      </c>
      <c r="K419" s="17">
        <v>6500</v>
      </c>
      <c r="L419" s="18">
        <v>0</v>
      </c>
      <c r="M419" s="22"/>
      <c r="N419" s="114">
        <v>0</v>
      </c>
    </row>
    <row r="420" spans="1:14" ht="15" customHeight="1" x14ac:dyDescent="0.2">
      <c r="A420" s="19"/>
      <c r="B420" s="19">
        <v>780</v>
      </c>
      <c r="C420" s="19">
        <v>827000</v>
      </c>
      <c r="D420" s="19" t="s">
        <v>708</v>
      </c>
      <c r="E420" s="17">
        <v>617000</v>
      </c>
      <c r="F420" s="17">
        <v>700000</v>
      </c>
      <c r="G420" s="17">
        <v>1183850</v>
      </c>
      <c r="H420" s="17">
        <v>1183850</v>
      </c>
      <c r="I420" s="17">
        <v>1183850</v>
      </c>
      <c r="J420" s="17">
        <v>597000</v>
      </c>
      <c r="K420" s="17">
        <v>597000</v>
      </c>
      <c r="L420" s="18">
        <v>-103000</v>
      </c>
      <c r="M420" s="29" t="s">
        <v>709</v>
      </c>
      <c r="N420" s="114">
        <v>0</v>
      </c>
    </row>
    <row r="421" spans="1:14" x14ac:dyDescent="0.2">
      <c r="A421" s="19"/>
      <c r="B421" s="19">
        <v>781</v>
      </c>
      <c r="C421" s="19">
        <v>827000</v>
      </c>
      <c r="D421" s="19" t="s">
        <v>710</v>
      </c>
      <c r="E421" s="17">
        <v>594000</v>
      </c>
      <c r="F421" s="17">
        <v>800000</v>
      </c>
      <c r="G421" s="17">
        <v>980000</v>
      </c>
      <c r="H421" s="17">
        <v>980000</v>
      </c>
      <c r="I421" s="17">
        <v>980000</v>
      </c>
      <c r="J421" s="17">
        <v>597000</v>
      </c>
      <c r="K421" s="17">
        <v>597000</v>
      </c>
      <c r="L421" s="18">
        <v>-203000</v>
      </c>
      <c r="M421" s="29" t="s">
        <v>709</v>
      </c>
      <c r="N421" s="114">
        <v>0</v>
      </c>
    </row>
    <row r="422" spans="1:14" s="35" customFormat="1" ht="30.75" x14ac:dyDescent="0.25">
      <c r="A422" s="19"/>
      <c r="B422" s="19">
        <v>782</v>
      </c>
      <c r="C422" s="19">
        <v>827000</v>
      </c>
      <c r="D422" s="19" t="s">
        <v>711</v>
      </c>
      <c r="E422" s="17">
        <v>250000</v>
      </c>
      <c r="F422" s="17">
        <v>550000</v>
      </c>
      <c r="G422" s="17">
        <v>600000</v>
      </c>
      <c r="H422" s="17">
        <v>600000</v>
      </c>
      <c r="I422" s="17">
        <v>600000</v>
      </c>
      <c r="J422" s="17">
        <v>600000</v>
      </c>
      <c r="K422" s="17">
        <v>600000</v>
      </c>
      <c r="L422" s="18">
        <v>50000</v>
      </c>
      <c r="M422" s="22" t="s">
        <v>712</v>
      </c>
      <c r="N422" s="114">
        <v>0</v>
      </c>
    </row>
    <row r="423" spans="1:14" s="35" customFormat="1" ht="15.75" x14ac:dyDescent="0.25">
      <c r="A423" s="19"/>
      <c r="B423" s="19">
        <v>783</v>
      </c>
      <c r="C423" s="19">
        <v>827000</v>
      </c>
      <c r="D423" s="19" t="s">
        <v>713</v>
      </c>
      <c r="E423" s="17">
        <v>120000</v>
      </c>
      <c r="F423" s="17">
        <v>126000</v>
      </c>
      <c r="G423" s="17">
        <v>120000</v>
      </c>
      <c r="H423" s="17">
        <v>120000</v>
      </c>
      <c r="I423" s="17">
        <v>120000</v>
      </c>
      <c r="J423" s="17">
        <v>120000</v>
      </c>
      <c r="K423" s="17">
        <v>120000</v>
      </c>
      <c r="L423" s="18">
        <v>-6000</v>
      </c>
      <c r="M423" s="22" t="s">
        <v>714</v>
      </c>
      <c r="N423" s="114">
        <v>0</v>
      </c>
    </row>
    <row r="424" spans="1:14" ht="15.75" customHeight="1" x14ac:dyDescent="0.25">
      <c r="A424" s="20" t="s">
        <v>715</v>
      </c>
      <c r="B424" s="20">
        <v>999</v>
      </c>
      <c r="C424" s="20">
        <v>827000</v>
      </c>
      <c r="D424" s="20"/>
      <c r="E424" s="33">
        <v>3081464.6027116328</v>
      </c>
      <c r="F424" s="33">
        <v>3633200</v>
      </c>
      <c r="G424" s="33">
        <v>4462116.2031337377</v>
      </c>
      <c r="H424" s="33">
        <v>4405708.1041215537</v>
      </c>
      <c r="I424" s="33">
        <v>4600150</v>
      </c>
      <c r="J424" s="33">
        <v>3556950.7712270352</v>
      </c>
      <c r="K424" s="33">
        <v>3556950.7712270352</v>
      </c>
      <c r="L424" s="18">
        <v>-76249.228772964794</v>
      </c>
      <c r="M424" s="30"/>
      <c r="N424" s="114">
        <v>0</v>
      </c>
    </row>
    <row r="425" spans="1:14" s="35" customFormat="1" ht="15.75" x14ac:dyDescent="0.25">
      <c r="A425" s="19" t="s">
        <v>716</v>
      </c>
      <c r="B425" s="19">
        <v>110</v>
      </c>
      <c r="C425" s="19">
        <v>828200</v>
      </c>
      <c r="D425" s="19" t="s">
        <v>717</v>
      </c>
      <c r="E425" s="17">
        <v>4181522.297926601</v>
      </c>
      <c r="F425" s="17">
        <v>4117100</v>
      </c>
      <c r="G425" s="17">
        <v>4268043.4171192562</v>
      </c>
      <c r="H425" s="17">
        <v>4202288.1383018596</v>
      </c>
      <c r="I425" s="17">
        <v>4237475</v>
      </c>
      <c r="J425" s="17">
        <v>4138903.2087668604</v>
      </c>
      <c r="K425" s="17">
        <v>4138903.2087668604</v>
      </c>
      <c r="L425" s="18">
        <v>21803.208766860422</v>
      </c>
      <c r="M425" s="22" t="s">
        <v>300</v>
      </c>
      <c r="N425" s="114">
        <v>0</v>
      </c>
    </row>
    <row r="426" spans="1:14" ht="15.75" customHeight="1" x14ac:dyDescent="0.25">
      <c r="A426" s="20" t="s">
        <v>718</v>
      </c>
      <c r="B426" s="20">
        <v>999</v>
      </c>
      <c r="C426" s="20">
        <v>828200</v>
      </c>
      <c r="D426" s="20"/>
      <c r="E426" s="33">
        <v>4181522.297926601</v>
      </c>
      <c r="F426" s="33">
        <v>4117100</v>
      </c>
      <c r="G426" s="33">
        <v>4268043.4171192562</v>
      </c>
      <c r="H426" s="33">
        <v>4202288.1383018596</v>
      </c>
      <c r="I426" s="33">
        <v>4237475</v>
      </c>
      <c r="J426" s="33">
        <v>4138903.2087668604</v>
      </c>
      <c r="K426" s="33">
        <v>4138903.2087668604</v>
      </c>
      <c r="L426" s="18">
        <v>21803.208766860422</v>
      </c>
      <c r="M426" s="30"/>
      <c r="N426" s="114">
        <v>0</v>
      </c>
    </row>
    <row r="427" spans="1:14" s="35" customFormat="1" ht="15.75" x14ac:dyDescent="0.25">
      <c r="A427" s="19" t="s">
        <v>719</v>
      </c>
      <c r="B427" s="19">
        <v>110</v>
      </c>
      <c r="C427" s="19">
        <v>829300</v>
      </c>
      <c r="D427" s="19" t="s">
        <v>720</v>
      </c>
      <c r="E427" s="17">
        <v>1537694.0714820267</v>
      </c>
      <c r="F427" s="17">
        <v>1459300</v>
      </c>
      <c r="G427" s="17">
        <v>1569510.9559947567</v>
      </c>
      <c r="H427" s="17">
        <v>1489494.8095076398</v>
      </c>
      <c r="I427" s="17">
        <v>1500620</v>
      </c>
      <c r="J427" s="17">
        <v>1465712.7022908044</v>
      </c>
      <c r="K427" s="17">
        <v>1465712.7022908044</v>
      </c>
      <c r="L427" s="18">
        <v>6412.7022908043582</v>
      </c>
      <c r="M427" s="22" t="s">
        <v>300</v>
      </c>
      <c r="N427" s="114">
        <v>0</v>
      </c>
    </row>
    <row r="428" spans="1:14" s="28" customFormat="1" ht="15.75" x14ac:dyDescent="0.25">
      <c r="A428" s="19"/>
      <c r="B428" s="19">
        <v>810</v>
      </c>
      <c r="C428" s="19">
        <v>829300</v>
      </c>
      <c r="D428" s="19" t="s">
        <v>721</v>
      </c>
      <c r="E428" s="17">
        <v>546000</v>
      </c>
      <c r="F428" s="17">
        <v>546000</v>
      </c>
      <c r="G428" s="17">
        <v>546000</v>
      </c>
      <c r="H428" s="17">
        <v>546000</v>
      </c>
      <c r="I428" s="17">
        <v>546000</v>
      </c>
      <c r="J428" s="17">
        <v>546000</v>
      </c>
      <c r="K428" s="17">
        <v>546000</v>
      </c>
      <c r="L428" s="18">
        <v>0</v>
      </c>
      <c r="M428" s="22" t="s">
        <v>722</v>
      </c>
      <c r="N428" s="114">
        <v>0</v>
      </c>
    </row>
    <row r="429" spans="1:14" x14ac:dyDescent="0.2">
      <c r="A429" s="19"/>
      <c r="B429" s="19">
        <v>811</v>
      </c>
      <c r="C429" s="19">
        <v>829300</v>
      </c>
      <c r="D429" s="19" t="s">
        <v>723</v>
      </c>
      <c r="E429" s="17">
        <v>851000</v>
      </c>
      <c r="F429" s="17">
        <v>851000</v>
      </c>
      <c r="G429" s="17">
        <v>1150000</v>
      </c>
      <c r="H429" s="17">
        <v>1150000</v>
      </c>
      <c r="I429" s="17">
        <v>1303000</v>
      </c>
      <c r="J429" s="17">
        <v>1303000</v>
      </c>
      <c r="K429" s="17">
        <v>550000</v>
      </c>
      <c r="L429" s="18">
        <v>452000</v>
      </c>
      <c r="M429" s="22" t="s">
        <v>31</v>
      </c>
      <c r="N429" s="114">
        <v>-753000</v>
      </c>
    </row>
    <row r="430" spans="1:14" ht="15.75" x14ac:dyDescent="0.25">
      <c r="A430" s="20" t="s">
        <v>724</v>
      </c>
      <c r="B430" s="20">
        <v>999</v>
      </c>
      <c r="C430" s="20">
        <v>829300</v>
      </c>
      <c r="D430" s="20"/>
      <c r="E430" s="33">
        <v>2934694.0714820269</v>
      </c>
      <c r="F430" s="33">
        <v>2856300</v>
      </c>
      <c r="G430" s="33">
        <v>3265510.9559947569</v>
      </c>
      <c r="H430" s="33">
        <v>3185494.8095076401</v>
      </c>
      <c r="I430" s="33">
        <v>3349620</v>
      </c>
      <c r="J430" s="33">
        <v>3314712.7022908041</v>
      </c>
      <c r="K430" s="33">
        <v>2561712.7022908041</v>
      </c>
      <c r="L430" s="18">
        <v>458412.70229080413</v>
      </c>
      <c r="M430" s="30"/>
      <c r="N430" s="114">
        <v>-753000</v>
      </c>
    </row>
    <row r="431" spans="1:14" x14ac:dyDescent="0.2">
      <c r="A431" s="19" t="s">
        <v>725</v>
      </c>
      <c r="B431" s="19">
        <v>810</v>
      </c>
      <c r="C431" s="19">
        <v>832400</v>
      </c>
      <c r="D431" s="19" t="s">
        <v>726</v>
      </c>
      <c r="E431" s="17">
        <v>40000</v>
      </c>
      <c r="F431" s="17">
        <v>40000</v>
      </c>
      <c r="G431" s="17">
        <v>40000</v>
      </c>
      <c r="H431" s="17">
        <v>40000</v>
      </c>
      <c r="I431" s="17">
        <v>40000</v>
      </c>
      <c r="J431" s="17">
        <v>40000</v>
      </c>
      <c r="K431" s="17">
        <v>40000</v>
      </c>
      <c r="L431" s="18">
        <v>0</v>
      </c>
      <c r="M431" s="22" t="s">
        <v>727</v>
      </c>
      <c r="N431" s="114">
        <v>0</v>
      </c>
    </row>
    <row r="432" spans="1:14" ht="15.75" x14ac:dyDescent="0.25">
      <c r="A432" s="20" t="s">
        <v>728</v>
      </c>
      <c r="B432" s="20">
        <v>999</v>
      </c>
      <c r="C432" s="20">
        <v>832400</v>
      </c>
      <c r="D432" s="20"/>
      <c r="E432" s="33">
        <v>40000</v>
      </c>
      <c r="F432" s="33">
        <v>40000</v>
      </c>
      <c r="G432" s="33">
        <v>40000</v>
      </c>
      <c r="H432" s="33">
        <v>40000</v>
      </c>
      <c r="I432" s="33">
        <v>40000</v>
      </c>
      <c r="J432" s="33">
        <v>40000</v>
      </c>
      <c r="K432" s="33">
        <v>40000</v>
      </c>
      <c r="L432" s="18">
        <v>0</v>
      </c>
      <c r="M432" s="30"/>
      <c r="N432" s="114">
        <v>0</v>
      </c>
    </row>
    <row r="433" spans="1:15" x14ac:dyDescent="0.2">
      <c r="A433" s="19" t="s">
        <v>729</v>
      </c>
      <c r="B433" s="19">
        <v>810</v>
      </c>
      <c r="C433" s="19">
        <v>836200</v>
      </c>
      <c r="D433" s="19" t="s">
        <v>730</v>
      </c>
      <c r="E433" s="17">
        <v>217000</v>
      </c>
      <c r="F433" s="17">
        <v>217000</v>
      </c>
      <c r="G433" s="17">
        <v>217000</v>
      </c>
      <c r="H433" s="17">
        <v>217000</v>
      </c>
      <c r="I433" s="17">
        <v>217000</v>
      </c>
      <c r="J433" s="17">
        <v>217000</v>
      </c>
      <c r="K433" s="17">
        <v>217000</v>
      </c>
      <c r="L433" s="18">
        <v>0</v>
      </c>
      <c r="M433" s="22" t="s">
        <v>731</v>
      </c>
      <c r="N433" s="114">
        <v>0</v>
      </c>
    </row>
    <row r="434" spans="1:15" ht="15.75" customHeight="1" x14ac:dyDescent="0.25">
      <c r="A434" s="20" t="s">
        <v>732</v>
      </c>
      <c r="B434" s="20">
        <v>999</v>
      </c>
      <c r="C434" s="20">
        <v>836200</v>
      </c>
      <c r="D434" s="20"/>
      <c r="E434" s="33">
        <v>217000</v>
      </c>
      <c r="F434" s="33">
        <v>217000</v>
      </c>
      <c r="G434" s="33">
        <v>217000</v>
      </c>
      <c r="H434" s="33">
        <v>217000</v>
      </c>
      <c r="I434" s="33">
        <v>217000</v>
      </c>
      <c r="J434" s="33">
        <v>217000</v>
      </c>
      <c r="K434" s="33">
        <v>217000</v>
      </c>
      <c r="L434" s="18">
        <v>0</v>
      </c>
      <c r="M434" s="30"/>
      <c r="N434" s="114">
        <v>0</v>
      </c>
    </row>
    <row r="435" spans="1:15" ht="30" x14ac:dyDescent="0.2">
      <c r="A435" s="19" t="s">
        <v>113</v>
      </c>
      <c r="B435" s="19">
        <v>110</v>
      </c>
      <c r="C435" s="19">
        <v>841000</v>
      </c>
      <c r="D435" s="19" t="s">
        <v>733</v>
      </c>
      <c r="E435" s="17">
        <v>16662802.07248487</v>
      </c>
      <c r="F435" s="17">
        <v>16523000</v>
      </c>
      <c r="G435" s="17">
        <v>17337577.056684271</v>
      </c>
      <c r="H435" s="17">
        <v>17194882.298015989</v>
      </c>
      <c r="I435" s="17">
        <v>18949530</v>
      </c>
      <c r="J435" s="17">
        <v>18058870.328827329</v>
      </c>
      <c r="K435" s="17">
        <v>18190870.328827329</v>
      </c>
      <c r="L435" s="18">
        <v>1535870.328827329</v>
      </c>
      <c r="M435" s="22" t="s">
        <v>1299</v>
      </c>
      <c r="N435" s="114">
        <v>132000</v>
      </c>
      <c r="O435" s="122">
        <v>1151902.7466204967</v>
      </c>
    </row>
    <row r="436" spans="1:15" ht="15" customHeight="1" x14ac:dyDescent="0.2">
      <c r="A436" s="19"/>
      <c r="B436" s="19">
        <v>410</v>
      </c>
      <c r="C436" s="19">
        <v>841000</v>
      </c>
      <c r="D436" s="19" t="s">
        <v>326</v>
      </c>
      <c r="E436" s="41">
        <v>1053095.8799999999</v>
      </c>
      <c r="F436" s="41">
        <v>1310683</v>
      </c>
      <c r="G436" s="41">
        <v>1113096</v>
      </c>
      <c r="H436" s="41">
        <v>1113096</v>
      </c>
      <c r="I436" s="41">
        <v>1113096</v>
      </c>
      <c r="J436" s="41">
        <v>1113096</v>
      </c>
      <c r="K436" s="41">
        <v>1250420.7923999999</v>
      </c>
      <c r="L436" s="18">
        <v>-197587</v>
      </c>
      <c r="M436" s="22" t="s">
        <v>734</v>
      </c>
      <c r="N436" s="114">
        <v>137324.79239999992</v>
      </c>
    </row>
    <row r="437" spans="1:15" x14ac:dyDescent="0.2">
      <c r="A437" s="19"/>
      <c r="B437" s="19">
        <v>430</v>
      </c>
      <c r="C437" s="19">
        <v>841000</v>
      </c>
      <c r="D437" s="19" t="s">
        <v>347</v>
      </c>
      <c r="E437" s="17">
        <v>100000</v>
      </c>
      <c r="F437" s="17">
        <v>110000</v>
      </c>
      <c r="G437" s="17">
        <v>110000</v>
      </c>
      <c r="H437" s="17">
        <v>110000</v>
      </c>
      <c r="I437" s="17">
        <v>110000</v>
      </c>
      <c r="J437" s="17">
        <v>110000</v>
      </c>
      <c r="K437" s="17">
        <v>110000</v>
      </c>
      <c r="L437" s="18">
        <v>0</v>
      </c>
      <c r="M437" s="22" t="s">
        <v>466</v>
      </c>
      <c r="N437" s="114">
        <v>0</v>
      </c>
    </row>
    <row r="438" spans="1:15" s="31" customFormat="1" ht="15" customHeight="1" x14ac:dyDescent="0.2">
      <c r="A438" s="19"/>
      <c r="B438" s="19">
        <v>530</v>
      </c>
      <c r="C438" s="19">
        <v>841000</v>
      </c>
      <c r="D438" s="19" t="s">
        <v>303</v>
      </c>
      <c r="E438" s="41">
        <v>60000</v>
      </c>
      <c r="F438" s="41">
        <v>46499</v>
      </c>
      <c r="G438" s="41">
        <v>60000</v>
      </c>
      <c r="H438" s="41">
        <v>60000</v>
      </c>
      <c r="I438" s="41">
        <v>60000</v>
      </c>
      <c r="J438" s="41">
        <v>0</v>
      </c>
      <c r="K438" s="41">
        <v>0</v>
      </c>
      <c r="L438" s="18">
        <v>-46499</v>
      </c>
      <c r="M438" s="22" t="s">
        <v>1115</v>
      </c>
      <c r="N438" s="114">
        <v>0</v>
      </c>
    </row>
    <row r="439" spans="1:15" x14ac:dyDescent="0.2">
      <c r="A439" s="19"/>
      <c r="B439" s="19">
        <v>540</v>
      </c>
      <c r="C439" s="19">
        <v>841000</v>
      </c>
      <c r="D439" s="19" t="s">
        <v>305</v>
      </c>
      <c r="E439" s="17">
        <v>70000</v>
      </c>
      <c r="F439" s="17">
        <v>40000</v>
      </c>
      <c r="G439" s="17">
        <v>40000</v>
      </c>
      <c r="H439" s="17">
        <v>40000</v>
      </c>
      <c r="I439" s="17">
        <v>40000</v>
      </c>
      <c r="J439" s="17">
        <v>40000</v>
      </c>
      <c r="K439" s="17">
        <v>40000</v>
      </c>
      <c r="L439" s="18">
        <v>0</v>
      </c>
      <c r="M439" s="22"/>
      <c r="N439" s="114">
        <v>0</v>
      </c>
    </row>
    <row r="440" spans="1:15" ht="30" customHeight="1" x14ac:dyDescent="0.2">
      <c r="A440" s="19"/>
      <c r="B440" s="19">
        <v>780</v>
      </c>
      <c r="C440" s="19">
        <v>841000</v>
      </c>
      <c r="D440" s="19" t="s">
        <v>306</v>
      </c>
      <c r="E440" s="41">
        <v>90000</v>
      </c>
      <c r="F440" s="41">
        <v>110000</v>
      </c>
      <c r="G440" s="41">
        <v>130000</v>
      </c>
      <c r="H440" s="41">
        <v>130000</v>
      </c>
      <c r="I440" s="41">
        <v>130000</v>
      </c>
      <c r="J440" s="41">
        <v>100000</v>
      </c>
      <c r="K440" s="41">
        <v>100000</v>
      </c>
      <c r="L440" s="18">
        <v>-10000</v>
      </c>
      <c r="M440" s="22" t="s">
        <v>735</v>
      </c>
      <c r="N440" s="114">
        <v>0</v>
      </c>
    </row>
    <row r="441" spans="1:15" x14ac:dyDescent="0.2">
      <c r="A441" s="19"/>
      <c r="B441" s="19">
        <v>781</v>
      </c>
      <c r="C441" s="19">
        <v>841000</v>
      </c>
      <c r="D441" s="19" t="s">
        <v>736</v>
      </c>
      <c r="E441" s="41">
        <v>110000</v>
      </c>
      <c r="F441" s="41">
        <v>110000</v>
      </c>
      <c r="G441" s="41">
        <v>150000</v>
      </c>
      <c r="H441" s="41">
        <v>150000</v>
      </c>
      <c r="I441" s="41">
        <v>150000</v>
      </c>
      <c r="J441" s="41">
        <v>100000</v>
      </c>
      <c r="K441" s="41">
        <v>110000</v>
      </c>
      <c r="L441" s="18">
        <v>-10000</v>
      </c>
      <c r="M441" s="22" t="s">
        <v>737</v>
      </c>
      <c r="N441" s="114">
        <v>10000</v>
      </c>
    </row>
    <row r="442" spans="1:15" ht="15.75" customHeight="1" x14ac:dyDescent="0.25">
      <c r="A442" s="20" t="s">
        <v>116</v>
      </c>
      <c r="B442" s="20">
        <v>999</v>
      </c>
      <c r="C442" s="20">
        <v>841000</v>
      </c>
      <c r="D442" s="20"/>
      <c r="E442" s="39">
        <v>18145897.952484868</v>
      </c>
      <c r="F442" s="39">
        <v>18250182</v>
      </c>
      <c r="G442" s="39">
        <v>18940673.056684271</v>
      </c>
      <c r="H442" s="39">
        <v>18797978.298015989</v>
      </c>
      <c r="I442" s="39">
        <v>20552626</v>
      </c>
      <c r="J442" s="39">
        <v>19521966.328827329</v>
      </c>
      <c r="K442" s="39">
        <v>19801291.121227328</v>
      </c>
      <c r="L442" s="18">
        <v>1271784.328827329</v>
      </c>
      <c r="M442" s="30"/>
      <c r="N442" s="114">
        <v>279324.79239999875</v>
      </c>
    </row>
    <row r="443" spans="1:15" x14ac:dyDescent="0.2">
      <c r="A443" s="31" t="s">
        <v>124</v>
      </c>
      <c r="B443" s="31">
        <v>110</v>
      </c>
      <c r="C443" s="31">
        <v>842200</v>
      </c>
      <c r="D443" s="31" t="s">
        <v>738</v>
      </c>
      <c r="E443" s="17">
        <v>731137.91682183556</v>
      </c>
      <c r="F443" s="17">
        <v>726500</v>
      </c>
      <c r="G443" s="17">
        <v>746266.10850431887</v>
      </c>
      <c r="H443" s="17">
        <v>741532.22716871125</v>
      </c>
      <c r="I443" s="17">
        <v>866304.99999999988</v>
      </c>
      <c r="J443" s="17">
        <v>846153.08509685006</v>
      </c>
      <c r="K443" s="17">
        <v>746125.3380045807</v>
      </c>
      <c r="L443" s="18">
        <v>119653.08509685006</v>
      </c>
      <c r="M443" s="27" t="s">
        <v>739</v>
      </c>
      <c r="N443" s="114">
        <v>-100027.74709226936</v>
      </c>
    </row>
    <row r="444" spans="1:15" x14ac:dyDescent="0.2">
      <c r="A444" s="19"/>
      <c r="B444" s="19">
        <v>820</v>
      </c>
      <c r="C444" s="19">
        <v>842200</v>
      </c>
      <c r="D444" s="19" t="s">
        <v>740</v>
      </c>
      <c r="E444" s="41">
        <v>37000</v>
      </c>
      <c r="F444" s="41">
        <v>60000</v>
      </c>
      <c r="G444" s="41">
        <v>37000</v>
      </c>
      <c r="H444" s="41">
        <v>37000</v>
      </c>
      <c r="I444" s="41">
        <v>37000</v>
      </c>
      <c r="J444" s="41">
        <v>37000</v>
      </c>
      <c r="K444" s="41">
        <v>37000</v>
      </c>
      <c r="L444" s="18">
        <v>-23000</v>
      </c>
      <c r="M444" s="22" t="s">
        <v>741</v>
      </c>
      <c r="N444" s="114">
        <v>0</v>
      </c>
    </row>
    <row r="445" spans="1:15" x14ac:dyDescent="0.2">
      <c r="A445" s="19"/>
      <c r="B445" s="19">
        <v>821</v>
      </c>
      <c r="C445" s="19">
        <v>842200</v>
      </c>
      <c r="D445" s="19" t="s">
        <v>123</v>
      </c>
      <c r="E445" s="41">
        <v>233333</v>
      </c>
      <c r="F445" s="41">
        <v>233333</v>
      </c>
      <c r="G445" s="41">
        <v>233333</v>
      </c>
      <c r="H445" s="41">
        <v>233333</v>
      </c>
      <c r="I445" s="41">
        <v>233333</v>
      </c>
      <c r="J445" s="41">
        <v>233333</v>
      </c>
      <c r="K445" s="41">
        <v>233333</v>
      </c>
      <c r="L445" s="18">
        <v>0</v>
      </c>
      <c r="M445" s="22" t="s">
        <v>742</v>
      </c>
      <c r="N445" s="114">
        <v>0</v>
      </c>
    </row>
    <row r="446" spans="1:15" ht="60" x14ac:dyDescent="0.2">
      <c r="A446" s="46" t="s">
        <v>31</v>
      </c>
      <c r="B446" s="19">
        <v>824</v>
      </c>
      <c r="C446" s="19">
        <v>842200</v>
      </c>
      <c r="D446" s="19" t="s">
        <v>125</v>
      </c>
      <c r="E446" s="41">
        <v>931200</v>
      </c>
      <c r="F446" s="41">
        <v>1342297</v>
      </c>
      <c r="G446" s="41">
        <v>915120</v>
      </c>
      <c r="H446" s="41">
        <v>915120</v>
      </c>
      <c r="I446" s="41">
        <v>915120</v>
      </c>
      <c r="J446" s="41">
        <v>915120</v>
      </c>
      <c r="K446" s="41">
        <v>915120</v>
      </c>
      <c r="L446" s="18">
        <v>-427177</v>
      </c>
      <c r="M446" s="73" t="s">
        <v>953</v>
      </c>
      <c r="N446" s="114">
        <v>0</v>
      </c>
    </row>
    <row r="447" spans="1:15" s="31" customFormat="1" x14ac:dyDescent="0.2">
      <c r="A447" s="19"/>
      <c r="B447" s="46">
        <v>826</v>
      </c>
      <c r="C447" s="46">
        <v>842200</v>
      </c>
      <c r="D447" s="46" t="s">
        <v>743</v>
      </c>
      <c r="E447" s="41">
        <v>0</v>
      </c>
      <c r="F447" s="41">
        <v>0</v>
      </c>
      <c r="G447" s="41">
        <v>60000</v>
      </c>
      <c r="H447" s="41">
        <v>60000</v>
      </c>
      <c r="I447" s="41">
        <v>60000</v>
      </c>
      <c r="J447" s="41">
        <v>60000</v>
      </c>
      <c r="K447" s="41">
        <v>60000</v>
      </c>
      <c r="L447" s="18">
        <v>60000</v>
      </c>
      <c r="M447" s="22" t="s">
        <v>745</v>
      </c>
      <c r="N447" s="114">
        <v>0</v>
      </c>
    </row>
    <row r="448" spans="1:15" s="31" customFormat="1" ht="30" customHeight="1" x14ac:dyDescent="0.2">
      <c r="A448" s="19"/>
      <c r="B448" s="46">
        <v>828</v>
      </c>
      <c r="C448" s="46">
        <v>842200</v>
      </c>
      <c r="D448" s="46" t="s">
        <v>120</v>
      </c>
      <c r="E448" s="41">
        <v>400000</v>
      </c>
      <c r="F448" s="41">
        <v>301586</v>
      </c>
      <c r="G448" s="41">
        <v>400000</v>
      </c>
      <c r="H448" s="41">
        <v>400000</v>
      </c>
      <c r="I448" s="41">
        <v>400000</v>
      </c>
      <c r="J448" s="41">
        <v>400000</v>
      </c>
      <c r="K448" s="41">
        <v>400000</v>
      </c>
      <c r="L448" s="18">
        <v>98414</v>
      </c>
      <c r="M448" s="22" t="s">
        <v>744</v>
      </c>
      <c r="N448" s="114">
        <v>0</v>
      </c>
    </row>
    <row r="449" spans="1:14" s="31" customFormat="1" x14ac:dyDescent="0.2">
      <c r="A449" s="19"/>
      <c r="B449" s="46">
        <v>829</v>
      </c>
      <c r="C449" s="46">
        <v>842200</v>
      </c>
      <c r="D449" s="46" t="s">
        <v>127</v>
      </c>
      <c r="E449" s="41">
        <v>118000</v>
      </c>
      <c r="F449" s="41">
        <v>78018</v>
      </c>
      <c r="G449" s="41">
        <v>83850</v>
      </c>
      <c r="H449" s="41">
        <v>83850</v>
      </c>
      <c r="I449" s="41">
        <v>83850</v>
      </c>
      <c r="J449" s="41">
        <v>83850</v>
      </c>
      <c r="K449" s="41">
        <v>117000</v>
      </c>
      <c r="L449" s="18">
        <v>5832</v>
      </c>
      <c r="M449" s="22" t="s">
        <v>745</v>
      </c>
      <c r="N449" s="114">
        <v>33150</v>
      </c>
    </row>
    <row r="450" spans="1:14" s="31" customFormat="1" x14ac:dyDescent="0.2">
      <c r="A450" s="19"/>
      <c r="B450" s="46">
        <v>110</v>
      </c>
      <c r="C450" s="46">
        <v>842210</v>
      </c>
      <c r="D450" s="46" t="s">
        <v>746</v>
      </c>
      <c r="E450" s="41">
        <v>190000</v>
      </c>
      <c r="F450" s="41">
        <v>151500</v>
      </c>
      <c r="G450" s="41">
        <v>197670</v>
      </c>
      <c r="H450" s="41">
        <v>197670</v>
      </c>
      <c r="I450" s="17">
        <v>215269.99999999997</v>
      </c>
      <c r="J450" s="17">
        <v>210262.40715313767</v>
      </c>
      <c r="K450" s="17">
        <v>210262.40715313767</v>
      </c>
      <c r="L450" s="18">
        <v>58762.407153137669</v>
      </c>
      <c r="M450" s="27" t="s">
        <v>739</v>
      </c>
      <c r="N450" s="114">
        <v>0</v>
      </c>
    </row>
    <row r="451" spans="1:14" x14ac:dyDescent="0.2">
      <c r="A451" s="19" t="s">
        <v>31</v>
      </c>
      <c r="B451" s="19">
        <v>110</v>
      </c>
      <c r="C451" s="19">
        <v>842300</v>
      </c>
      <c r="D451" s="46" t="s">
        <v>747</v>
      </c>
      <c r="E451" s="17">
        <v>137219.29384478577</v>
      </c>
      <c r="F451" s="17">
        <v>159500</v>
      </c>
      <c r="G451" s="17">
        <v>140058.53898863294</v>
      </c>
      <c r="H451" s="17">
        <v>162800.26184915271</v>
      </c>
      <c r="I451" s="17">
        <v>163020</v>
      </c>
      <c r="J451" s="17">
        <v>159227.84231014308</v>
      </c>
      <c r="K451" s="17">
        <v>159227.84231014308</v>
      </c>
      <c r="L451" s="18">
        <v>-272.1576898569183</v>
      </c>
      <c r="M451" s="22" t="s">
        <v>300</v>
      </c>
      <c r="N451" s="114">
        <v>0</v>
      </c>
    </row>
    <row r="452" spans="1:14" x14ac:dyDescent="0.2">
      <c r="A452" s="19" t="s">
        <v>748</v>
      </c>
      <c r="B452" s="19">
        <v>110</v>
      </c>
      <c r="C452" s="19">
        <v>842400</v>
      </c>
      <c r="D452" s="19" t="s">
        <v>749</v>
      </c>
      <c r="E452" s="17">
        <v>1060045.2318391083</v>
      </c>
      <c r="F452" s="17">
        <v>981100</v>
      </c>
      <c r="G452" s="17">
        <v>1081978.9424160039</v>
      </c>
      <c r="H452" s="17">
        <v>1001400.2313492396</v>
      </c>
      <c r="I452" s="17">
        <v>1027234.9999999999</v>
      </c>
      <c r="J452" s="17">
        <v>1003339.5448132734</v>
      </c>
      <c r="K452" s="17">
        <v>1003339.5448132734</v>
      </c>
      <c r="L452" s="18">
        <v>22239.544813273358</v>
      </c>
      <c r="M452" s="22" t="s">
        <v>300</v>
      </c>
      <c r="N452" s="114">
        <v>0</v>
      </c>
    </row>
    <row r="453" spans="1:14" x14ac:dyDescent="0.2">
      <c r="A453" s="19"/>
      <c r="B453" s="19">
        <v>822</v>
      </c>
      <c r="C453" s="19">
        <v>842400</v>
      </c>
      <c r="D453" s="19" t="s">
        <v>750</v>
      </c>
      <c r="E453" s="41">
        <v>300000</v>
      </c>
      <c r="F453" s="41">
        <v>253171</v>
      </c>
      <c r="G453" s="41">
        <v>350000</v>
      </c>
      <c r="H453" s="41">
        <v>350000</v>
      </c>
      <c r="I453" s="41">
        <v>350000</v>
      </c>
      <c r="J453" s="41">
        <v>350000</v>
      </c>
      <c r="K453" s="41">
        <v>350000</v>
      </c>
      <c r="L453" s="18">
        <v>96829</v>
      </c>
      <c r="M453" s="22" t="s">
        <v>751</v>
      </c>
      <c r="N453" s="114">
        <v>0</v>
      </c>
    </row>
    <row r="454" spans="1:14" x14ac:dyDescent="0.2">
      <c r="A454" s="19"/>
      <c r="B454" s="19">
        <v>823</v>
      </c>
      <c r="C454" s="19">
        <v>842400</v>
      </c>
      <c r="D454" s="19" t="s">
        <v>124</v>
      </c>
      <c r="E454" s="41">
        <v>7000</v>
      </c>
      <c r="F454" s="41">
        <v>32707</v>
      </c>
      <c r="G454" s="41">
        <v>7000</v>
      </c>
      <c r="H454" s="41">
        <v>7000</v>
      </c>
      <c r="I454" s="41">
        <v>7000</v>
      </c>
      <c r="J454" s="41">
        <v>7000</v>
      </c>
      <c r="K454" s="41">
        <v>7000</v>
      </c>
      <c r="L454" s="18">
        <v>-25707</v>
      </c>
      <c r="M454" s="22" t="s">
        <v>31</v>
      </c>
      <c r="N454" s="114">
        <v>0</v>
      </c>
    </row>
    <row r="455" spans="1:14" x14ac:dyDescent="0.2">
      <c r="A455" s="19"/>
      <c r="B455" s="19">
        <v>824</v>
      </c>
      <c r="C455" s="19">
        <v>842400</v>
      </c>
      <c r="D455" s="19" t="s">
        <v>128</v>
      </c>
      <c r="E455" s="41">
        <v>240000</v>
      </c>
      <c r="F455" s="41">
        <v>225604</v>
      </c>
      <c r="G455" s="41">
        <v>240000</v>
      </c>
      <c r="H455" s="41">
        <v>240000</v>
      </c>
      <c r="I455" s="41">
        <v>240000</v>
      </c>
      <c r="J455" s="41">
        <v>240000</v>
      </c>
      <c r="K455" s="41">
        <v>240000</v>
      </c>
      <c r="L455" s="18">
        <v>14396</v>
      </c>
      <c r="M455" s="22" t="s">
        <v>752</v>
      </c>
      <c r="N455" s="114">
        <v>0</v>
      </c>
    </row>
    <row r="456" spans="1:14" ht="15.75" customHeight="1" x14ac:dyDescent="0.25">
      <c r="A456" s="20" t="s">
        <v>753</v>
      </c>
      <c r="B456" s="20">
        <v>999</v>
      </c>
      <c r="C456" s="20">
        <v>842000</v>
      </c>
      <c r="D456" s="20"/>
      <c r="E456" s="39">
        <v>4384935.4425057294</v>
      </c>
      <c r="F456" s="39">
        <v>4545316</v>
      </c>
      <c r="G456" s="39">
        <v>4492276.5899089556</v>
      </c>
      <c r="H456" s="39">
        <v>4429705.7203671038</v>
      </c>
      <c r="I456" s="39">
        <v>4598133</v>
      </c>
      <c r="J456" s="39">
        <v>4545285.8793734042</v>
      </c>
      <c r="K456" s="39">
        <v>4478408.1322811348</v>
      </c>
      <c r="L456" s="18">
        <v>-30.120626595802605</v>
      </c>
      <c r="M456" s="30"/>
      <c r="N456" s="114">
        <v>-66877.747092269361</v>
      </c>
    </row>
    <row r="457" spans="1:14" x14ac:dyDescent="0.2">
      <c r="A457" s="31" t="s">
        <v>754</v>
      </c>
      <c r="B457" s="31">
        <v>110</v>
      </c>
      <c r="C457" s="31">
        <v>843400</v>
      </c>
      <c r="D457" s="31" t="s">
        <v>755</v>
      </c>
      <c r="E457" s="17">
        <v>296413</v>
      </c>
      <c r="F457" s="17">
        <v>680000</v>
      </c>
      <c r="G457" s="17">
        <v>902834</v>
      </c>
      <c r="H457" s="17">
        <v>902834</v>
      </c>
      <c r="I457" s="17">
        <v>793155</v>
      </c>
      <c r="J457" s="17">
        <v>774704.69431665773</v>
      </c>
      <c r="K457" s="17">
        <v>774704.69431665773</v>
      </c>
      <c r="L457" s="18">
        <v>94704.694316657726</v>
      </c>
      <c r="M457" s="22" t="s">
        <v>300</v>
      </c>
      <c r="N457" s="114">
        <v>0</v>
      </c>
    </row>
    <row r="458" spans="1:14" x14ac:dyDescent="0.2">
      <c r="A458" s="31" t="s">
        <v>31</v>
      </c>
      <c r="B458" s="31">
        <v>110</v>
      </c>
      <c r="C458" s="31">
        <v>843500</v>
      </c>
      <c r="D458" s="31" t="s">
        <v>756</v>
      </c>
      <c r="E458" s="17">
        <v>628508</v>
      </c>
      <c r="F458" s="17">
        <v>551100</v>
      </c>
      <c r="G458" s="17">
        <v>600000</v>
      </c>
      <c r="H458" s="17">
        <v>600000</v>
      </c>
      <c r="I458" s="17">
        <v>576840</v>
      </c>
      <c r="J458" s="17">
        <v>663421.59586666012</v>
      </c>
      <c r="K458" s="17">
        <v>663421.59586666012</v>
      </c>
      <c r="L458" s="18">
        <v>112321.59586666012</v>
      </c>
      <c r="M458" s="22" t="s">
        <v>1136</v>
      </c>
      <c r="N458" s="114">
        <v>0</v>
      </c>
    </row>
    <row r="459" spans="1:14" s="35" customFormat="1" ht="15.75" x14ac:dyDescent="0.25">
      <c r="A459" s="19"/>
      <c r="B459" s="19">
        <v>821</v>
      </c>
      <c r="C459" s="19">
        <v>843500</v>
      </c>
      <c r="D459" s="19" t="s">
        <v>131</v>
      </c>
      <c r="E459" s="41">
        <v>189500</v>
      </c>
      <c r="F459" s="41">
        <v>160108</v>
      </c>
      <c r="G459" s="41">
        <v>157600</v>
      </c>
      <c r="H459" s="41">
        <v>157600</v>
      </c>
      <c r="I459" s="41">
        <v>157600</v>
      </c>
      <c r="J459" s="41">
        <v>157600</v>
      </c>
      <c r="K459" s="41">
        <v>157600</v>
      </c>
      <c r="L459" s="18">
        <v>-2508</v>
      </c>
      <c r="M459" s="22" t="s">
        <v>757</v>
      </c>
      <c r="N459" s="114">
        <v>0</v>
      </c>
    </row>
    <row r="460" spans="1:14" s="35" customFormat="1" ht="15.75" x14ac:dyDescent="0.25">
      <c r="A460" s="19"/>
      <c r="B460" s="19">
        <v>822</v>
      </c>
      <c r="C460" s="19">
        <v>843500</v>
      </c>
      <c r="D460" s="19" t="s">
        <v>758</v>
      </c>
      <c r="E460" s="41">
        <v>42000</v>
      </c>
      <c r="F460" s="41">
        <v>51062</v>
      </c>
      <c r="G460" s="41">
        <v>48065</v>
      </c>
      <c r="H460" s="41">
        <v>48065</v>
      </c>
      <c r="I460" s="41">
        <v>48065</v>
      </c>
      <c r="J460" s="41">
        <v>48065</v>
      </c>
      <c r="K460" s="41">
        <v>48065</v>
      </c>
      <c r="L460" s="18">
        <v>-2997</v>
      </c>
      <c r="M460" s="22" t="s">
        <v>759</v>
      </c>
      <c r="N460" s="114">
        <v>0</v>
      </c>
    </row>
    <row r="461" spans="1:14" x14ac:dyDescent="0.2">
      <c r="A461" s="19"/>
      <c r="B461" s="19">
        <v>823</v>
      </c>
      <c r="C461" s="19">
        <v>843500</v>
      </c>
      <c r="D461" s="19" t="s">
        <v>133</v>
      </c>
      <c r="E461" s="41">
        <v>1230500</v>
      </c>
      <c r="F461" s="41">
        <v>863568</v>
      </c>
      <c r="G461" s="41">
        <v>624079</v>
      </c>
      <c r="H461" s="41">
        <v>624079</v>
      </c>
      <c r="I461" s="41">
        <v>624079</v>
      </c>
      <c r="J461" s="41">
        <v>624079</v>
      </c>
      <c r="K461" s="41">
        <v>724079</v>
      </c>
      <c r="L461" s="18">
        <v>-239489</v>
      </c>
      <c r="M461" s="22" t="s">
        <v>760</v>
      </c>
      <c r="N461" s="114">
        <v>100000</v>
      </c>
    </row>
    <row r="462" spans="1:14" ht="15" customHeight="1" x14ac:dyDescent="0.2">
      <c r="A462" s="19"/>
      <c r="B462" s="19">
        <v>825</v>
      </c>
      <c r="C462" s="19">
        <v>843500</v>
      </c>
      <c r="D462" s="19" t="s">
        <v>761</v>
      </c>
      <c r="E462" s="41">
        <v>209000</v>
      </c>
      <c r="F462" s="41">
        <v>139025</v>
      </c>
      <c r="G462" s="41">
        <v>209000</v>
      </c>
      <c r="H462" s="41">
        <v>209000</v>
      </c>
      <c r="I462" s="41">
        <v>209000</v>
      </c>
      <c r="J462" s="41">
        <v>209000</v>
      </c>
      <c r="K462" s="41">
        <v>209000</v>
      </c>
      <c r="L462" s="18">
        <v>69975</v>
      </c>
      <c r="M462" s="22" t="s">
        <v>762</v>
      </c>
      <c r="N462" s="114">
        <v>0</v>
      </c>
    </row>
    <row r="463" spans="1:14" x14ac:dyDescent="0.2">
      <c r="A463" s="19"/>
      <c r="B463" s="19">
        <v>110</v>
      </c>
      <c r="C463" s="19">
        <v>843600</v>
      </c>
      <c r="D463" s="19" t="s">
        <v>136</v>
      </c>
      <c r="E463" s="17">
        <v>90602</v>
      </c>
      <c r="F463" s="41">
        <v>130000</v>
      </c>
      <c r="G463" s="17">
        <v>92476.672878099896</v>
      </c>
      <c r="H463" s="17">
        <v>132689.8685917859</v>
      </c>
      <c r="I463" s="17">
        <v>295735</v>
      </c>
      <c r="J463" s="17">
        <v>288855.63701134932</v>
      </c>
      <c r="K463" s="17">
        <v>92882.908014250133</v>
      </c>
      <c r="L463" s="18">
        <v>158855.63701134932</v>
      </c>
      <c r="M463" s="22" t="s">
        <v>300</v>
      </c>
      <c r="N463" s="114">
        <v>-195972.72899709918</v>
      </c>
    </row>
    <row r="464" spans="1:14" x14ac:dyDescent="0.2">
      <c r="A464" s="19"/>
      <c r="B464" s="19">
        <v>110</v>
      </c>
      <c r="C464" s="19">
        <v>843800</v>
      </c>
      <c r="D464" s="19" t="s">
        <v>140</v>
      </c>
      <c r="E464" s="17">
        <v>330000</v>
      </c>
      <c r="F464" s="17">
        <v>304500</v>
      </c>
      <c r="G464" s="17">
        <v>336828.12796376424</v>
      </c>
      <c r="H464" s="17">
        <v>310800.49989383697</v>
      </c>
      <c r="I464" s="17">
        <v>318202.5</v>
      </c>
      <c r="J464" s="17">
        <v>310800.49989383697</v>
      </c>
      <c r="K464" s="17">
        <v>310800.49989383697</v>
      </c>
      <c r="L464" s="18">
        <v>6300.4998938369681</v>
      </c>
      <c r="M464" s="22" t="s">
        <v>300</v>
      </c>
      <c r="N464" s="114">
        <v>0</v>
      </c>
    </row>
    <row r="465" spans="1:14" x14ac:dyDescent="0.2">
      <c r="A465" s="19"/>
      <c r="B465" s="19">
        <v>820</v>
      </c>
      <c r="C465" s="19">
        <v>843800</v>
      </c>
      <c r="D465" s="19" t="s">
        <v>763</v>
      </c>
      <c r="E465" s="41">
        <v>12201000</v>
      </c>
      <c r="F465" s="41">
        <v>15855000</v>
      </c>
      <c r="G465" s="41">
        <v>15862140</v>
      </c>
      <c r="H465" s="41">
        <v>15862140</v>
      </c>
      <c r="I465" s="41">
        <v>15862140</v>
      </c>
      <c r="J465" s="41">
        <v>12200000</v>
      </c>
      <c r="K465" s="265">
        <v>15036072</v>
      </c>
      <c r="L465" s="18">
        <v>-3655000</v>
      </c>
      <c r="M465" s="22" t="s">
        <v>764</v>
      </c>
      <c r="N465" s="114">
        <v>2836072</v>
      </c>
    </row>
    <row r="466" spans="1:14" x14ac:dyDescent="0.2">
      <c r="A466" s="19"/>
      <c r="B466" s="19">
        <v>821</v>
      </c>
      <c r="C466" s="19">
        <v>843800</v>
      </c>
      <c r="D466" s="19" t="s">
        <v>765</v>
      </c>
      <c r="E466" s="41">
        <v>538000</v>
      </c>
      <c r="F466" s="41">
        <v>554507</v>
      </c>
      <c r="G466" s="41">
        <v>538000</v>
      </c>
      <c r="H466" s="41">
        <v>538000</v>
      </c>
      <c r="I466" s="41">
        <v>538000</v>
      </c>
      <c r="J466" s="41">
        <v>538000</v>
      </c>
      <c r="K466" s="41">
        <v>538000</v>
      </c>
      <c r="L466" s="18">
        <v>-16507</v>
      </c>
      <c r="M466" s="22" t="s">
        <v>766</v>
      </c>
      <c r="N466" s="114">
        <v>0</v>
      </c>
    </row>
    <row r="467" spans="1:14" x14ac:dyDescent="0.2">
      <c r="A467" s="19"/>
      <c r="B467" s="19">
        <v>823</v>
      </c>
      <c r="C467" s="19">
        <v>843800</v>
      </c>
      <c r="D467" s="19" t="s">
        <v>141</v>
      </c>
      <c r="E467" s="41">
        <v>354000</v>
      </c>
      <c r="F467" s="41">
        <v>164935</v>
      </c>
      <c r="G467" s="41">
        <v>354000</v>
      </c>
      <c r="H467" s="41">
        <v>354000</v>
      </c>
      <c r="I467" s="41">
        <v>354000</v>
      </c>
      <c r="J467" s="41">
        <v>354000</v>
      </c>
      <c r="K467" s="265">
        <v>360175</v>
      </c>
      <c r="L467" s="18">
        <v>189065</v>
      </c>
      <c r="M467" s="42" t="s">
        <v>767</v>
      </c>
      <c r="N467" s="114">
        <v>6175</v>
      </c>
    </row>
    <row r="468" spans="1:14" x14ac:dyDescent="0.2">
      <c r="A468" s="19"/>
      <c r="B468" s="19">
        <v>110</v>
      </c>
      <c r="C468" s="19">
        <v>843900</v>
      </c>
      <c r="D468" s="19" t="s">
        <v>143</v>
      </c>
      <c r="E468" s="17">
        <v>100000</v>
      </c>
      <c r="F468" s="17">
        <v>74900</v>
      </c>
      <c r="G468" s="17">
        <v>100000</v>
      </c>
      <c r="H468" s="17">
        <v>100000</v>
      </c>
      <c r="I468" s="17">
        <v>100000</v>
      </c>
      <c r="J468" s="17">
        <v>100000</v>
      </c>
      <c r="K468" s="17">
        <v>100000</v>
      </c>
      <c r="L468" s="18">
        <v>25100</v>
      </c>
      <c r="M468" s="22" t="s">
        <v>300</v>
      </c>
      <c r="N468" s="114">
        <v>0</v>
      </c>
    </row>
    <row r="469" spans="1:14" ht="15.75" customHeight="1" x14ac:dyDescent="0.25">
      <c r="A469" s="19"/>
      <c r="B469" s="19">
        <v>820</v>
      </c>
      <c r="C469" s="19">
        <v>843900</v>
      </c>
      <c r="D469" s="19" t="s">
        <v>142</v>
      </c>
      <c r="E469" s="41">
        <v>3380000</v>
      </c>
      <c r="F469" s="41">
        <v>4388072</v>
      </c>
      <c r="G469" s="41">
        <v>2925492</v>
      </c>
      <c r="H469" s="41">
        <v>2925492</v>
      </c>
      <c r="I469" s="41">
        <v>2925492</v>
      </c>
      <c r="J469" s="41">
        <v>2925492</v>
      </c>
      <c r="K469" s="41">
        <v>2925492</v>
      </c>
      <c r="L469" s="18">
        <v>-1462580</v>
      </c>
      <c r="M469" s="47" t="s">
        <v>768</v>
      </c>
      <c r="N469" s="114">
        <v>0</v>
      </c>
    </row>
    <row r="470" spans="1:14" s="35" customFormat="1" ht="15.75" x14ac:dyDescent="0.25">
      <c r="A470" s="19"/>
      <c r="B470" s="19">
        <v>822</v>
      </c>
      <c r="C470" s="19">
        <v>843900</v>
      </c>
      <c r="D470" s="19" t="s">
        <v>144</v>
      </c>
      <c r="E470" s="41">
        <v>130000</v>
      </c>
      <c r="F470" s="41">
        <v>60000</v>
      </c>
      <c r="G470" s="41">
        <v>130000</v>
      </c>
      <c r="H470" s="41">
        <v>130000</v>
      </c>
      <c r="I470" s="41">
        <v>130000</v>
      </c>
      <c r="J470" s="41">
        <v>130000</v>
      </c>
      <c r="K470" s="41">
        <v>130000</v>
      </c>
      <c r="L470" s="18">
        <v>70000</v>
      </c>
      <c r="M470" s="42" t="s">
        <v>769</v>
      </c>
      <c r="N470" s="114">
        <v>0</v>
      </c>
    </row>
    <row r="471" spans="1:14" s="35" customFormat="1" ht="15.75" x14ac:dyDescent="0.25">
      <c r="A471" s="19"/>
      <c r="B471" s="19">
        <v>823</v>
      </c>
      <c r="C471" s="19">
        <v>843900</v>
      </c>
      <c r="D471" s="19" t="s">
        <v>145</v>
      </c>
      <c r="E471" s="41">
        <v>205000</v>
      </c>
      <c r="F471" s="41">
        <v>276765</v>
      </c>
      <c r="G471" s="41">
        <v>205000</v>
      </c>
      <c r="H471" s="41">
        <v>205000</v>
      </c>
      <c r="I471" s="41">
        <v>205000</v>
      </c>
      <c r="J471" s="41">
        <v>205000</v>
      </c>
      <c r="K471" s="41">
        <v>205000</v>
      </c>
      <c r="L471" s="18">
        <v>-71765</v>
      </c>
      <c r="M471" s="42" t="s">
        <v>770</v>
      </c>
      <c r="N471" s="114">
        <v>0</v>
      </c>
    </row>
    <row r="472" spans="1:14" ht="15.75" customHeight="1" x14ac:dyDescent="0.25">
      <c r="A472" s="20" t="s">
        <v>771</v>
      </c>
      <c r="B472" s="20">
        <v>999</v>
      </c>
      <c r="C472" s="20">
        <v>843000</v>
      </c>
      <c r="D472" s="20" t="s">
        <v>31</v>
      </c>
      <c r="E472" s="39">
        <v>19924523</v>
      </c>
      <c r="F472" s="39">
        <v>24253542</v>
      </c>
      <c r="G472" s="39">
        <v>23085514.800841864</v>
      </c>
      <c r="H472" s="39">
        <v>23099700.368485622</v>
      </c>
      <c r="I472" s="39">
        <v>23137308.5</v>
      </c>
      <c r="J472" s="39">
        <v>19529018.427088507</v>
      </c>
      <c r="K472" s="39">
        <v>22275292.698091406</v>
      </c>
      <c r="L472" s="18">
        <v>-4724523.5729114935</v>
      </c>
      <c r="M472" s="30"/>
      <c r="N472" s="114">
        <v>2746274.2710028999</v>
      </c>
    </row>
    <row r="473" spans="1:14" ht="15" customHeight="1" x14ac:dyDescent="0.2">
      <c r="A473" s="19" t="s">
        <v>772</v>
      </c>
      <c r="B473" s="19">
        <v>820</v>
      </c>
      <c r="C473" s="19">
        <v>844300</v>
      </c>
      <c r="D473" s="19" t="s">
        <v>149</v>
      </c>
      <c r="E473" s="41">
        <v>3390000</v>
      </c>
      <c r="F473" s="41">
        <v>3407451</v>
      </c>
      <c r="G473" s="41">
        <v>4320000</v>
      </c>
      <c r="H473" s="41">
        <v>4320000</v>
      </c>
      <c r="I473" s="41">
        <v>4320000</v>
      </c>
      <c r="J473" s="41">
        <v>3400000</v>
      </c>
      <c r="K473" s="41">
        <v>3400000</v>
      </c>
      <c r="L473" s="18">
        <v>-7451</v>
      </c>
      <c r="M473" s="22" t="s">
        <v>773</v>
      </c>
      <c r="N473" s="114">
        <v>0</v>
      </c>
    </row>
    <row r="474" spans="1:14" x14ac:dyDescent="0.2">
      <c r="A474" s="19"/>
      <c r="B474" s="19">
        <v>821</v>
      </c>
      <c r="C474" s="19">
        <v>844300</v>
      </c>
      <c r="D474" s="19" t="s">
        <v>150</v>
      </c>
      <c r="E474" s="41">
        <v>500000</v>
      </c>
      <c r="F474" s="41">
        <v>174251</v>
      </c>
      <c r="G474" s="41">
        <v>500000</v>
      </c>
      <c r="H474" s="41">
        <v>500000</v>
      </c>
      <c r="I474" s="41">
        <v>500000</v>
      </c>
      <c r="J474" s="41">
        <v>175000</v>
      </c>
      <c r="K474" s="41">
        <v>175000</v>
      </c>
      <c r="L474" s="18">
        <v>749</v>
      </c>
      <c r="M474" s="22" t="s">
        <v>774</v>
      </c>
      <c r="N474" s="114">
        <v>0</v>
      </c>
    </row>
    <row r="475" spans="1:14" x14ac:dyDescent="0.2">
      <c r="A475" s="19"/>
      <c r="B475" s="19">
        <v>822</v>
      </c>
      <c r="C475" s="19">
        <v>844300</v>
      </c>
      <c r="D475" s="19" t="s">
        <v>154</v>
      </c>
      <c r="E475" s="41">
        <v>15000</v>
      </c>
      <c r="F475" s="41">
        <v>0</v>
      </c>
      <c r="G475" s="41">
        <v>15000</v>
      </c>
      <c r="H475" s="41">
        <v>15000</v>
      </c>
      <c r="I475" s="41">
        <v>15000</v>
      </c>
      <c r="J475" s="41">
        <v>15000</v>
      </c>
      <c r="K475" s="41">
        <v>15000</v>
      </c>
      <c r="L475" s="18">
        <v>15000</v>
      </c>
      <c r="M475" s="22" t="s">
        <v>745</v>
      </c>
      <c r="N475" s="114">
        <v>0</v>
      </c>
    </row>
    <row r="476" spans="1:14" ht="15" customHeight="1" x14ac:dyDescent="0.2">
      <c r="A476" s="19"/>
      <c r="B476" s="19">
        <v>820</v>
      </c>
      <c r="C476" s="19">
        <v>844400</v>
      </c>
      <c r="D476" s="19" t="s">
        <v>151</v>
      </c>
      <c r="E476" s="41">
        <v>916000</v>
      </c>
      <c r="F476" s="41">
        <v>832777</v>
      </c>
      <c r="G476" s="41">
        <v>916000</v>
      </c>
      <c r="H476" s="41">
        <v>916000</v>
      </c>
      <c r="I476" s="41">
        <v>916000</v>
      </c>
      <c r="J476" s="41">
        <v>916000</v>
      </c>
      <c r="K476" s="41">
        <v>916000</v>
      </c>
      <c r="L476" s="18">
        <v>83223</v>
      </c>
      <c r="M476" s="22" t="s">
        <v>775</v>
      </c>
      <c r="N476" s="114">
        <v>0</v>
      </c>
    </row>
    <row r="477" spans="1:14" x14ac:dyDescent="0.2">
      <c r="A477" s="19"/>
      <c r="B477" s="19">
        <v>821</v>
      </c>
      <c r="C477" s="19">
        <v>844400</v>
      </c>
      <c r="D477" s="19" t="s">
        <v>776</v>
      </c>
      <c r="E477" s="41">
        <v>228000</v>
      </c>
      <c r="F477" s="41">
        <v>239780</v>
      </c>
      <c r="G477" s="41">
        <v>228000</v>
      </c>
      <c r="H477" s="41">
        <v>228000</v>
      </c>
      <c r="I477" s="41">
        <v>228000</v>
      </c>
      <c r="J477" s="41">
        <v>228000</v>
      </c>
      <c r="K477" s="41">
        <v>228000</v>
      </c>
      <c r="L477" s="18">
        <v>-11780</v>
      </c>
      <c r="M477" s="22" t="s">
        <v>777</v>
      </c>
      <c r="N477" s="114">
        <v>0</v>
      </c>
    </row>
    <row r="478" spans="1:14" x14ac:dyDescent="0.2">
      <c r="A478" s="19" t="s">
        <v>31</v>
      </c>
      <c r="B478" s="19">
        <v>823</v>
      </c>
      <c r="C478" s="19">
        <v>844400</v>
      </c>
      <c r="D478" s="19" t="s">
        <v>155</v>
      </c>
      <c r="E478" s="41">
        <v>100000</v>
      </c>
      <c r="F478" s="41">
        <v>936276</v>
      </c>
      <c r="G478" s="41">
        <v>100000</v>
      </c>
      <c r="H478" s="41">
        <v>100000</v>
      </c>
      <c r="I478" s="41">
        <v>100000</v>
      </c>
      <c r="J478" s="41">
        <v>100000</v>
      </c>
      <c r="K478" s="41">
        <v>100000</v>
      </c>
      <c r="L478" s="18">
        <v>-836276</v>
      </c>
      <c r="M478" s="42" t="s">
        <v>778</v>
      </c>
      <c r="N478" s="114">
        <v>0</v>
      </c>
    </row>
    <row r="479" spans="1:14" x14ac:dyDescent="0.2">
      <c r="A479" s="19" t="s">
        <v>31</v>
      </c>
      <c r="B479" s="19">
        <v>810</v>
      </c>
      <c r="C479" s="19">
        <v>844500</v>
      </c>
      <c r="D479" s="19" t="s">
        <v>779</v>
      </c>
      <c r="E479" s="41">
        <v>1100000</v>
      </c>
      <c r="F479" s="41">
        <v>1004701</v>
      </c>
      <c r="G479" s="41">
        <v>1300000</v>
      </c>
      <c r="H479" s="41">
        <v>1300000</v>
      </c>
      <c r="I479" s="41">
        <v>1300000</v>
      </c>
      <c r="J479" s="41">
        <v>1000000</v>
      </c>
      <c r="K479" s="41">
        <v>1000000</v>
      </c>
      <c r="L479" s="18">
        <v>-4701</v>
      </c>
      <c r="M479" s="22" t="s">
        <v>780</v>
      </c>
      <c r="N479" s="114">
        <v>0</v>
      </c>
    </row>
    <row r="480" spans="1:14" ht="15.75" customHeight="1" x14ac:dyDescent="0.25">
      <c r="A480" s="20" t="s">
        <v>781</v>
      </c>
      <c r="B480" s="20">
        <v>999</v>
      </c>
      <c r="C480" s="20">
        <v>844000</v>
      </c>
      <c r="D480" s="20"/>
      <c r="E480" s="39">
        <v>6249000</v>
      </c>
      <c r="F480" s="39">
        <v>6595236</v>
      </c>
      <c r="G480" s="39">
        <v>7379000</v>
      </c>
      <c r="H480" s="39">
        <v>7379000</v>
      </c>
      <c r="I480" s="39">
        <v>7379000</v>
      </c>
      <c r="J480" s="39">
        <v>5834000</v>
      </c>
      <c r="K480" s="39">
        <v>5834000</v>
      </c>
      <c r="L480" s="18">
        <v>-761236</v>
      </c>
      <c r="M480" s="30"/>
      <c r="N480" s="114">
        <v>0</v>
      </c>
    </row>
    <row r="481" spans="1:14" ht="30" x14ac:dyDescent="0.2">
      <c r="A481" s="19" t="s">
        <v>782</v>
      </c>
      <c r="B481" s="19">
        <v>820</v>
      </c>
      <c r="C481" s="19">
        <v>845100</v>
      </c>
      <c r="D481" s="19" t="s">
        <v>158</v>
      </c>
      <c r="E481" s="41">
        <v>16556000</v>
      </c>
      <c r="F481" s="41">
        <v>17983937</v>
      </c>
      <c r="G481" s="41">
        <v>18742120</v>
      </c>
      <c r="H481" s="41">
        <v>18742120</v>
      </c>
      <c r="I481" s="41">
        <v>18742120</v>
      </c>
      <c r="J481" s="41">
        <v>18000000</v>
      </c>
      <c r="K481" s="41">
        <v>18000000</v>
      </c>
      <c r="L481" s="18">
        <v>16063</v>
      </c>
      <c r="M481" s="73" t="s">
        <v>954</v>
      </c>
      <c r="N481" s="114">
        <v>0</v>
      </c>
    </row>
    <row r="482" spans="1:14" x14ac:dyDescent="0.2">
      <c r="A482" s="19"/>
      <c r="B482" s="19">
        <v>821</v>
      </c>
      <c r="C482" s="19">
        <v>845100</v>
      </c>
      <c r="D482" s="19" t="s">
        <v>159</v>
      </c>
      <c r="E482" s="41">
        <v>4150000</v>
      </c>
      <c r="F482" s="41">
        <v>4149600</v>
      </c>
      <c r="G482" s="41">
        <v>4150000</v>
      </c>
      <c r="H482" s="41">
        <v>4150000</v>
      </c>
      <c r="I482" s="41">
        <v>4150000</v>
      </c>
      <c r="J482" s="41">
        <v>4150000</v>
      </c>
      <c r="K482" s="41">
        <v>4150000</v>
      </c>
      <c r="L482" s="18">
        <v>400</v>
      </c>
      <c r="M482" s="22" t="s">
        <v>783</v>
      </c>
      <c r="N482" s="114">
        <v>0</v>
      </c>
    </row>
    <row r="483" spans="1:14" x14ac:dyDescent="0.2">
      <c r="A483" s="19"/>
      <c r="B483" s="19">
        <v>821</v>
      </c>
      <c r="C483" s="19">
        <v>845101</v>
      </c>
      <c r="D483" s="19" t="s">
        <v>167</v>
      </c>
      <c r="E483" s="41">
        <v>3087600</v>
      </c>
      <c r="F483" s="41">
        <v>3748765</v>
      </c>
      <c r="G483" s="41">
        <v>3087600</v>
      </c>
      <c r="H483" s="41">
        <v>3087600</v>
      </c>
      <c r="I483" s="41">
        <v>3087600</v>
      </c>
      <c r="J483" s="41">
        <v>3087600</v>
      </c>
      <c r="K483" s="41">
        <v>3087600</v>
      </c>
      <c r="L483" s="18">
        <v>-661165</v>
      </c>
      <c r="M483" s="22" t="s">
        <v>784</v>
      </c>
      <c r="N483" s="114">
        <v>0</v>
      </c>
    </row>
    <row r="484" spans="1:14" ht="15" customHeight="1" x14ac:dyDescent="0.2">
      <c r="A484" s="19"/>
      <c r="B484" s="19">
        <v>822</v>
      </c>
      <c r="C484" s="19">
        <v>845101</v>
      </c>
      <c r="D484" s="19" t="s">
        <v>166</v>
      </c>
      <c r="E484" s="41">
        <v>58000</v>
      </c>
      <c r="F484" s="41">
        <v>58451</v>
      </c>
      <c r="G484" s="41">
        <v>58000</v>
      </c>
      <c r="H484" s="41">
        <v>58000</v>
      </c>
      <c r="I484" s="41">
        <v>58000</v>
      </c>
      <c r="J484" s="41">
        <v>58000</v>
      </c>
      <c r="K484" s="41">
        <v>58000</v>
      </c>
      <c r="L484" s="18">
        <v>-451</v>
      </c>
      <c r="M484" s="22" t="s">
        <v>31</v>
      </c>
      <c r="N484" s="114">
        <v>0</v>
      </c>
    </row>
    <row r="485" spans="1:14" x14ac:dyDescent="0.2">
      <c r="A485" s="31" t="s">
        <v>160</v>
      </c>
      <c r="B485" s="19">
        <v>110</v>
      </c>
      <c r="C485" s="19">
        <v>845200</v>
      </c>
      <c r="D485" s="19" t="s">
        <v>785</v>
      </c>
      <c r="E485" s="17">
        <v>765704.60916441516</v>
      </c>
      <c r="F485" s="17">
        <v>761200</v>
      </c>
      <c r="G485" s="17">
        <v>781548.03053962335</v>
      </c>
      <c r="H485" s="17">
        <v>776950.21516974946</v>
      </c>
      <c r="I485" s="17">
        <v>779570</v>
      </c>
      <c r="J485" s="17">
        <v>761435.70745747909</v>
      </c>
      <c r="K485" s="17">
        <v>761435.70745747909</v>
      </c>
      <c r="L485" s="18">
        <v>235.7074574790895</v>
      </c>
      <c r="M485" s="22" t="s">
        <v>300</v>
      </c>
      <c r="N485" s="114">
        <v>0</v>
      </c>
    </row>
    <row r="486" spans="1:14" x14ac:dyDescent="0.2">
      <c r="A486" s="19"/>
      <c r="B486" s="19">
        <v>820</v>
      </c>
      <c r="C486" s="19">
        <v>845200</v>
      </c>
      <c r="D486" s="19" t="s">
        <v>160</v>
      </c>
      <c r="E486" s="41">
        <v>80000</v>
      </c>
      <c r="F486" s="41">
        <v>68066</v>
      </c>
      <c r="G486" s="41">
        <v>80000</v>
      </c>
      <c r="H486" s="41">
        <v>80000</v>
      </c>
      <c r="I486" s="41">
        <v>80000</v>
      </c>
      <c r="J486" s="41">
        <v>80000</v>
      </c>
      <c r="K486" s="41">
        <v>80000</v>
      </c>
      <c r="L486" s="18">
        <v>11934</v>
      </c>
      <c r="M486" s="22" t="s">
        <v>786</v>
      </c>
      <c r="N486" s="114">
        <v>0</v>
      </c>
    </row>
    <row r="487" spans="1:14" s="35" customFormat="1" ht="15.75" x14ac:dyDescent="0.25">
      <c r="A487" s="19"/>
      <c r="B487" s="19">
        <v>821</v>
      </c>
      <c r="C487" s="19">
        <v>845200</v>
      </c>
      <c r="D487" s="19" t="s">
        <v>787</v>
      </c>
      <c r="E487" s="41">
        <v>140000</v>
      </c>
      <c r="F487" s="41">
        <v>74671</v>
      </c>
      <c r="G487" s="41">
        <v>140000</v>
      </c>
      <c r="H487" s="41">
        <v>140000</v>
      </c>
      <c r="I487" s="41">
        <v>140000</v>
      </c>
      <c r="J487" s="41">
        <v>140000</v>
      </c>
      <c r="K487" s="41">
        <v>140000</v>
      </c>
      <c r="L487" s="18">
        <v>65329</v>
      </c>
      <c r="M487" s="22" t="s">
        <v>788</v>
      </c>
      <c r="N487" s="114">
        <v>0</v>
      </c>
    </row>
    <row r="488" spans="1:14" ht="30" x14ac:dyDescent="0.2">
      <c r="A488" s="19"/>
      <c r="B488" s="19">
        <v>822</v>
      </c>
      <c r="C488" s="19">
        <v>845200</v>
      </c>
      <c r="D488" s="19" t="s">
        <v>161</v>
      </c>
      <c r="E488" s="41">
        <v>950000</v>
      </c>
      <c r="F488" s="41">
        <v>1532772</v>
      </c>
      <c r="G488" s="41">
        <v>1600000</v>
      </c>
      <c r="H488" s="41">
        <v>1600000</v>
      </c>
      <c r="I488" s="41">
        <v>1600000</v>
      </c>
      <c r="J488" s="41">
        <v>950000</v>
      </c>
      <c r="K488" s="41">
        <v>950000</v>
      </c>
      <c r="L488" s="18">
        <v>-582772</v>
      </c>
      <c r="M488" s="74" t="s">
        <v>955</v>
      </c>
      <c r="N488" s="114">
        <v>0</v>
      </c>
    </row>
    <row r="489" spans="1:14" ht="15.75" customHeight="1" x14ac:dyDescent="0.25">
      <c r="A489" s="46"/>
      <c r="B489" s="46">
        <v>823</v>
      </c>
      <c r="C489" s="46">
        <v>845200</v>
      </c>
      <c r="D489" s="46" t="s">
        <v>789</v>
      </c>
      <c r="E489" s="41">
        <v>353520</v>
      </c>
      <c r="F489" s="41">
        <v>628604</v>
      </c>
      <c r="G489" s="41">
        <v>626000</v>
      </c>
      <c r="H489" s="41">
        <v>626000</v>
      </c>
      <c r="I489" s="41">
        <v>626000</v>
      </c>
      <c r="J489" s="41">
        <v>626000</v>
      </c>
      <c r="K489" s="41">
        <v>626000</v>
      </c>
      <c r="L489" s="18">
        <v>-2604</v>
      </c>
      <c r="M489" s="47" t="s">
        <v>956</v>
      </c>
      <c r="N489" s="114">
        <v>0</v>
      </c>
    </row>
    <row r="490" spans="1:14" x14ac:dyDescent="0.2">
      <c r="A490" s="46"/>
      <c r="B490" s="46">
        <v>824</v>
      </c>
      <c r="C490" s="46">
        <v>845200</v>
      </c>
      <c r="D490" s="46" t="s">
        <v>791</v>
      </c>
      <c r="E490" s="41">
        <v>26000</v>
      </c>
      <c r="F490" s="41">
        <v>26383</v>
      </c>
      <c r="G490" s="41">
        <v>36940</v>
      </c>
      <c r="H490" s="41">
        <v>36940</v>
      </c>
      <c r="I490" s="41">
        <v>36940</v>
      </c>
      <c r="J490" s="41">
        <v>36940</v>
      </c>
      <c r="K490" s="41">
        <v>36940</v>
      </c>
      <c r="L490" s="18">
        <v>10557</v>
      </c>
      <c r="M490" s="22" t="s">
        <v>31</v>
      </c>
      <c r="N490" s="114">
        <v>0</v>
      </c>
    </row>
    <row r="491" spans="1:14" x14ac:dyDescent="0.2">
      <c r="A491" s="46"/>
      <c r="B491" s="46">
        <v>825</v>
      </c>
      <c r="C491" s="46">
        <v>845200</v>
      </c>
      <c r="D491" s="46" t="s">
        <v>171</v>
      </c>
      <c r="E491" s="41">
        <v>279000</v>
      </c>
      <c r="F491" s="41">
        <v>201555</v>
      </c>
      <c r="G491" s="41">
        <v>370368</v>
      </c>
      <c r="H491" s="41">
        <v>370368</v>
      </c>
      <c r="I491" s="41">
        <v>370368</v>
      </c>
      <c r="J491" s="41">
        <v>370368</v>
      </c>
      <c r="K491" s="41">
        <v>370368</v>
      </c>
      <c r="L491" s="18">
        <v>168813</v>
      </c>
      <c r="M491" s="22" t="s">
        <v>31</v>
      </c>
      <c r="N491" s="114">
        <v>0</v>
      </c>
    </row>
    <row r="492" spans="1:14" x14ac:dyDescent="0.2">
      <c r="A492" s="46"/>
      <c r="B492" s="46">
        <v>826</v>
      </c>
      <c r="C492" s="46">
        <v>845200</v>
      </c>
      <c r="D492" s="46" t="s">
        <v>792</v>
      </c>
      <c r="E492" s="41">
        <v>15000</v>
      </c>
      <c r="F492" s="41">
        <v>5659</v>
      </c>
      <c r="G492" s="41">
        <v>15000</v>
      </c>
      <c r="H492" s="41">
        <v>15000</v>
      </c>
      <c r="I492" s="41">
        <v>15000</v>
      </c>
      <c r="J492" s="41">
        <v>15000</v>
      </c>
      <c r="K492" s="41">
        <v>15000</v>
      </c>
      <c r="L492" s="18">
        <v>9341</v>
      </c>
      <c r="M492" s="22" t="s">
        <v>793</v>
      </c>
      <c r="N492" s="114">
        <v>0</v>
      </c>
    </row>
    <row r="493" spans="1:14" ht="15" customHeight="1" x14ac:dyDescent="0.2">
      <c r="A493" s="46"/>
      <c r="B493" s="46">
        <v>827</v>
      </c>
      <c r="C493" s="46">
        <v>845200</v>
      </c>
      <c r="D493" s="46" t="s">
        <v>794</v>
      </c>
      <c r="E493" s="41">
        <v>60000</v>
      </c>
      <c r="F493" s="41">
        <v>26671</v>
      </c>
      <c r="G493" s="41">
        <v>60000</v>
      </c>
      <c r="H493" s="41">
        <v>60000</v>
      </c>
      <c r="I493" s="41">
        <v>60000</v>
      </c>
      <c r="J493" s="41">
        <v>60000</v>
      </c>
      <c r="K493" s="41">
        <v>60000</v>
      </c>
      <c r="L493" s="18">
        <v>33329</v>
      </c>
      <c r="M493" s="22"/>
      <c r="N493" s="114">
        <v>0</v>
      </c>
    </row>
    <row r="494" spans="1:14" x14ac:dyDescent="0.2">
      <c r="A494" s="46"/>
      <c r="B494" s="46">
        <v>828</v>
      </c>
      <c r="C494" s="46">
        <v>845200</v>
      </c>
      <c r="D494" s="46" t="s">
        <v>173</v>
      </c>
      <c r="E494" s="41">
        <v>40000</v>
      </c>
      <c r="F494" s="41">
        <v>19732</v>
      </c>
      <c r="G494" s="41">
        <v>40000</v>
      </c>
      <c r="H494" s="41">
        <v>40000</v>
      </c>
      <c r="I494" s="41">
        <v>40000</v>
      </c>
      <c r="J494" s="41">
        <v>40000</v>
      </c>
      <c r="K494" s="41">
        <v>40000</v>
      </c>
      <c r="L494" s="18">
        <v>20268</v>
      </c>
      <c r="M494" s="22"/>
      <c r="N494" s="114">
        <v>0</v>
      </c>
    </row>
    <row r="495" spans="1:14" x14ac:dyDescent="0.2">
      <c r="A495" s="46"/>
      <c r="B495" s="46">
        <v>829</v>
      </c>
      <c r="C495" s="46">
        <v>845200</v>
      </c>
      <c r="D495" s="46" t="s">
        <v>957</v>
      </c>
      <c r="E495" s="41">
        <v>0</v>
      </c>
      <c r="F495" s="41">
        <v>0</v>
      </c>
      <c r="G495" s="41">
        <v>88000</v>
      </c>
      <c r="H495" s="41">
        <v>88000</v>
      </c>
      <c r="I495" s="41">
        <v>88000</v>
      </c>
      <c r="J495" s="41">
        <v>88000</v>
      </c>
      <c r="K495" s="41">
        <v>88000</v>
      </c>
      <c r="L495" s="18">
        <v>88000</v>
      </c>
      <c r="M495" s="22"/>
      <c r="N495" s="114">
        <v>0</v>
      </c>
    </row>
    <row r="496" spans="1:14" x14ac:dyDescent="0.2">
      <c r="A496" s="19"/>
      <c r="B496" s="19">
        <v>820</v>
      </c>
      <c r="C496" s="19">
        <v>845300</v>
      </c>
      <c r="D496" s="19" t="s">
        <v>162</v>
      </c>
      <c r="E496" s="41">
        <v>200000</v>
      </c>
      <c r="F496" s="41">
        <v>3420</v>
      </c>
      <c r="G496" s="41">
        <v>200000</v>
      </c>
      <c r="H496" s="41">
        <v>200000</v>
      </c>
      <c r="I496" s="41">
        <v>200000</v>
      </c>
      <c r="J496" s="41">
        <v>200000</v>
      </c>
      <c r="K496" s="41">
        <v>200000</v>
      </c>
      <c r="L496" s="18">
        <v>196580</v>
      </c>
      <c r="M496" s="22" t="s">
        <v>31</v>
      </c>
      <c r="N496" s="114">
        <v>0</v>
      </c>
    </row>
    <row r="497" spans="1:14" x14ac:dyDescent="0.2">
      <c r="A497" s="19"/>
      <c r="B497" s="19">
        <v>821</v>
      </c>
      <c r="C497" s="19">
        <v>845300</v>
      </c>
      <c r="D497" s="19" t="s">
        <v>163</v>
      </c>
      <c r="E497" s="41">
        <v>30000</v>
      </c>
      <c r="F497" s="41">
        <v>35740</v>
      </c>
      <c r="G497" s="41">
        <v>30000</v>
      </c>
      <c r="H497" s="41">
        <v>30000</v>
      </c>
      <c r="I497" s="41">
        <v>30000</v>
      </c>
      <c r="J497" s="41">
        <v>30000</v>
      </c>
      <c r="K497" s="41">
        <v>30000</v>
      </c>
      <c r="L497" s="18">
        <v>-5740</v>
      </c>
      <c r="M497" s="22" t="s">
        <v>31</v>
      </c>
      <c r="N497" s="114">
        <v>0</v>
      </c>
    </row>
    <row r="498" spans="1:14" x14ac:dyDescent="0.2">
      <c r="A498" s="19" t="s">
        <v>795</v>
      </c>
      <c r="B498" s="19">
        <v>110</v>
      </c>
      <c r="C498" s="19">
        <v>845400</v>
      </c>
      <c r="D498" s="19" t="s">
        <v>796</v>
      </c>
      <c r="E498" s="17">
        <v>1777565.9668290187</v>
      </c>
      <c r="F498" s="17">
        <v>1935200</v>
      </c>
      <c r="G498" s="17">
        <v>1814346.111936718</v>
      </c>
      <c r="H498" s="17">
        <v>1975241.7976832623</v>
      </c>
      <c r="I498" s="17">
        <v>1970869.9999999998</v>
      </c>
      <c r="J498" s="17">
        <v>1925023.7858777556</v>
      </c>
      <c r="K498" s="17">
        <v>1925023.7858777556</v>
      </c>
      <c r="L498" s="18">
        <v>-10176.21412224439</v>
      </c>
      <c r="M498" s="22" t="s">
        <v>300</v>
      </c>
      <c r="N498" s="114">
        <v>0</v>
      </c>
    </row>
    <row r="499" spans="1:14" x14ac:dyDescent="0.2">
      <c r="A499" s="19"/>
      <c r="B499" s="19">
        <v>420</v>
      </c>
      <c r="C499" s="19">
        <v>845400</v>
      </c>
      <c r="D499" s="19" t="s">
        <v>797</v>
      </c>
      <c r="E499" s="41">
        <v>50000</v>
      </c>
      <c r="F499" s="41">
        <v>30245</v>
      </c>
      <c r="G499" s="41">
        <v>45366</v>
      </c>
      <c r="H499" s="41">
        <v>45366</v>
      </c>
      <c r="I499" s="41">
        <v>45366</v>
      </c>
      <c r="J499" s="41">
        <v>45366</v>
      </c>
      <c r="K499" s="41">
        <v>45366</v>
      </c>
      <c r="L499" s="18">
        <v>15121</v>
      </c>
      <c r="M499" s="22" t="s">
        <v>798</v>
      </c>
      <c r="N499" s="114">
        <v>0</v>
      </c>
    </row>
    <row r="500" spans="1:14" s="31" customFormat="1" x14ac:dyDescent="0.2">
      <c r="A500" s="19"/>
      <c r="B500" s="19">
        <v>530</v>
      </c>
      <c r="C500" s="19">
        <v>845400</v>
      </c>
      <c r="D500" s="19" t="s">
        <v>303</v>
      </c>
      <c r="E500" s="41">
        <v>0</v>
      </c>
      <c r="F500" s="41">
        <v>0</v>
      </c>
      <c r="G500" s="41">
        <v>60000</v>
      </c>
      <c r="H500" s="41">
        <v>60000</v>
      </c>
      <c r="I500" s="41">
        <v>0</v>
      </c>
      <c r="J500" s="41">
        <v>60000</v>
      </c>
      <c r="K500" s="41">
        <v>60000</v>
      </c>
      <c r="L500" s="18">
        <v>60000</v>
      </c>
      <c r="M500" s="22" t="s">
        <v>1114</v>
      </c>
      <c r="N500" s="114">
        <v>0</v>
      </c>
    </row>
    <row r="501" spans="1:14" x14ac:dyDescent="0.2">
      <c r="A501" s="19"/>
      <c r="B501" s="19">
        <v>720</v>
      </c>
      <c r="C501" s="19">
        <v>845400</v>
      </c>
      <c r="D501" s="19" t="s">
        <v>419</v>
      </c>
      <c r="E501" s="41">
        <v>145000</v>
      </c>
      <c r="F501" s="41">
        <v>86295</v>
      </c>
      <c r="G501" s="41">
        <v>93245</v>
      </c>
      <c r="H501" s="41">
        <v>93245</v>
      </c>
      <c r="I501" s="41">
        <v>93245</v>
      </c>
      <c r="J501" s="41">
        <v>93245</v>
      </c>
      <c r="K501" s="41">
        <v>93245</v>
      </c>
      <c r="L501" s="18">
        <v>6950</v>
      </c>
      <c r="M501" s="22" t="s">
        <v>799</v>
      </c>
      <c r="N501" s="114">
        <v>0</v>
      </c>
    </row>
    <row r="502" spans="1:14" x14ac:dyDescent="0.2">
      <c r="A502" s="19"/>
      <c r="B502" s="19">
        <v>780</v>
      </c>
      <c r="C502" s="19">
        <v>845400</v>
      </c>
      <c r="D502" s="19" t="s">
        <v>306</v>
      </c>
      <c r="E502" s="41">
        <v>1089000</v>
      </c>
      <c r="F502" s="41">
        <v>918542</v>
      </c>
      <c r="G502" s="41">
        <v>991340</v>
      </c>
      <c r="H502" s="41">
        <v>991340</v>
      </c>
      <c r="I502" s="41">
        <v>991340</v>
      </c>
      <c r="J502" s="41">
        <v>850000</v>
      </c>
      <c r="K502" s="265">
        <v>1600000</v>
      </c>
      <c r="L502" s="18">
        <v>-68542</v>
      </c>
      <c r="M502" s="22" t="s">
        <v>800</v>
      </c>
      <c r="N502" s="114">
        <v>750000</v>
      </c>
    </row>
    <row r="503" spans="1:14" x14ac:dyDescent="0.2">
      <c r="A503" s="19"/>
      <c r="B503" s="19">
        <v>781</v>
      </c>
      <c r="C503" s="19">
        <v>845400</v>
      </c>
      <c r="D503" s="19" t="s">
        <v>801</v>
      </c>
      <c r="E503" s="41">
        <v>400000</v>
      </c>
      <c r="F503" s="41">
        <v>391428</v>
      </c>
      <c r="G503" s="41">
        <v>400693</v>
      </c>
      <c r="H503" s="41">
        <v>400693</v>
      </c>
      <c r="I503" s="41">
        <v>400693</v>
      </c>
      <c r="J503" s="41">
        <v>400693</v>
      </c>
      <c r="K503" s="41">
        <v>400693</v>
      </c>
      <c r="L503" s="18">
        <v>9265</v>
      </c>
      <c r="M503" s="22" t="s">
        <v>802</v>
      </c>
      <c r="N503" s="114">
        <v>0</v>
      </c>
    </row>
    <row r="504" spans="1:14" x14ac:dyDescent="0.2">
      <c r="A504" s="46" t="s">
        <v>31</v>
      </c>
      <c r="B504" s="46">
        <v>820</v>
      </c>
      <c r="C504" s="46">
        <v>845400</v>
      </c>
      <c r="D504" s="46" t="s">
        <v>803</v>
      </c>
      <c r="E504" s="41">
        <v>180000</v>
      </c>
      <c r="F504" s="41">
        <v>247779</v>
      </c>
      <c r="G504" s="41">
        <v>180000</v>
      </c>
      <c r="H504" s="41">
        <v>180000</v>
      </c>
      <c r="I504" s="41">
        <v>180000</v>
      </c>
      <c r="J504" s="41">
        <v>180000</v>
      </c>
      <c r="K504" s="41">
        <v>180000</v>
      </c>
      <c r="L504" s="18">
        <v>-67779</v>
      </c>
      <c r="M504" s="22" t="s">
        <v>31</v>
      </c>
      <c r="N504" s="114">
        <v>0</v>
      </c>
    </row>
    <row r="505" spans="1:14" ht="30" x14ac:dyDescent="0.2">
      <c r="A505" s="46"/>
      <c r="B505" s="46">
        <v>822</v>
      </c>
      <c r="C505" s="46">
        <v>845400</v>
      </c>
      <c r="D505" s="46" t="s">
        <v>177</v>
      </c>
      <c r="E505" s="41">
        <v>466000</v>
      </c>
      <c r="F505" s="41">
        <v>381919</v>
      </c>
      <c r="G505" s="41">
        <v>466000</v>
      </c>
      <c r="H505" s="41">
        <v>466000</v>
      </c>
      <c r="I505" s="41">
        <v>466000</v>
      </c>
      <c r="J505" s="41">
        <v>400000</v>
      </c>
      <c r="K505" s="41">
        <v>400000</v>
      </c>
      <c r="L505" s="18">
        <v>18081</v>
      </c>
      <c r="M505" s="22" t="s">
        <v>804</v>
      </c>
      <c r="N505" s="114">
        <v>0</v>
      </c>
    </row>
    <row r="506" spans="1:14" x14ac:dyDescent="0.2">
      <c r="A506" s="46"/>
      <c r="B506" s="46">
        <v>823</v>
      </c>
      <c r="C506" s="46">
        <v>845400</v>
      </c>
      <c r="D506" s="46" t="s">
        <v>805</v>
      </c>
      <c r="E506" s="41">
        <v>96000</v>
      </c>
      <c r="F506" s="41">
        <v>83437</v>
      </c>
      <c r="G506" s="41">
        <v>96000</v>
      </c>
      <c r="H506" s="41">
        <v>96000</v>
      </c>
      <c r="I506" s="41">
        <v>96000</v>
      </c>
      <c r="J506" s="41">
        <v>96000</v>
      </c>
      <c r="K506" s="41">
        <v>96000</v>
      </c>
      <c r="L506" s="18">
        <v>12563</v>
      </c>
      <c r="M506" s="22" t="s">
        <v>31</v>
      </c>
      <c r="N506" s="114">
        <v>0</v>
      </c>
    </row>
    <row r="507" spans="1:14" ht="15.75" customHeight="1" x14ac:dyDescent="0.25">
      <c r="A507" s="20" t="s">
        <v>806</v>
      </c>
      <c r="B507" s="20">
        <v>999</v>
      </c>
      <c r="C507" s="20">
        <v>845000</v>
      </c>
      <c r="D507" s="20" t="s">
        <v>31</v>
      </c>
      <c r="E507" s="39">
        <v>30994390.575993434</v>
      </c>
      <c r="F507" s="39">
        <v>33400071</v>
      </c>
      <c r="G507" s="39">
        <v>34252566.142476343</v>
      </c>
      <c r="H507" s="39">
        <v>34408864.012853011</v>
      </c>
      <c r="I507" s="39">
        <v>34347112</v>
      </c>
      <c r="J507" s="39">
        <v>32743671.493335236</v>
      </c>
      <c r="K507" s="39">
        <v>33493671.493335236</v>
      </c>
      <c r="L507" s="18">
        <v>-656399.50666476414</v>
      </c>
      <c r="M507" s="30"/>
      <c r="N507" s="114">
        <v>750000</v>
      </c>
    </row>
    <row r="508" spans="1:14" x14ac:dyDescent="0.2">
      <c r="A508" s="19" t="s">
        <v>807</v>
      </c>
      <c r="B508" s="19">
        <v>110</v>
      </c>
      <c r="C508" s="19">
        <v>846300</v>
      </c>
      <c r="D508" s="19" t="s">
        <v>808</v>
      </c>
      <c r="E508" s="17">
        <v>43993.972072374061</v>
      </c>
      <c r="F508" s="41">
        <v>55900</v>
      </c>
      <c r="G508" s="17">
        <v>44904.264408569332</v>
      </c>
      <c r="H508" s="17">
        <v>57056.643494467942</v>
      </c>
      <c r="I508" s="17">
        <v>59564.999999999993</v>
      </c>
      <c r="J508" s="17">
        <v>58179.403921013822</v>
      </c>
      <c r="K508" s="17">
        <v>58179.403921013822</v>
      </c>
      <c r="L508" s="18">
        <v>2279.4039210138217</v>
      </c>
      <c r="M508" s="22" t="s">
        <v>300</v>
      </c>
      <c r="N508" s="114">
        <v>0</v>
      </c>
    </row>
    <row r="509" spans="1:14" x14ac:dyDescent="0.2">
      <c r="A509" s="19"/>
      <c r="B509" s="19">
        <v>820</v>
      </c>
      <c r="C509" s="19">
        <v>846300</v>
      </c>
      <c r="D509" s="19" t="s">
        <v>182</v>
      </c>
      <c r="E509" s="41">
        <v>25000</v>
      </c>
      <c r="F509" s="41">
        <v>22152</v>
      </c>
      <c r="G509" s="41">
        <v>35000</v>
      </c>
      <c r="H509" s="41">
        <v>35000</v>
      </c>
      <c r="I509" s="41">
        <v>35000</v>
      </c>
      <c r="J509" s="41">
        <v>35000</v>
      </c>
      <c r="K509" s="41">
        <v>35000</v>
      </c>
      <c r="L509" s="18">
        <v>12848</v>
      </c>
      <c r="M509" s="22" t="s">
        <v>809</v>
      </c>
      <c r="N509" s="114">
        <v>0</v>
      </c>
    </row>
    <row r="510" spans="1:14" ht="15" customHeight="1" x14ac:dyDescent="0.2">
      <c r="A510" s="19"/>
      <c r="B510" s="19">
        <v>822</v>
      </c>
      <c r="C510" s="19">
        <v>846300</v>
      </c>
      <c r="D510" s="19" t="s">
        <v>183</v>
      </c>
      <c r="E510" s="41">
        <v>75000</v>
      </c>
      <c r="F510" s="41">
        <v>98072</v>
      </c>
      <c r="G510" s="41">
        <v>75000</v>
      </c>
      <c r="H510" s="41">
        <v>75000</v>
      </c>
      <c r="I510" s="41">
        <v>75000</v>
      </c>
      <c r="J510" s="41">
        <v>75000</v>
      </c>
      <c r="K510" s="41">
        <v>75000</v>
      </c>
      <c r="L510" s="18">
        <v>-23072</v>
      </c>
      <c r="M510" s="22" t="s">
        <v>810</v>
      </c>
      <c r="N510" s="114">
        <v>0</v>
      </c>
    </row>
    <row r="511" spans="1:14" x14ac:dyDescent="0.2">
      <c r="A511" s="19"/>
      <c r="B511" s="19">
        <v>823</v>
      </c>
      <c r="C511" s="19">
        <v>846300</v>
      </c>
      <c r="D511" s="19" t="s">
        <v>811</v>
      </c>
      <c r="E511" s="41">
        <v>40000</v>
      </c>
      <c r="F511" s="41">
        <v>25919</v>
      </c>
      <c r="G511" s="41">
        <v>40000</v>
      </c>
      <c r="H511" s="41">
        <v>40000</v>
      </c>
      <c r="I511" s="41">
        <v>40000</v>
      </c>
      <c r="J511" s="41">
        <v>40000</v>
      </c>
      <c r="K511" s="41">
        <v>40000</v>
      </c>
      <c r="L511" s="18">
        <v>14081</v>
      </c>
      <c r="M511" s="22"/>
      <c r="N511" s="114">
        <v>0</v>
      </c>
    </row>
    <row r="512" spans="1:14" x14ac:dyDescent="0.2">
      <c r="A512" s="19"/>
      <c r="B512" s="19">
        <v>820</v>
      </c>
      <c r="C512" s="19">
        <v>846400</v>
      </c>
      <c r="D512" s="19" t="s">
        <v>184</v>
      </c>
      <c r="E512" s="41">
        <v>60000</v>
      </c>
      <c r="F512" s="41">
        <v>10344</v>
      </c>
      <c r="G512" s="41">
        <v>60000</v>
      </c>
      <c r="H512" s="41">
        <v>60000</v>
      </c>
      <c r="I512" s="41">
        <v>60000</v>
      </c>
      <c r="J512" s="41">
        <v>60000</v>
      </c>
      <c r="K512" s="41">
        <v>60000</v>
      </c>
      <c r="L512" s="18">
        <v>49656</v>
      </c>
      <c r="M512" s="22" t="s">
        <v>812</v>
      </c>
      <c r="N512" s="114">
        <v>0</v>
      </c>
    </row>
    <row r="513" spans="1:14" x14ac:dyDescent="0.2">
      <c r="A513" s="19"/>
      <c r="B513" s="19">
        <v>821</v>
      </c>
      <c r="C513" s="19">
        <v>846400</v>
      </c>
      <c r="D513" s="19" t="s">
        <v>813</v>
      </c>
      <c r="E513" s="41">
        <v>123150</v>
      </c>
      <c r="F513" s="41">
        <v>91613</v>
      </c>
      <c r="G513" s="41">
        <v>123150</v>
      </c>
      <c r="H513" s="41">
        <v>123150</v>
      </c>
      <c r="I513" s="41">
        <v>123150</v>
      </c>
      <c r="J513" s="41">
        <v>123150</v>
      </c>
      <c r="K513" s="41">
        <v>123150</v>
      </c>
      <c r="L513" s="18">
        <v>31537</v>
      </c>
      <c r="M513" s="22" t="s">
        <v>814</v>
      </c>
      <c r="N513" s="114">
        <v>0</v>
      </c>
    </row>
    <row r="514" spans="1:14" x14ac:dyDescent="0.2">
      <c r="A514" s="19"/>
      <c r="B514" s="19">
        <v>822</v>
      </c>
      <c r="C514" s="19">
        <v>846400</v>
      </c>
      <c r="D514" s="19" t="s">
        <v>186</v>
      </c>
      <c r="E514" s="41">
        <v>208000</v>
      </c>
      <c r="F514" s="41">
        <v>169324</v>
      </c>
      <c r="G514" s="41">
        <v>208000</v>
      </c>
      <c r="H514" s="41">
        <v>208000</v>
      </c>
      <c r="I514" s="41">
        <v>208000</v>
      </c>
      <c r="J514" s="41">
        <v>208000</v>
      </c>
      <c r="K514" s="41">
        <v>208000</v>
      </c>
      <c r="L514" s="18">
        <v>38676</v>
      </c>
      <c r="M514" s="22" t="s">
        <v>815</v>
      </c>
      <c r="N514" s="114">
        <v>0</v>
      </c>
    </row>
    <row r="515" spans="1:14" ht="45" x14ac:dyDescent="0.2">
      <c r="A515" s="19"/>
      <c r="B515" s="19">
        <v>820</v>
      </c>
      <c r="C515" s="19">
        <v>846500</v>
      </c>
      <c r="D515" s="19" t="s">
        <v>189</v>
      </c>
      <c r="E515" s="41">
        <v>3912000</v>
      </c>
      <c r="F515" s="41">
        <v>3902164</v>
      </c>
      <c r="G515" s="41">
        <v>5533409</v>
      </c>
      <c r="H515" s="41">
        <v>5533409</v>
      </c>
      <c r="I515" s="41">
        <v>5533409</v>
      </c>
      <c r="J515" s="41">
        <v>3905000</v>
      </c>
      <c r="K515" s="41">
        <v>3905000</v>
      </c>
      <c r="L515" s="18">
        <v>2836</v>
      </c>
      <c r="M515" s="73" t="s">
        <v>958</v>
      </c>
      <c r="N515" s="114">
        <v>0</v>
      </c>
    </row>
    <row r="516" spans="1:14" x14ac:dyDescent="0.2">
      <c r="A516" s="19"/>
      <c r="B516" s="19">
        <v>821</v>
      </c>
      <c r="C516" s="19">
        <v>846500</v>
      </c>
      <c r="D516" s="19" t="s">
        <v>190</v>
      </c>
      <c r="E516" s="41">
        <v>140400</v>
      </c>
      <c r="F516" s="41">
        <v>140400</v>
      </c>
      <c r="G516" s="41">
        <v>140400</v>
      </c>
      <c r="H516" s="41">
        <v>140400</v>
      </c>
      <c r="I516" s="41">
        <v>140400</v>
      </c>
      <c r="J516" s="41">
        <v>140400</v>
      </c>
      <c r="K516" s="41">
        <v>140400</v>
      </c>
      <c r="L516" s="18">
        <v>0</v>
      </c>
      <c r="M516" s="22" t="s">
        <v>816</v>
      </c>
      <c r="N516" s="114">
        <v>0</v>
      </c>
    </row>
    <row r="517" spans="1:14" x14ac:dyDescent="0.2">
      <c r="A517" s="19"/>
      <c r="B517" s="19">
        <v>822</v>
      </c>
      <c r="C517" s="19">
        <v>846500</v>
      </c>
      <c r="D517" s="19" t="s">
        <v>187</v>
      </c>
      <c r="E517" s="41">
        <v>370000</v>
      </c>
      <c r="F517" s="41">
        <v>354297</v>
      </c>
      <c r="G517" s="41">
        <v>400000</v>
      </c>
      <c r="H517" s="41">
        <v>400000</v>
      </c>
      <c r="I517" s="41">
        <v>400000</v>
      </c>
      <c r="J517" s="41">
        <v>360000</v>
      </c>
      <c r="K517" s="41">
        <v>360000</v>
      </c>
      <c r="L517" s="18">
        <v>5703</v>
      </c>
      <c r="M517" s="22" t="s">
        <v>817</v>
      </c>
      <c r="N517" s="114">
        <v>0</v>
      </c>
    </row>
    <row r="518" spans="1:14" x14ac:dyDescent="0.2">
      <c r="A518" s="19"/>
      <c r="B518" s="19">
        <v>823</v>
      </c>
      <c r="C518" s="19">
        <v>846500</v>
      </c>
      <c r="D518" s="19" t="s">
        <v>188</v>
      </c>
      <c r="E518" s="41">
        <v>131292</v>
      </c>
      <c r="F518" s="41">
        <v>58887</v>
      </c>
      <c r="G518" s="41">
        <v>131292</v>
      </c>
      <c r="H518" s="41">
        <v>131292</v>
      </c>
      <c r="I518" s="41">
        <v>131292</v>
      </c>
      <c r="J518" s="41">
        <v>60000</v>
      </c>
      <c r="K518" s="41">
        <v>60000</v>
      </c>
      <c r="L518" s="18">
        <v>1113</v>
      </c>
      <c r="M518" s="43" t="s">
        <v>31</v>
      </c>
      <c r="N518" s="114">
        <v>0</v>
      </c>
    </row>
    <row r="519" spans="1:14" x14ac:dyDescent="0.2">
      <c r="A519" s="46" t="s">
        <v>31</v>
      </c>
      <c r="B519" s="46">
        <v>825</v>
      </c>
      <c r="C519" s="46">
        <v>846500</v>
      </c>
      <c r="D519" s="46" t="s">
        <v>765</v>
      </c>
      <c r="E519" s="41">
        <v>45000</v>
      </c>
      <c r="F519" s="41">
        <v>43400</v>
      </c>
      <c r="G519" s="41">
        <v>58000</v>
      </c>
      <c r="H519" s="41">
        <v>58000</v>
      </c>
      <c r="I519" s="41">
        <v>58000</v>
      </c>
      <c r="J519" s="41">
        <v>45000</v>
      </c>
      <c r="K519" s="41">
        <v>45000</v>
      </c>
      <c r="L519" s="18">
        <v>1600</v>
      </c>
      <c r="M519" s="22" t="s">
        <v>818</v>
      </c>
      <c r="N519" s="114">
        <v>0</v>
      </c>
    </row>
    <row r="520" spans="1:14" s="35" customFormat="1" ht="30.75" x14ac:dyDescent="0.25">
      <c r="A520" s="19"/>
      <c r="B520" s="19">
        <v>820</v>
      </c>
      <c r="C520" s="19">
        <v>846600</v>
      </c>
      <c r="D520" s="19" t="s">
        <v>197</v>
      </c>
      <c r="E520" s="41">
        <v>378000</v>
      </c>
      <c r="F520" s="41">
        <v>320920</v>
      </c>
      <c r="G520" s="41">
        <v>352800</v>
      </c>
      <c r="H520" s="41">
        <v>352800</v>
      </c>
      <c r="I520" s="41">
        <v>352800</v>
      </c>
      <c r="J520" s="41">
        <v>321000</v>
      </c>
      <c r="K520" s="41">
        <v>321000</v>
      </c>
      <c r="L520" s="18">
        <v>80</v>
      </c>
      <c r="M520" s="73" t="s">
        <v>959</v>
      </c>
      <c r="N520" s="114">
        <v>0</v>
      </c>
    </row>
    <row r="521" spans="1:14" x14ac:dyDescent="0.2">
      <c r="A521" s="19"/>
      <c r="B521" s="19">
        <v>821</v>
      </c>
      <c r="C521" s="19">
        <v>846600</v>
      </c>
      <c r="D521" s="19" t="s">
        <v>819</v>
      </c>
      <c r="E521" s="41">
        <v>307000</v>
      </c>
      <c r="F521" s="41">
        <v>274515</v>
      </c>
      <c r="G521" s="41">
        <v>307000</v>
      </c>
      <c r="H521" s="41">
        <v>307000</v>
      </c>
      <c r="I521" s="41">
        <v>307000</v>
      </c>
      <c r="J521" s="41">
        <v>275000</v>
      </c>
      <c r="K521" s="41">
        <v>275000</v>
      </c>
      <c r="L521" s="18">
        <v>485</v>
      </c>
      <c r="M521" s="48" t="s">
        <v>820</v>
      </c>
      <c r="N521" s="114">
        <v>0</v>
      </c>
    </row>
    <row r="522" spans="1:14" ht="15.75" customHeight="1" x14ac:dyDescent="0.25">
      <c r="A522" s="19"/>
      <c r="B522" s="19">
        <v>822</v>
      </c>
      <c r="C522" s="19">
        <v>846600</v>
      </c>
      <c r="D522" s="19" t="s">
        <v>193</v>
      </c>
      <c r="E522" s="41">
        <v>260000</v>
      </c>
      <c r="F522" s="41">
        <v>282025</v>
      </c>
      <c r="G522" s="41">
        <v>416000</v>
      </c>
      <c r="H522" s="41">
        <v>416000</v>
      </c>
      <c r="I522" s="41">
        <v>416000</v>
      </c>
      <c r="J522" s="41">
        <v>416000</v>
      </c>
      <c r="K522" s="41">
        <v>416000</v>
      </c>
      <c r="L522" s="18">
        <v>133975</v>
      </c>
      <c r="M522" s="47" t="s">
        <v>821</v>
      </c>
      <c r="N522" s="114">
        <v>0</v>
      </c>
    </row>
    <row r="523" spans="1:14" x14ac:dyDescent="0.2">
      <c r="A523" s="19"/>
      <c r="B523" s="19">
        <v>824</v>
      </c>
      <c r="C523" s="19">
        <v>846600</v>
      </c>
      <c r="D523" s="19" t="s">
        <v>195</v>
      </c>
      <c r="E523" s="41">
        <v>30000</v>
      </c>
      <c r="F523" s="41">
        <v>11833</v>
      </c>
      <c r="G523" s="41">
        <v>30000</v>
      </c>
      <c r="H523" s="41">
        <v>30000</v>
      </c>
      <c r="I523" s="41">
        <v>30000</v>
      </c>
      <c r="J523" s="41">
        <v>12000</v>
      </c>
      <c r="K523" s="41">
        <v>12000</v>
      </c>
      <c r="L523" s="18">
        <v>167</v>
      </c>
      <c r="M523" s="22" t="s">
        <v>31</v>
      </c>
      <c r="N523" s="114">
        <v>0</v>
      </c>
    </row>
    <row r="524" spans="1:14" x14ac:dyDescent="0.2">
      <c r="A524" s="19"/>
      <c r="B524" s="19">
        <v>826</v>
      </c>
      <c r="C524" s="19">
        <v>846600</v>
      </c>
      <c r="D524" s="19" t="s">
        <v>822</v>
      </c>
      <c r="E524" s="41">
        <v>471360</v>
      </c>
      <c r="F524" s="41">
        <v>1095359</v>
      </c>
      <c r="G524" s="41">
        <v>991000</v>
      </c>
      <c r="H524" s="41">
        <v>991000</v>
      </c>
      <c r="I524" s="41">
        <v>991000</v>
      </c>
      <c r="J524" s="41">
        <v>991000</v>
      </c>
      <c r="K524" s="41">
        <v>991000</v>
      </c>
      <c r="L524" s="18">
        <v>-104359</v>
      </c>
      <c r="M524" s="22" t="s">
        <v>790</v>
      </c>
      <c r="N524" s="114">
        <v>0</v>
      </c>
    </row>
    <row r="525" spans="1:14" ht="15" customHeight="1" x14ac:dyDescent="0.2">
      <c r="A525" s="19"/>
      <c r="B525" s="19">
        <v>827</v>
      </c>
      <c r="C525" s="19">
        <v>846600</v>
      </c>
      <c r="D525" s="19" t="s">
        <v>196</v>
      </c>
      <c r="E525" s="41">
        <v>141412</v>
      </c>
      <c r="F525" s="41">
        <v>131256</v>
      </c>
      <c r="G525" s="41">
        <v>141412</v>
      </c>
      <c r="H525" s="41">
        <v>141412</v>
      </c>
      <c r="I525" s="41">
        <v>141412</v>
      </c>
      <c r="J525" s="41">
        <v>141412</v>
      </c>
      <c r="K525" s="41">
        <v>141412</v>
      </c>
      <c r="L525" s="18">
        <v>10156</v>
      </c>
      <c r="M525" s="22"/>
      <c r="N525" s="114">
        <v>0</v>
      </c>
    </row>
    <row r="526" spans="1:14" x14ac:dyDescent="0.2">
      <c r="A526" s="19"/>
      <c r="B526" s="19">
        <v>110</v>
      </c>
      <c r="C526" s="19">
        <v>846700</v>
      </c>
      <c r="D526" s="19" t="s">
        <v>823</v>
      </c>
      <c r="E526" s="17">
        <v>273391.11216403882</v>
      </c>
      <c r="F526" s="17">
        <v>284700</v>
      </c>
      <c r="G526" s="17">
        <v>279047.92882468086</v>
      </c>
      <c r="H526" s="17">
        <v>290590.81221601111</v>
      </c>
      <c r="I526" s="17">
        <v>312455</v>
      </c>
      <c r="J526" s="17">
        <v>305186.69776110759</v>
      </c>
      <c r="K526" s="17">
        <v>305186.69776110759</v>
      </c>
      <c r="L526" s="18">
        <v>20486.697761107585</v>
      </c>
      <c r="M526" s="22" t="s">
        <v>300</v>
      </c>
      <c r="N526" s="114">
        <v>0</v>
      </c>
    </row>
    <row r="527" spans="1:14" x14ac:dyDescent="0.2">
      <c r="A527" s="19"/>
      <c r="B527" s="19">
        <v>820</v>
      </c>
      <c r="C527" s="19">
        <v>846700</v>
      </c>
      <c r="D527" s="19" t="s">
        <v>198</v>
      </c>
      <c r="E527" s="41">
        <v>93000</v>
      </c>
      <c r="F527" s="41">
        <v>27875</v>
      </c>
      <c r="G527" s="41">
        <v>93000</v>
      </c>
      <c r="H527" s="41">
        <v>93000</v>
      </c>
      <c r="I527" s="41">
        <v>93000</v>
      </c>
      <c r="J527" s="41">
        <v>28000</v>
      </c>
      <c r="K527" s="41">
        <v>28000</v>
      </c>
      <c r="L527" s="18">
        <v>125</v>
      </c>
      <c r="M527" s="22" t="s">
        <v>824</v>
      </c>
      <c r="N527" s="114">
        <v>0</v>
      </c>
    </row>
    <row r="528" spans="1:14" x14ac:dyDescent="0.2">
      <c r="A528" s="19"/>
      <c r="B528" s="19">
        <v>821</v>
      </c>
      <c r="C528" s="19">
        <v>846700</v>
      </c>
      <c r="D528" s="19" t="s">
        <v>199</v>
      </c>
      <c r="E528" s="41">
        <v>25000</v>
      </c>
      <c r="F528" s="41">
        <v>0</v>
      </c>
      <c r="G528" s="41">
        <v>25000</v>
      </c>
      <c r="H528" s="41">
        <v>25000</v>
      </c>
      <c r="I528" s="41">
        <v>25000</v>
      </c>
      <c r="J528" s="41">
        <v>25000</v>
      </c>
      <c r="K528" s="41">
        <v>25000</v>
      </c>
      <c r="L528" s="18">
        <v>25000</v>
      </c>
      <c r="M528" s="22" t="s">
        <v>825</v>
      </c>
      <c r="N528" s="114">
        <v>0</v>
      </c>
    </row>
    <row r="529" spans="1:14" x14ac:dyDescent="0.2">
      <c r="A529" s="19"/>
      <c r="B529" s="19">
        <v>822</v>
      </c>
      <c r="C529" s="19">
        <v>846700</v>
      </c>
      <c r="D529" s="19" t="s">
        <v>200</v>
      </c>
      <c r="E529" s="41">
        <v>70000</v>
      </c>
      <c r="F529" s="41">
        <v>45000</v>
      </c>
      <c r="G529" s="41">
        <v>70000</v>
      </c>
      <c r="H529" s="41">
        <v>70000</v>
      </c>
      <c r="I529" s="41">
        <v>70000</v>
      </c>
      <c r="J529" s="41">
        <v>45000</v>
      </c>
      <c r="K529" s="41">
        <v>45000</v>
      </c>
      <c r="L529" s="18">
        <v>0</v>
      </c>
      <c r="M529" s="43" t="s">
        <v>826</v>
      </c>
      <c r="N529" s="114">
        <v>0</v>
      </c>
    </row>
    <row r="530" spans="1:14" x14ac:dyDescent="0.2">
      <c r="A530" s="19"/>
      <c r="B530" s="19">
        <v>820</v>
      </c>
      <c r="C530" s="19">
        <v>846800</v>
      </c>
      <c r="D530" s="19" t="s">
        <v>203</v>
      </c>
      <c r="E530" s="41">
        <v>156000</v>
      </c>
      <c r="F530" s="41">
        <v>50607</v>
      </c>
      <c r="G530" s="41">
        <v>156000</v>
      </c>
      <c r="H530" s="41">
        <v>156000</v>
      </c>
      <c r="I530" s="41">
        <v>156000</v>
      </c>
      <c r="J530" s="41">
        <v>51000</v>
      </c>
      <c r="K530" s="41">
        <v>51000</v>
      </c>
      <c r="L530" s="18">
        <v>393</v>
      </c>
      <c r="M530" s="22" t="s">
        <v>827</v>
      </c>
      <c r="N530" s="114">
        <v>0</v>
      </c>
    </row>
    <row r="531" spans="1:14" s="35" customFormat="1" ht="15.75" x14ac:dyDescent="0.25">
      <c r="A531" s="19"/>
      <c r="B531" s="19">
        <v>821</v>
      </c>
      <c r="C531" s="19">
        <v>846800</v>
      </c>
      <c r="D531" s="19" t="s">
        <v>204</v>
      </c>
      <c r="E531" s="41">
        <v>82000</v>
      </c>
      <c r="F531" s="41">
        <v>30165</v>
      </c>
      <c r="G531" s="41">
        <v>82000</v>
      </c>
      <c r="H531" s="41">
        <v>82000</v>
      </c>
      <c r="I531" s="41">
        <v>82000</v>
      </c>
      <c r="J531" s="41">
        <v>30000</v>
      </c>
      <c r="K531" s="41">
        <v>30000</v>
      </c>
      <c r="L531" s="18">
        <v>-165</v>
      </c>
      <c r="M531" s="22" t="s">
        <v>828</v>
      </c>
      <c r="N531" s="114">
        <v>0</v>
      </c>
    </row>
    <row r="532" spans="1:14" s="35" customFormat="1" ht="15.75" x14ac:dyDescent="0.25">
      <c r="A532" s="19"/>
      <c r="B532" s="19">
        <v>822</v>
      </c>
      <c r="C532" s="19">
        <v>846800</v>
      </c>
      <c r="D532" s="19" t="s">
        <v>205</v>
      </c>
      <c r="E532" s="41">
        <v>79200</v>
      </c>
      <c r="F532" s="41">
        <v>49867</v>
      </c>
      <c r="G532" s="41">
        <v>79200</v>
      </c>
      <c r="H532" s="41">
        <v>79200</v>
      </c>
      <c r="I532" s="41">
        <v>79200</v>
      </c>
      <c r="J532" s="41">
        <v>50000</v>
      </c>
      <c r="K532" s="41">
        <v>50000</v>
      </c>
      <c r="L532" s="18">
        <v>133</v>
      </c>
      <c r="M532" s="22" t="s">
        <v>829</v>
      </c>
      <c r="N532" s="114">
        <v>0</v>
      </c>
    </row>
    <row r="533" spans="1:14" x14ac:dyDescent="0.2">
      <c r="A533" s="19"/>
      <c r="B533" s="19">
        <v>823</v>
      </c>
      <c r="C533" s="19">
        <v>846800</v>
      </c>
      <c r="D533" s="19" t="s">
        <v>830</v>
      </c>
      <c r="E533" s="41">
        <v>33000</v>
      </c>
      <c r="F533" s="41">
        <v>5595</v>
      </c>
      <c r="G533" s="41">
        <v>33000</v>
      </c>
      <c r="H533" s="41">
        <v>33000</v>
      </c>
      <c r="I533" s="41">
        <v>33000</v>
      </c>
      <c r="J533" s="41">
        <v>6000</v>
      </c>
      <c r="K533" s="41">
        <v>6000</v>
      </c>
      <c r="L533" s="18">
        <v>405</v>
      </c>
      <c r="M533" s="22" t="s">
        <v>831</v>
      </c>
      <c r="N533" s="114">
        <v>0</v>
      </c>
    </row>
    <row r="534" spans="1:14" s="35" customFormat="1" ht="15.75" x14ac:dyDescent="0.25">
      <c r="A534" s="19"/>
      <c r="B534" s="19">
        <v>824</v>
      </c>
      <c r="C534" s="19">
        <v>846800</v>
      </c>
      <c r="D534" s="19" t="s">
        <v>832</v>
      </c>
      <c r="E534" s="41">
        <v>162000</v>
      </c>
      <c r="F534" s="41">
        <v>61079</v>
      </c>
      <c r="G534" s="41">
        <v>121500</v>
      </c>
      <c r="H534" s="41">
        <v>121500</v>
      </c>
      <c r="I534" s="41">
        <v>121500</v>
      </c>
      <c r="J534" s="41">
        <v>61000</v>
      </c>
      <c r="K534" s="41">
        <v>61000</v>
      </c>
      <c r="L534" s="18">
        <v>-79</v>
      </c>
      <c r="M534" s="43" t="s">
        <v>31</v>
      </c>
      <c r="N534" s="114">
        <v>0</v>
      </c>
    </row>
    <row r="535" spans="1:14" s="35" customFormat="1" ht="15.75" x14ac:dyDescent="0.25">
      <c r="A535" s="19"/>
      <c r="B535" s="19">
        <v>825</v>
      </c>
      <c r="C535" s="19">
        <v>846800</v>
      </c>
      <c r="D535" s="19" t="s">
        <v>208</v>
      </c>
      <c r="E535" s="41">
        <v>230000</v>
      </c>
      <c r="F535" s="41">
        <v>75513</v>
      </c>
      <c r="G535" s="41">
        <v>286560</v>
      </c>
      <c r="H535" s="41">
        <v>286560</v>
      </c>
      <c r="I535" s="41">
        <v>286560</v>
      </c>
      <c r="J535" s="41">
        <v>75500</v>
      </c>
      <c r="K535" s="41">
        <v>110000</v>
      </c>
      <c r="L535" s="18">
        <v>-13</v>
      </c>
      <c r="M535" s="43" t="s">
        <v>960</v>
      </c>
      <c r="N535" s="114">
        <v>34500</v>
      </c>
    </row>
    <row r="536" spans="1:14" ht="15.75" customHeight="1" x14ac:dyDescent="0.25">
      <c r="A536" s="20" t="s">
        <v>833</v>
      </c>
      <c r="B536" s="20">
        <v>999</v>
      </c>
      <c r="C536" s="20">
        <v>846000</v>
      </c>
      <c r="D536" s="20" t="s">
        <v>31</v>
      </c>
      <c r="E536" s="39">
        <v>7965199.0842364132</v>
      </c>
      <c r="F536" s="39">
        <v>7718781</v>
      </c>
      <c r="G536" s="39">
        <v>10312675.193233252</v>
      </c>
      <c r="H536" s="39">
        <v>10336370.45571048</v>
      </c>
      <c r="I536" s="39">
        <v>10360743</v>
      </c>
      <c r="J536" s="39">
        <v>7942828.1016821209</v>
      </c>
      <c r="K536" s="39">
        <v>7977328.1016821209</v>
      </c>
      <c r="L536" s="18">
        <v>224047.10168212093</v>
      </c>
      <c r="M536" s="30"/>
      <c r="N536" s="114">
        <v>34500</v>
      </c>
    </row>
    <row r="537" spans="1:14" x14ac:dyDescent="0.2">
      <c r="A537" s="19" t="s">
        <v>834</v>
      </c>
      <c r="B537" s="19">
        <v>110</v>
      </c>
      <c r="C537" s="19">
        <v>847100</v>
      </c>
      <c r="D537" s="19" t="s">
        <v>835</v>
      </c>
      <c r="E537" s="17">
        <v>181395.52665860252</v>
      </c>
      <c r="F537" s="41">
        <v>128800</v>
      </c>
      <c r="G537" s="17">
        <v>195512</v>
      </c>
      <c r="H537" s="17">
        <v>195512</v>
      </c>
      <c r="I537" s="17">
        <v>195512</v>
      </c>
      <c r="J537" s="17">
        <v>195512</v>
      </c>
      <c r="K537" s="17">
        <v>195512</v>
      </c>
      <c r="L537" s="18">
        <v>66712</v>
      </c>
      <c r="M537" s="22" t="s">
        <v>300</v>
      </c>
      <c r="N537" s="114">
        <v>0</v>
      </c>
    </row>
    <row r="538" spans="1:14" x14ac:dyDescent="0.2">
      <c r="A538" s="19" t="s">
        <v>31</v>
      </c>
      <c r="B538" s="19">
        <v>821</v>
      </c>
      <c r="C538" s="19">
        <v>847100</v>
      </c>
      <c r="D538" s="19" t="s">
        <v>211</v>
      </c>
      <c r="E538" s="41">
        <v>127000</v>
      </c>
      <c r="F538" s="41">
        <v>103785</v>
      </c>
      <c r="G538" s="41">
        <v>127288</v>
      </c>
      <c r="H538" s="41">
        <v>127288</v>
      </c>
      <c r="I538" s="41">
        <v>127288</v>
      </c>
      <c r="J538" s="41">
        <v>104000</v>
      </c>
      <c r="K538" s="41">
        <v>104000</v>
      </c>
      <c r="L538" s="18">
        <v>215</v>
      </c>
      <c r="M538" s="22" t="s">
        <v>31</v>
      </c>
      <c r="N538" s="114">
        <v>0</v>
      </c>
    </row>
    <row r="539" spans="1:14" ht="30" customHeight="1" x14ac:dyDescent="0.2">
      <c r="A539" s="19"/>
      <c r="B539" s="19">
        <v>825</v>
      </c>
      <c r="C539" s="19">
        <v>847100</v>
      </c>
      <c r="D539" s="19" t="s">
        <v>213</v>
      </c>
      <c r="E539" s="41">
        <v>270000</v>
      </c>
      <c r="F539" s="41">
        <v>377045</v>
      </c>
      <c r="G539" s="41">
        <v>270000</v>
      </c>
      <c r="H539" s="41">
        <v>270000</v>
      </c>
      <c r="I539" s="41">
        <v>270000</v>
      </c>
      <c r="J539" s="41">
        <v>270000</v>
      </c>
      <c r="K539" s="41">
        <v>270000</v>
      </c>
      <c r="L539" s="18">
        <v>-107045</v>
      </c>
      <c r="M539" s="22" t="s">
        <v>836</v>
      </c>
      <c r="N539" s="114">
        <v>0</v>
      </c>
    </row>
    <row r="540" spans="1:14" x14ac:dyDescent="0.2">
      <c r="A540" s="19"/>
      <c r="B540" s="19">
        <v>826</v>
      </c>
      <c r="C540" s="19">
        <v>847100</v>
      </c>
      <c r="D540" s="19" t="s">
        <v>214</v>
      </c>
      <c r="E540" s="41">
        <v>50000</v>
      </c>
      <c r="F540" s="41">
        <v>36491</v>
      </c>
      <c r="G540" s="41">
        <v>50000</v>
      </c>
      <c r="H540" s="41">
        <v>50000</v>
      </c>
      <c r="I540" s="41">
        <v>50000</v>
      </c>
      <c r="J540" s="41">
        <v>37000</v>
      </c>
      <c r="K540" s="41">
        <v>37000</v>
      </c>
      <c r="L540" s="18">
        <v>509</v>
      </c>
      <c r="M540" s="22" t="s">
        <v>837</v>
      </c>
      <c r="N540" s="114">
        <v>0</v>
      </c>
    </row>
    <row r="541" spans="1:14" x14ac:dyDescent="0.2">
      <c r="A541" s="19"/>
      <c r="B541" s="19">
        <v>827</v>
      </c>
      <c r="C541" s="19">
        <v>847100</v>
      </c>
      <c r="D541" s="19" t="s">
        <v>215</v>
      </c>
      <c r="E541" s="41">
        <v>43000</v>
      </c>
      <c r="F541" s="41">
        <v>0</v>
      </c>
      <c r="G541" s="41">
        <v>43000</v>
      </c>
      <c r="H541" s="41">
        <v>43000</v>
      </c>
      <c r="I541" s="41">
        <v>43000</v>
      </c>
      <c r="J541" s="41">
        <v>43000</v>
      </c>
      <c r="K541" s="41">
        <v>43000</v>
      </c>
      <c r="L541" s="18">
        <v>43000</v>
      </c>
      <c r="M541" s="22" t="s">
        <v>837</v>
      </c>
      <c r="N541" s="114">
        <v>0</v>
      </c>
    </row>
    <row r="542" spans="1:14" x14ac:dyDescent="0.2">
      <c r="A542" s="31"/>
      <c r="B542" s="19">
        <v>110</v>
      </c>
      <c r="C542" s="19">
        <v>847200</v>
      </c>
      <c r="D542" s="19" t="s">
        <v>838</v>
      </c>
      <c r="E542" s="17">
        <v>151883.95120224377</v>
      </c>
      <c r="F542" s="17">
        <v>150000</v>
      </c>
      <c r="G542" s="17">
        <v>144000</v>
      </c>
      <c r="H542" s="17">
        <v>144000</v>
      </c>
      <c r="I542" s="17">
        <v>157795</v>
      </c>
      <c r="J542" s="17">
        <v>154124.38582584364</v>
      </c>
      <c r="K542" s="17">
        <v>154124.38582584364</v>
      </c>
      <c r="L542" s="18">
        <v>4124.3858258436376</v>
      </c>
      <c r="M542" s="22" t="s">
        <v>300</v>
      </c>
      <c r="N542" s="114">
        <v>0</v>
      </c>
    </row>
    <row r="543" spans="1:14" x14ac:dyDescent="0.2">
      <c r="A543" s="19"/>
      <c r="B543" s="19">
        <v>110</v>
      </c>
      <c r="C543" s="19">
        <v>847300</v>
      </c>
      <c r="D543" s="19" t="s">
        <v>839</v>
      </c>
      <c r="E543" s="17">
        <v>422132.63678968442</v>
      </c>
      <c r="F543" s="17">
        <v>411000</v>
      </c>
      <c r="G543" s="17">
        <v>696008</v>
      </c>
      <c r="H543" s="17">
        <v>696008</v>
      </c>
      <c r="I543" s="17">
        <v>696008</v>
      </c>
      <c r="J543" s="17">
        <v>696008</v>
      </c>
      <c r="K543" s="17">
        <v>696008</v>
      </c>
      <c r="L543" s="18">
        <v>285008</v>
      </c>
      <c r="M543" s="22" t="s">
        <v>300</v>
      </c>
      <c r="N543" s="114">
        <v>0</v>
      </c>
    </row>
    <row r="544" spans="1:14" x14ac:dyDescent="0.2">
      <c r="A544" s="19"/>
      <c r="B544" s="19">
        <v>811</v>
      </c>
      <c r="C544" s="19">
        <v>847300</v>
      </c>
      <c r="D544" s="19" t="s">
        <v>216</v>
      </c>
      <c r="E544" s="41">
        <v>8000</v>
      </c>
      <c r="F544" s="41">
        <v>10676</v>
      </c>
      <c r="G544" s="41">
        <v>8000</v>
      </c>
      <c r="H544" s="41">
        <v>8000</v>
      </c>
      <c r="I544" s="41">
        <v>8000</v>
      </c>
      <c r="J544" s="41">
        <v>8000</v>
      </c>
      <c r="K544" s="41">
        <v>8000</v>
      </c>
      <c r="L544" s="18">
        <v>-2676</v>
      </c>
      <c r="M544" s="22" t="s">
        <v>840</v>
      </c>
      <c r="N544" s="114">
        <v>0</v>
      </c>
    </row>
    <row r="545" spans="1:14" x14ac:dyDescent="0.2">
      <c r="A545" s="19"/>
      <c r="B545" s="19">
        <v>812</v>
      </c>
      <c r="C545" s="19">
        <v>847300</v>
      </c>
      <c r="D545" s="19" t="s">
        <v>841</v>
      </c>
      <c r="E545" s="41">
        <v>250000</v>
      </c>
      <c r="F545" s="41">
        <v>226234</v>
      </c>
      <c r="G545" s="41">
        <v>250000</v>
      </c>
      <c r="H545" s="41">
        <v>250000</v>
      </c>
      <c r="I545" s="41">
        <v>250000</v>
      </c>
      <c r="J545" s="41">
        <v>250000</v>
      </c>
      <c r="K545" s="41">
        <v>250000</v>
      </c>
      <c r="L545" s="18">
        <v>23766</v>
      </c>
      <c r="M545" s="22" t="s">
        <v>842</v>
      </c>
      <c r="N545" s="114">
        <v>0</v>
      </c>
    </row>
    <row r="546" spans="1:14" x14ac:dyDescent="0.2">
      <c r="A546" s="19"/>
      <c r="B546" s="19">
        <v>813</v>
      </c>
      <c r="C546" s="19">
        <v>847300</v>
      </c>
      <c r="D546" s="19" t="s">
        <v>843</v>
      </c>
      <c r="E546" s="41">
        <v>205000</v>
      </c>
      <c r="F546" s="41">
        <v>166039</v>
      </c>
      <c r="G546" s="41">
        <v>205000</v>
      </c>
      <c r="H546" s="41">
        <v>205000</v>
      </c>
      <c r="I546" s="41">
        <v>205000</v>
      </c>
      <c r="J546" s="41">
        <v>166000</v>
      </c>
      <c r="K546" s="41">
        <v>166000</v>
      </c>
      <c r="L546" s="18">
        <v>-39</v>
      </c>
      <c r="M546" s="22" t="s">
        <v>844</v>
      </c>
      <c r="N546" s="114">
        <v>0</v>
      </c>
    </row>
    <row r="547" spans="1:14" x14ac:dyDescent="0.2">
      <c r="A547" s="19"/>
      <c r="B547" s="19">
        <v>814</v>
      </c>
      <c r="C547" s="19">
        <v>847300</v>
      </c>
      <c r="D547" s="19" t="s">
        <v>220</v>
      </c>
      <c r="E547" s="41">
        <v>20000</v>
      </c>
      <c r="F547" s="41">
        <v>0</v>
      </c>
      <c r="G547" s="41">
        <v>20000</v>
      </c>
      <c r="H547" s="41">
        <v>20000</v>
      </c>
      <c r="I547" s="41">
        <v>20000</v>
      </c>
      <c r="J547" s="41">
        <v>20000</v>
      </c>
      <c r="K547" s="41">
        <v>20000</v>
      </c>
      <c r="L547" s="18">
        <v>20000</v>
      </c>
      <c r="M547" s="22"/>
      <c r="N547" s="114">
        <v>0</v>
      </c>
    </row>
    <row r="548" spans="1:14" s="35" customFormat="1" ht="15.75" x14ac:dyDescent="0.25">
      <c r="A548" s="19"/>
      <c r="B548" s="19">
        <v>820</v>
      </c>
      <c r="C548" s="19">
        <v>847300</v>
      </c>
      <c r="D548" s="19" t="s">
        <v>845</v>
      </c>
      <c r="E548" s="41">
        <v>70000</v>
      </c>
      <c r="F548" s="41">
        <v>34055</v>
      </c>
      <c r="G548" s="41">
        <v>70000</v>
      </c>
      <c r="H548" s="41">
        <v>70000</v>
      </c>
      <c r="I548" s="41">
        <v>70000</v>
      </c>
      <c r="J548" s="41">
        <v>70000</v>
      </c>
      <c r="K548" s="41">
        <v>70000</v>
      </c>
      <c r="L548" s="18">
        <v>35945</v>
      </c>
      <c r="M548" s="22" t="s">
        <v>846</v>
      </c>
      <c r="N548" s="114">
        <v>0</v>
      </c>
    </row>
    <row r="549" spans="1:14" x14ac:dyDescent="0.2">
      <c r="A549" s="19"/>
      <c r="B549" s="19">
        <v>821</v>
      </c>
      <c r="C549" s="19">
        <v>847300</v>
      </c>
      <c r="D549" s="19" t="s">
        <v>1116</v>
      </c>
      <c r="E549" s="41">
        <v>40000</v>
      </c>
      <c r="F549" s="41">
        <v>17643</v>
      </c>
      <c r="G549" s="41">
        <v>0</v>
      </c>
      <c r="H549" s="41">
        <v>0</v>
      </c>
      <c r="I549" s="41">
        <v>0</v>
      </c>
      <c r="J549" s="41">
        <v>0</v>
      </c>
      <c r="K549" s="41">
        <v>0</v>
      </c>
      <c r="L549" s="18">
        <v>-17643</v>
      </c>
      <c r="M549" s="22" t="s">
        <v>767</v>
      </c>
      <c r="N549" s="114">
        <v>0</v>
      </c>
    </row>
    <row r="550" spans="1:14" x14ac:dyDescent="0.2">
      <c r="A550" s="19"/>
      <c r="B550" s="19">
        <v>822</v>
      </c>
      <c r="C550" s="19">
        <v>847300</v>
      </c>
      <c r="D550" s="19" t="s">
        <v>847</v>
      </c>
      <c r="E550" s="41">
        <v>20000</v>
      </c>
      <c r="F550" s="41">
        <v>0</v>
      </c>
      <c r="G550" s="41">
        <v>20000</v>
      </c>
      <c r="H550" s="41">
        <v>20000</v>
      </c>
      <c r="I550" s="41">
        <v>20000</v>
      </c>
      <c r="J550" s="41">
        <v>20000</v>
      </c>
      <c r="K550" s="41">
        <v>20000</v>
      </c>
      <c r="L550" s="18">
        <v>20000</v>
      </c>
      <c r="M550" s="22"/>
      <c r="N550" s="114">
        <v>0</v>
      </c>
    </row>
    <row r="551" spans="1:14" x14ac:dyDescent="0.2">
      <c r="A551" s="19"/>
      <c r="B551" s="19">
        <v>110</v>
      </c>
      <c r="C551" s="19">
        <v>847400</v>
      </c>
      <c r="D551" s="19" t="s">
        <v>223</v>
      </c>
      <c r="E551" s="17">
        <v>110000</v>
      </c>
      <c r="F551" s="41">
        <v>114500</v>
      </c>
      <c r="G551" s="17">
        <v>116547</v>
      </c>
      <c r="H551" s="17">
        <v>116547</v>
      </c>
      <c r="I551" s="17">
        <v>119129.99999999999</v>
      </c>
      <c r="J551" s="17">
        <v>116358.80784202764</v>
      </c>
      <c r="K551" s="17">
        <v>116358.80784202764</v>
      </c>
      <c r="L551" s="18">
        <v>1858.8078420276433</v>
      </c>
      <c r="M551" s="22" t="s">
        <v>793</v>
      </c>
      <c r="N551" s="114">
        <v>0</v>
      </c>
    </row>
    <row r="552" spans="1:14" x14ac:dyDescent="0.2">
      <c r="A552" s="19"/>
      <c r="B552" s="19">
        <v>821</v>
      </c>
      <c r="C552" s="19">
        <v>847400</v>
      </c>
      <c r="D552" s="19" t="s">
        <v>848</v>
      </c>
      <c r="E552" s="41">
        <v>420000</v>
      </c>
      <c r="F552" s="41">
        <v>323585</v>
      </c>
      <c r="G552" s="41">
        <v>473000</v>
      </c>
      <c r="H552" s="41">
        <v>473000</v>
      </c>
      <c r="I552" s="41">
        <v>473000</v>
      </c>
      <c r="J552" s="41">
        <v>350000</v>
      </c>
      <c r="K552" s="41">
        <v>458000</v>
      </c>
      <c r="L552" s="18">
        <v>26415</v>
      </c>
      <c r="M552" s="43" t="s">
        <v>961</v>
      </c>
      <c r="N552" s="114">
        <v>108000</v>
      </c>
    </row>
    <row r="553" spans="1:14" x14ac:dyDescent="0.2">
      <c r="A553" s="19"/>
      <c r="B553" s="19">
        <v>822</v>
      </c>
      <c r="C553" s="19">
        <v>847400</v>
      </c>
      <c r="D553" s="19" t="s">
        <v>226</v>
      </c>
      <c r="E553" s="41">
        <v>110000</v>
      </c>
      <c r="F553" s="41">
        <v>104007</v>
      </c>
      <c r="G553" s="41">
        <v>223393</v>
      </c>
      <c r="H553" s="41">
        <v>223393</v>
      </c>
      <c r="I553" s="41">
        <v>223393</v>
      </c>
      <c r="J553" s="41">
        <v>223393</v>
      </c>
      <c r="K553" s="41">
        <v>116000</v>
      </c>
      <c r="L553" s="18">
        <v>119386</v>
      </c>
      <c r="M553" s="22" t="s">
        <v>793</v>
      </c>
      <c r="N553" s="114">
        <v>-107393</v>
      </c>
    </row>
    <row r="554" spans="1:14" x14ac:dyDescent="0.2">
      <c r="A554" s="19"/>
      <c r="B554" s="19">
        <v>823</v>
      </c>
      <c r="C554" s="19">
        <v>847400</v>
      </c>
      <c r="D554" s="19" t="s">
        <v>222</v>
      </c>
      <c r="E554" s="41">
        <v>306000</v>
      </c>
      <c r="F554" s="41">
        <v>0</v>
      </c>
      <c r="G554" s="41">
        <v>306000</v>
      </c>
      <c r="H554" s="41">
        <v>306000</v>
      </c>
      <c r="I554" s="41">
        <v>306000</v>
      </c>
      <c r="J554" s="41">
        <v>306000</v>
      </c>
      <c r="K554" s="265">
        <v>186000</v>
      </c>
      <c r="L554" s="18">
        <v>306000</v>
      </c>
      <c r="M554" s="22"/>
      <c r="N554" s="114">
        <v>-120000</v>
      </c>
    </row>
    <row r="555" spans="1:14" x14ac:dyDescent="0.2">
      <c r="A555" s="19"/>
      <c r="B555" s="19">
        <v>110</v>
      </c>
      <c r="C555" s="19">
        <v>847410</v>
      </c>
      <c r="D555" s="19" t="s">
        <v>227</v>
      </c>
      <c r="E555" s="17">
        <v>434895</v>
      </c>
      <c r="F555" s="41">
        <v>654400</v>
      </c>
      <c r="G555" s="17">
        <v>760000</v>
      </c>
      <c r="H555" s="17">
        <v>760000</v>
      </c>
      <c r="I555" s="17">
        <v>889294.99999999988</v>
      </c>
      <c r="J555" s="17">
        <v>868608.29362776771</v>
      </c>
      <c r="K555" s="17">
        <v>868608.29362776771</v>
      </c>
      <c r="L555" s="18">
        <v>214208.29362776771</v>
      </c>
      <c r="M555" s="22" t="s">
        <v>300</v>
      </c>
      <c r="N555" s="114">
        <v>0</v>
      </c>
    </row>
    <row r="556" spans="1:14" x14ac:dyDescent="0.2">
      <c r="A556" s="19"/>
      <c r="B556" s="19">
        <v>110</v>
      </c>
      <c r="C556" s="19">
        <v>847420</v>
      </c>
      <c r="D556" s="19" t="s">
        <v>1426</v>
      </c>
      <c r="E556" s="17">
        <v>0</v>
      </c>
      <c r="F556" s="41">
        <v>0</v>
      </c>
      <c r="G556" s="17"/>
      <c r="H556" s="17"/>
      <c r="I556" s="17"/>
      <c r="J556" s="17"/>
      <c r="K556" s="262">
        <v>120000</v>
      </c>
      <c r="L556" s="18"/>
      <c r="M556" s="22"/>
      <c r="N556" s="114"/>
    </row>
    <row r="557" spans="1:14" x14ac:dyDescent="0.2">
      <c r="A557" s="19"/>
      <c r="B557" s="19">
        <v>110</v>
      </c>
      <c r="C557" s="19">
        <v>847500</v>
      </c>
      <c r="D557" s="19" t="s">
        <v>1117</v>
      </c>
      <c r="E557" s="17">
        <v>518500.38513869426</v>
      </c>
      <c r="F557" s="41">
        <v>470700</v>
      </c>
      <c r="G557" s="17">
        <v>500000</v>
      </c>
      <c r="H557" s="17">
        <v>500000</v>
      </c>
      <c r="I557" s="17">
        <v>500000</v>
      </c>
      <c r="J557" s="17">
        <v>500000</v>
      </c>
      <c r="K557" s="17">
        <v>500000</v>
      </c>
      <c r="L557" s="18">
        <v>29300</v>
      </c>
      <c r="M557" s="22" t="s">
        <v>300</v>
      </c>
      <c r="N557" s="114">
        <v>0</v>
      </c>
    </row>
    <row r="558" spans="1:14" x14ac:dyDescent="0.2">
      <c r="A558" s="19"/>
      <c r="B558" s="19">
        <v>110</v>
      </c>
      <c r="C558" s="19">
        <v>847600</v>
      </c>
      <c r="D558" s="19" t="s">
        <v>229</v>
      </c>
      <c r="E558" s="17">
        <v>262916.35690871166</v>
      </c>
      <c r="F558" s="41">
        <v>272800</v>
      </c>
      <c r="G558" s="17">
        <v>253527</v>
      </c>
      <c r="H558" s="17">
        <v>253527</v>
      </c>
      <c r="I558" s="17">
        <v>253527</v>
      </c>
      <c r="J558" s="17">
        <v>253527</v>
      </c>
      <c r="K558" s="17">
        <v>253527</v>
      </c>
      <c r="L558" s="18">
        <v>-19273</v>
      </c>
      <c r="M558" s="22" t="s">
        <v>300</v>
      </c>
      <c r="N558" s="114">
        <v>0</v>
      </c>
    </row>
    <row r="559" spans="1:14" x14ac:dyDescent="0.2">
      <c r="A559" s="19"/>
      <c r="B559" s="19">
        <v>830</v>
      </c>
      <c r="C559" s="19">
        <v>847600</v>
      </c>
      <c r="D559" s="19" t="s">
        <v>228</v>
      </c>
      <c r="E559" s="41">
        <v>100000</v>
      </c>
      <c r="F559" s="41">
        <v>68177</v>
      </c>
      <c r="G559" s="41">
        <v>65261</v>
      </c>
      <c r="H559" s="41">
        <v>65261</v>
      </c>
      <c r="I559" s="41">
        <v>65261</v>
      </c>
      <c r="J559" s="41">
        <v>65261</v>
      </c>
      <c r="K559" s="41">
        <v>65261</v>
      </c>
      <c r="L559" s="18">
        <v>-2916</v>
      </c>
      <c r="M559" s="22" t="s">
        <v>849</v>
      </c>
      <c r="N559" s="114">
        <v>0</v>
      </c>
    </row>
    <row r="560" spans="1:14" x14ac:dyDescent="0.2">
      <c r="A560" s="19"/>
      <c r="B560" s="19">
        <v>110</v>
      </c>
      <c r="C560" s="19">
        <v>847800</v>
      </c>
      <c r="D560" s="19" t="s">
        <v>850</v>
      </c>
      <c r="E560" s="17">
        <v>124649.58753839317</v>
      </c>
      <c r="F560" s="41">
        <v>124900</v>
      </c>
      <c r="G560" s="17">
        <v>127228.7491576131</v>
      </c>
      <c r="H560" s="17">
        <v>127484.34297780045</v>
      </c>
      <c r="I560" s="17">
        <v>93005</v>
      </c>
      <c r="J560" s="17">
        <v>90841.52542053035</v>
      </c>
      <c r="K560" s="17">
        <v>90841.52542053035</v>
      </c>
      <c r="L560" s="18">
        <v>-34058.47457946965</v>
      </c>
      <c r="M560" s="22" t="s">
        <v>300</v>
      </c>
      <c r="N560" s="114">
        <v>0</v>
      </c>
    </row>
    <row r="561" spans="1:14" x14ac:dyDescent="0.2">
      <c r="A561" s="19"/>
      <c r="B561" s="19">
        <v>810</v>
      </c>
      <c r="C561" s="19">
        <v>847800</v>
      </c>
      <c r="D561" s="19" t="s">
        <v>851</v>
      </c>
      <c r="E561" s="17">
        <v>98000</v>
      </c>
      <c r="F561" s="41">
        <v>64913</v>
      </c>
      <c r="G561" s="17">
        <v>87432</v>
      </c>
      <c r="H561" s="17">
        <v>87432</v>
      </c>
      <c r="I561" s="17">
        <v>87432</v>
      </c>
      <c r="J561" s="17">
        <v>87432</v>
      </c>
      <c r="K561" s="17">
        <v>87432</v>
      </c>
      <c r="L561" s="18">
        <v>22519</v>
      </c>
      <c r="M561" s="22" t="s">
        <v>852</v>
      </c>
      <c r="N561" s="114">
        <v>0</v>
      </c>
    </row>
    <row r="562" spans="1:14" x14ac:dyDescent="0.2">
      <c r="A562" s="19"/>
      <c r="B562" s="19">
        <v>110</v>
      </c>
      <c r="C562" s="19">
        <v>847900</v>
      </c>
      <c r="D562" s="19" t="s">
        <v>853</v>
      </c>
      <c r="E562" s="17">
        <v>385000</v>
      </c>
      <c r="F562" s="41">
        <v>123600</v>
      </c>
      <c r="G562" s="17">
        <v>385000</v>
      </c>
      <c r="H562" s="17">
        <v>385000</v>
      </c>
      <c r="I562" s="17">
        <v>385000</v>
      </c>
      <c r="J562" s="17">
        <v>385000</v>
      </c>
      <c r="K562" s="17">
        <v>385000</v>
      </c>
      <c r="L562" s="18">
        <v>261400</v>
      </c>
      <c r="M562" s="22" t="s">
        <v>793</v>
      </c>
      <c r="N562" s="114">
        <v>0</v>
      </c>
    </row>
    <row r="563" spans="1:14" x14ac:dyDescent="0.2">
      <c r="A563" s="19"/>
      <c r="B563" s="19">
        <v>820</v>
      </c>
      <c r="C563" s="19">
        <v>847900</v>
      </c>
      <c r="D563" s="19" t="s">
        <v>854</v>
      </c>
      <c r="E563" s="17">
        <v>108000</v>
      </c>
      <c r="F563" s="41">
        <v>0</v>
      </c>
      <c r="G563" s="17">
        <v>108000</v>
      </c>
      <c r="H563" s="17">
        <v>108000</v>
      </c>
      <c r="I563" s="17">
        <v>108000</v>
      </c>
      <c r="J563" s="17">
        <v>108000</v>
      </c>
      <c r="K563" s="17">
        <v>108000</v>
      </c>
      <c r="L563" s="18">
        <v>108000</v>
      </c>
      <c r="M563" s="22" t="s">
        <v>793</v>
      </c>
      <c r="N563" s="114">
        <v>0</v>
      </c>
    </row>
    <row r="564" spans="1:14" ht="15.75" customHeight="1" x14ac:dyDescent="0.25">
      <c r="A564" s="20" t="s">
        <v>855</v>
      </c>
      <c r="B564" s="20">
        <v>999</v>
      </c>
      <c r="C564" s="20">
        <v>847000</v>
      </c>
      <c r="D564" s="20" t="s">
        <v>31</v>
      </c>
      <c r="E564" s="39">
        <v>4836373.4442363298</v>
      </c>
      <c r="F564" s="39">
        <v>3983350</v>
      </c>
      <c r="G564" s="39">
        <v>5504196.7491576131</v>
      </c>
      <c r="H564" s="39">
        <v>5504452.3429778004</v>
      </c>
      <c r="I564" s="39">
        <v>5615646</v>
      </c>
      <c r="J564" s="39">
        <v>5388066.0127161695</v>
      </c>
      <c r="K564" s="39">
        <v>5388673.0127161695</v>
      </c>
      <c r="L564" s="18">
        <v>1404716.0127161695</v>
      </c>
      <c r="M564" s="30"/>
      <c r="N564" s="114">
        <v>607</v>
      </c>
    </row>
    <row r="565" spans="1:14" ht="30" customHeight="1" x14ac:dyDescent="0.2">
      <c r="A565" s="19" t="s">
        <v>856</v>
      </c>
      <c r="B565" s="19">
        <v>820</v>
      </c>
      <c r="C565" s="19">
        <v>848200</v>
      </c>
      <c r="D565" s="19" t="s">
        <v>233</v>
      </c>
      <c r="E565" s="41">
        <v>46000</v>
      </c>
      <c r="F565" s="41">
        <v>40000</v>
      </c>
      <c r="G565" s="41">
        <v>46000</v>
      </c>
      <c r="H565" s="41">
        <v>46000</v>
      </c>
      <c r="I565" s="41">
        <v>46000</v>
      </c>
      <c r="J565" s="41">
        <v>46000</v>
      </c>
      <c r="K565" s="41">
        <v>46000</v>
      </c>
      <c r="L565" s="18">
        <v>6000</v>
      </c>
      <c r="M565" s="22" t="s">
        <v>1180</v>
      </c>
      <c r="N565" s="114">
        <v>0</v>
      </c>
    </row>
    <row r="566" spans="1:14" x14ac:dyDescent="0.2">
      <c r="A566" s="19"/>
      <c r="B566" s="19">
        <v>820</v>
      </c>
      <c r="C566" s="19">
        <v>848300</v>
      </c>
      <c r="D566" s="19" t="s">
        <v>857</v>
      </c>
      <c r="E566" s="41">
        <v>50000</v>
      </c>
      <c r="F566" s="41">
        <v>56211</v>
      </c>
      <c r="G566" s="41">
        <v>50000</v>
      </c>
      <c r="H566" s="41">
        <v>50000</v>
      </c>
      <c r="I566" s="41">
        <v>50000</v>
      </c>
      <c r="J566" s="41">
        <v>50000</v>
      </c>
      <c r="K566" s="41">
        <v>50000</v>
      </c>
      <c r="L566" s="18">
        <v>-6211</v>
      </c>
      <c r="M566" s="22" t="s">
        <v>858</v>
      </c>
      <c r="N566" s="114">
        <v>0</v>
      </c>
    </row>
    <row r="567" spans="1:14" x14ac:dyDescent="0.2">
      <c r="A567" s="19"/>
      <c r="B567" s="19">
        <v>750</v>
      </c>
      <c r="C567" s="19">
        <v>848400</v>
      </c>
      <c r="D567" s="19" t="s">
        <v>859</v>
      </c>
      <c r="E567" s="41">
        <v>5000</v>
      </c>
      <c r="F567" s="41">
        <v>5000</v>
      </c>
      <c r="G567" s="41">
        <v>9600</v>
      </c>
      <c r="H567" s="41">
        <v>9600</v>
      </c>
      <c r="I567" s="41">
        <v>9600</v>
      </c>
      <c r="J567" s="41">
        <v>5000</v>
      </c>
      <c r="K567" s="41">
        <v>5000</v>
      </c>
      <c r="L567" s="18">
        <v>0</v>
      </c>
      <c r="M567" s="22" t="s">
        <v>860</v>
      </c>
      <c r="N567" s="114">
        <v>0</v>
      </c>
    </row>
    <row r="568" spans="1:14" ht="15.75" customHeight="1" x14ac:dyDescent="0.25">
      <c r="A568" s="20" t="s">
        <v>861</v>
      </c>
      <c r="B568" s="20">
        <v>999</v>
      </c>
      <c r="C568" s="20">
        <v>848000</v>
      </c>
      <c r="D568" s="20" t="s">
        <v>31</v>
      </c>
      <c r="E568" s="39">
        <v>101000</v>
      </c>
      <c r="F568" s="39">
        <v>101211</v>
      </c>
      <c r="G568" s="39">
        <v>105600</v>
      </c>
      <c r="H568" s="39">
        <v>105600</v>
      </c>
      <c r="I568" s="39">
        <v>105600</v>
      </c>
      <c r="J568" s="39">
        <v>101000</v>
      </c>
      <c r="K568" s="39">
        <v>101000</v>
      </c>
      <c r="L568" s="18">
        <v>-211</v>
      </c>
      <c r="M568" s="30"/>
      <c r="N568" s="114">
        <v>0</v>
      </c>
    </row>
    <row r="569" spans="1:14" ht="15" customHeight="1" x14ac:dyDescent="0.2">
      <c r="A569" s="19"/>
      <c r="B569" s="19">
        <v>780</v>
      </c>
      <c r="C569" s="19">
        <v>848500</v>
      </c>
      <c r="D569" s="19" t="s">
        <v>862</v>
      </c>
      <c r="E569" s="41">
        <v>30000</v>
      </c>
      <c r="F569" s="41">
        <v>69975</v>
      </c>
      <c r="G569" s="41">
        <v>30000</v>
      </c>
      <c r="H569" s="41">
        <v>30000</v>
      </c>
      <c r="I569" s="41">
        <v>30000</v>
      </c>
      <c r="J569" s="41">
        <v>30000</v>
      </c>
      <c r="K569" s="41">
        <v>30000</v>
      </c>
      <c r="L569" s="18">
        <v>-39975</v>
      </c>
      <c r="M569" s="31" t="s">
        <v>863</v>
      </c>
      <c r="N569" s="114">
        <v>0</v>
      </c>
    </row>
    <row r="570" spans="1:14" s="35" customFormat="1" ht="15.75" x14ac:dyDescent="0.25">
      <c r="A570" s="19"/>
      <c r="B570" s="19">
        <v>820</v>
      </c>
      <c r="C570" s="19">
        <v>848500</v>
      </c>
      <c r="D570" s="19" t="s">
        <v>864</v>
      </c>
      <c r="E570" s="41">
        <v>11000</v>
      </c>
      <c r="F570" s="41">
        <v>12000</v>
      </c>
      <c r="G570" s="41">
        <v>11000</v>
      </c>
      <c r="H570" s="41">
        <v>11000</v>
      </c>
      <c r="I570" s="41">
        <v>11000</v>
      </c>
      <c r="J570" s="41">
        <v>11000</v>
      </c>
      <c r="K570" s="41">
        <v>11000</v>
      </c>
      <c r="L570" s="18">
        <v>-1000</v>
      </c>
      <c r="M570" s="22" t="s">
        <v>865</v>
      </c>
      <c r="N570" s="114">
        <v>0</v>
      </c>
    </row>
    <row r="571" spans="1:14" ht="15.75" customHeight="1" x14ac:dyDescent="0.25">
      <c r="A571" s="20" t="s">
        <v>866</v>
      </c>
      <c r="B571" s="20">
        <v>999</v>
      </c>
      <c r="C571" s="20">
        <v>848500</v>
      </c>
      <c r="D571" s="20"/>
      <c r="E571" s="39">
        <v>41000</v>
      </c>
      <c r="F571" s="39">
        <v>81975</v>
      </c>
      <c r="G571" s="39">
        <v>41000</v>
      </c>
      <c r="H571" s="39">
        <v>41000</v>
      </c>
      <c r="I571" s="39">
        <v>41000</v>
      </c>
      <c r="J571" s="39">
        <v>41000</v>
      </c>
      <c r="K571" s="39">
        <v>41000</v>
      </c>
      <c r="L571" s="18">
        <v>-40975</v>
      </c>
      <c r="M571" s="30"/>
      <c r="N571" s="114">
        <v>0</v>
      </c>
    </row>
    <row r="572" spans="1:14" ht="15" customHeight="1" x14ac:dyDescent="0.2">
      <c r="A572" s="19" t="s">
        <v>241</v>
      </c>
      <c r="B572" s="19">
        <v>824</v>
      </c>
      <c r="C572" s="19">
        <v>849000</v>
      </c>
      <c r="D572" s="19" t="s">
        <v>242</v>
      </c>
      <c r="E572" s="41">
        <v>210000</v>
      </c>
      <c r="F572" s="41">
        <v>100000</v>
      </c>
      <c r="G572" s="41">
        <v>210000</v>
      </c>
      <c r="H572" s="41">
        <v>210000</v>
      </c>
      <c r="I572" s="41">
        <v>210000</v>
      </c>
      <c r="J572" s="41">
        <v>100000</v>
      </c>
      <c r="K572" s="41">
        <v>100000</v>
      </c>
      <c r="L572" s="18">
        <v>0</v>
      </c>
      <c r="M572" s="22" t="s">
        <v>31</v>
      </c>
      <c r="N572" s="114">
        <v>0</v>
      </c>
    </row>
    <row r="573" spans="1:14" x14ac:dyDescent="0.2">
      <c r="A573" s="19"/>
      <c r="B573" s="19">
        <v>828</v>
      </c>
      <c r="C573" s="19">
        <v>849000</v>
      </c>
      <c r="D573" s="19" t="s">
        <v>243</v>
      </c>
      <c r="E573" s="41">
        <v>1013000</v>
      </c>
      <c r="F573" s="41">
        <v>1041565</v>
      </c>
      <c r="G573" s="41">
        <v>1013000</v>
      </c>
      <c r="H573" s="41">
        <v>1013000</v>
      </c>
      <c r="I573" s="41">
        <v>1013000</v>
      </c>
      <c r="J573" s="41">
        <v>1013000</v>
      </c>
      <c r="K573" s="41">
        <v>1013000</v>
      </c>
      <c r="L573" s="18">
        <v>-28565</v>
      </c>
      <c r="M573" s="22" t="s">
        <v>867</v>
      </c>
      <c r="N573" s="114">
        <v>0</v>
      </c>
    </row>
    <row r="574" spans="1:14" x14ac:dyDescent="0.2">
      <c r="A574" s="19"/>
      <c r="B574" s="19">
        <v>829</v>
      </c>
      <c r="C574" s="19">
        <v>849000</v>
      </c>
      <c r="D574" s="19" t="s">
        <v>244</v>
      </c>
      <c r="E574" s="41">
        <v>265000</v>
      </c>
      <c r="F574" s="41">
        <v>357676</v>
      </c>
      <c r="G574" s="41">
        <v>265000</v>
      </c>
      <c r="H574" s="41">
        <v>265000</v>
      </c>
      <c r="I574" s="41">
        <v>265000</v>
      </c>
      <c r="J574" s="41">
        <v>265000</v>
      </c>
      <c r="K574" s="41">
        <v>265000</v>
      </c>
      <c r="L574" s="18">
        <v>-92676</v>
      </c>
      <c r="M574" s="22" t="s">
        <v>31</v>
      </c>
      <c r="N574" s="114">
        <v>0</v>
      </c>
    </row>
    <row r="575" spans="1:14" ht="30" x14ac:dyDescent="0.2">
      <c r="A575" s="19"/>
      <c r="B575" s="19">
        <v>830</v>
      </c>
      <c r="C575" s="19">
        <v>849000</v>
      </c>
      <c r="D575" s="19" t="s">
        <v>245</v>
      </c>
      <c r="E575" s="41">
        <v>85000</v>
      </c>
      <c r="F575" s="41">
        <v>28084</v>
      </c>
      <c r="G575" s="41">
        <v>85000</v>
      </c>
      <c r="H575" s="41">
        <v>85000</v>
      </c>
      <c r="I575" s="41">
        <v>85000</v>
      </c>
      <c r="J575" s="41">
        <v>30000</v>
      </c>
      <c r="K575" s="41">
        <v>30000</v>
      </c>
      <c r="L575" s="18">
        <v>1916</v>
      </c>
      <c r="M575" s="22" t="s">
        <v>868</v>
      </c>
      <c r="N575" s="114">
        <v>0</v>
      </c>
    </row>
    <row r="576" spans="1:14" x14ac:dyDescent="0.2">
      <c r="A576" s="19"/>
      <c r="B576" s="19">
        <v>832</v>
      </c>
      <c r="C576" s="19">
        <v>849000</v>
      </c>
      <c r="D576" s="19" t="s">
        <v>246</v>
      </c>
      <c r="E576" s="41">
        <v>68000</v>
      </c>
      <c r="F576" s="41">
        <v>0</v>
      </c>
      <c r="G576" s="41">
        <v>68000</v>
      </c>
      <c r="H576" s="41">
        <v>68000</v>
      </c>
      <c r="I576" s="41">
        <v>68000</v>
      </c>
      <c r="J576" s="41">
        <v>68000</v>
      </c>
      <c r="K576" s="41">
        <v>68000</v>
      </c>
      <c r="L576" s="18">
        <v>68000</v>
      </c>
      <c r="M576" s="22" t="s">
        <v>869</v>
      </c>
      <c r="N576" s="114">
        <v>0</v>
      </c>
    </row>
    <row r="577" spans="1:14" x14ac:dyDescent="0.2">
      <c r="A577" s="19"/>
      <c r="B577" s="19">
        <v>833</v>
      </c>
      <c r="C577" s="19">
        <v>849000</v>
      </c>
      <c r="D577" s="19" t="s">
        <v>870</v>
      </c>
      <c r="E577" s="41">
        <v>35000</v>
      </c>
      <c r="F577" s="41">
        <v>13765</v>
      </c>
      <c r="G577" s="41">
        <v>35000</v>
      </c>
      <c r="H577" s="41">
        <v>35000</v>
      </c>
      <c r="I577" s="41">
        <v>35000</v>
      </c>
      <c r="J577" s="41">
        <v>20000</v>
      </c>
      <c r="K577" s="41">
        <v>20000</v>
      </c>
      <c r="L577" s="18">
        <v>6235</v>
      </c>
      <c r="M577" s="22" t="s">
        <v>871</v>
      </c>
      <c r="N577" s="114">
        <v>0</v>
      </c>
    </row>
    <row r="578" spans="1:14" s="35" customFormat="1" ht="15.75" x14ac:dyDescent="0.25">
      <c r="A578" s="19"/>
      <c r="B578" s="19">
        <v>834</v>
      </c>
      <c r="C578" s="19">
        <v>849000</v>
      </c>
      <c r="D578" s="19" t="s">
        <v>248</v>
      </c>
      <c r="E578" s="41">
        <v>17000</v>
      </c>
      <c r="F578" s="41">
        <v>0</v>
      </c>
      <c r="G578" s="41">
        <v>17000</v>
      </c>
      <c r="H578" s="41">
        <v>17000</v>
      </c>
      <c r="I578" s="41">
        <v>17000</v>
      </c>
      <c r="J578" s="41">
        <v>17000</v>
      </c>
      <c r="K578" s="41">
        <v>17000</v>
      </c>
      <c r="L578" s="18">
        <v>17000</v>
      </c>
      <c r="M578" s="22" t="s">
        <v>872</v>
      </c>
      <c r="N578" s="114">
        <v>0</v>
      </c>
    </row>
    <row r="579" spans="1:14" s="35" customFormat="1" ht="15.75" x14ac:dyDescent="0.25">
      <c r="A579" s="19"/>
      <c r="B579" s="19">
        <v>110</v>
      </c>
      <c r="C579" s="19">
        <v>849900</v>
      </c>
      <c r="D579" s="19" t="s">
        <v>523</v>
      </c>
      <c r="E579" s="41">
        <v>-156393</v>
      </c>
      <c r="F579" s="41">
        <v>-156939</v>
      </c>
      <c r="G579" s="41">
        <v>-156393</v>
      </c>
      <c r="H579" s="41">
        <v>-156393</v>
      </c>
      <c r="I579" s="41">
        <v>-156393</v>
      </c>
      <c r="J579" s="41">
        <v>-156393</v>
      </c>
      <c r="K579" s="41">
        <v>-156393</v>
      </c>
      <c r="L579" s="18">
        <v>546</v>
      </c>
      <c r="M579" s="22" t="s">
        <v>1140</v>
      </c>
      <c r="N579" s="114">
        <v>0</v>
      </c>
    </row>
    <row r="580" spans="1:14" ht="15.75" customHeight="1" x14ac:dyDescent="0.25">
      <c r="A580" s="20" t="s">
        <v>249</v>
      </c>
      <c r="B580" s="20">
        <v>999</v>
      </c>
      <c r="C580" s="20">
        <v>849000</v>
      </c>
      <c r="D580" s="20" t="s">
        <v>31</v>
      </c>
      <c r="E580" s="39">
        <v>1536607</v>
      </c>
      <c r="F580" s="39">
        <v>1384151</v>
      </c>
      <c r="G580" s="39">
        <v>1536607</v>
      </c>
      <c r="H580" s="39">
        <v>1536607</v>
      </c>
      <c r="I580" s="39">
        <v>1536607</v>
      </c>
      <c r="J580" s="39">
        <v>1356607</v>
      </c>
      <c r="K580" s="39">
        <v>1356607</v>
      </c>
      <c r="L580" s="18">
        <v>-27544</v>
      </c>
      <c r="M580" s="30"/>
      <c r="N580" s="114">
        <v>0</v>
      </c>
    </row>
    <row r="581" spans="1:14" ht="30" customHeight="1" x14ac:dyDescent="0.2">
      <c r="A581" s="19" t="s">
        <v>873</v>
      </c>
      <c r="B581" s="19">
        <v>810</v>
      </c>
      <c r="C581" s="19">
        <v>851000</v>
      </c>
      <c r="D581" s="19" t="s">
        <v>874</v>
      </c>
      <c r="E581" s="17">
        <v>3900000</v>
      </c>
      <c r="F581" s="49">
        <v>3900000</v>
      </c>
      <c r="G581" s="17">
        <v>4000000</v>
      </c>
      <c r="H581" s="17">
        <v>4000000</v>
      </c>
      <c r="I581" s="17">
        <v>4200000</v>
      </c>
      <c r="J581" s="17">
        <v>4200000</v>
      </c>
      <c r="K581" s="262">
        <v>4538024</v>
      </c>
      <c r="L581" s="18">
        <v>300000</v>
      </c>
      <c r="M581" s="50" t="s">
        <v>875</v>
      </c>
      <c r="N581" s="114">
        <v>338024</v>
      </c>
    </row>
    <row r="582" spans="1:14" s="35" customFormat="1" ht="15.75" x14ac:dyDescent="0.25">
      <c r="A582" s="20" t="s">
        <v>876</v>
      </c>
      <c r="B582" s="20">
        <v>999</v>
      </c>
      <c r="C582" s="20">
        <v>851000</v>
      </c>
      <c r="D582" s="20" t="s">
        <v>31</v>
      </c>
      <c r="E582" s="33">
        <v>3900000</v>
      </c>
      <c r="F582" s="33">
        <v>3900000</v>
      </c>
      <c r="G582" s="33">
        <v>4000000</v>
      </c>
      <c r="H582" s="33">
        <v>4000000</v>
      </c>
      <c r="I582" s="33">
        <v>4200000</v>
      </c>
      <c r="J582" s="33">
        <v>4200000</v>
      </c>
      <c r="K582" s="33">
        <v>4538024</v>
      </c>
      <c r="L582" s="18">
        <v>300000</v>
      </c>
      <c r="M582" s="30"/>
      <c r="N582" s="114">
        <v>338024</v>
      </c>
    </row>
    <row r="583" spans="1:14" ht="15" customHeight="1" x14ac:dyDescent="0.2">
      <c r="A583" s="19" t="s">
        <v>877</v>
      </c>
      <c r="B583" s="19">
        <v>110</v>
      </c>
      <c r="C583" s="19">
        <v>860000</v>
      </c>
      <c r="D583" s="19" t="s">
        <v>878</v>
      </c>
      <c r="E583" s="17">
        <v>1123941.2388966039</v>
      </c>
      <c r="F583" s="17">
        <v>1247100</v>
      </c>
      <c r="G583" s="17">
        <v>1147197.040723688</v>
      </c>
      <c r="H583" s="17">
        <v>1272904.1163139709</v>
      </c>
      <c r="I583" s="17">
        <v>1298935</v>
      </c>
      <c r="J583" s="17">
        <v>1268719.2819968453</v>
      </c>
      <c r="K583" s="17">
        <v>1268719.2819968453</v>
      </c>
      <c r="L583" s="18">
        <v>21619.281996845268</v>
      </c>
      <c r="M583" s="22" t="s">
        <v>300</v>
      </c>
      <c r="N583" s="114">
        <v>0</v>
      </c>
    </row>
    <row r="584" spans="1:14" s="16" customFormat="1" x14ac:dyDescent="0.2">
      <c r="A584" s="19"/>
      <c r="B584" s="19">
        <v>410</v>
      </c>
      <c r="C584" s="19">
        <v>860000</v>
      </c>
      <c r="D584" s="19" t="s">
        <v>326</v>
      </c>
      <c r="E584" s="41">
        <v>28922.399999999998</v>
      </c>
      <c r="F584" s="41">
        <v>28922</v>
      </c>
      <c r="G584" s="41">
        <v>29000</v>
      </c>
      <c r="H584" s="41">
        <v>29000</v>
      </c>
      <c r="I584" s="41">
        <v>29000</v>
      </c>
      <c r="J584" s="41">
        <v>29000</v>
      </c>
      <c r="K584" s="41">
        <v>28922.399999999998</v>
      </c>
      <c r="L584" s="18">
        <v>78</v>
      </c>
      <c r="M584" s="22" t="s">
        <v>327</v>
      </c>
      <c r="N584" s="114">
        <v>-77.600000000002183</v>
      </c>
    </row>
    <row r="585" spans="1:14" s="16" customFormat="1" x14ac:dyDescent="0.2">
      <c r="A585" s="19"/>
      <c r="B585" s="19">
        <v>430</v>
      </c>
      <c r="C585" s="19">
        <v>860000</v>
      </c>
      <c r="D585" s="19" t="s">
        <v>347</v>
      </c>
      <c r="E585" s="17">
        <v>25000</v>
      </c>
      <c r="F585" s="17">
        <v>20000</v>
      </c>
      <c r="G585" s="17">
        <v>20000</v>
      </c>
      <c r="H585" s="17">
        <v>20000</v>
      </c>
      <c r="I585" s="17">
        <v>20000</v>
      </c>
      <c r="J585" s="17">
        <v>20000</v>
      </c>
      <c r="K585" s="17">
        <v>20000</v>
      </c>
      <c r="L585" s="18">
        <v>0</v>
      </c>
      <c r="M585" s="22" t="s">
        <v>549</v>
      </c>
      <c r="N585" s="114">
        <v>0</v>
      </c>
    </row>
    <row r="586" spans="1:14" s="16" customFormat="1" x14ac:dyDescent="0.2">
      <c r="A586" s="19"/>
      <c r="B586" s="19">
        <v>540</v>
      </c>
      <c r="C586" s="19">
        <v>860000</v>
      </c>
      <c r="D586" s="19" t="s">
        <v>305</v>
      </c>
      <c r="E586" s="17">
        <v>18000</v>
      </c>
      <c r="F586" s="17">
        <v>15000</v>
      </c>
      <c r="G586" s="17">
        <v>15000</v>
      </c>
      <c r="H586" s="17">
        <v>15000</v>
      </c>
      <c r="I586" s="17">
        <v>15000</v>
      </c>
      <c r="J586" s="17">
        <v>15000</v>
      </c>
      <c r="K586" s="17">
        <v>15000</v>
      </c>
      <c r="L586" s="18">
        <v>0</v>
      </c>
      <c r="M586" s="22"/>
      <c r="N586" s="114">
        <v>0</v>
      </c>
    </row>
    <row r="587" spans="1:14" s="28" customFormat="1" ht="15.75" x14ac:dyDescent="0.25">
      <c r="A587" s="19"/>
      <c r="B587" s="19">
        <v>750</v>
      </c>
      <c r="C587" s="19">
        <v>860000</v>
      </c>
      <c r="D587" s="19" t="s">
        <v>313</v>
      </c>
      <c r="E587" s="17">
        <v>650000</v>
      </c>
      <c r="F587" s="17">
        <v>650000</v>
      </c>
      <c r="G587" s="17">
        <v>650000</v>
      </c>
      <c r="H587" s="17">
        <v>650000</v>
      </c>
      <c r="I587" s="17">
        <v>650000</v>
      </c>
      <c r="J587" s="17">
        <v>650000</v>
      </c>
      <c r="K587" s="262">
        <v>750000</v>
      </c>
      <c r="L587" s="18">
        <v>0</v>
      </c>
      <c r="M587" s="22" t="s">
        <v>879</v>
      </c>
      <c r="N587" s="114">
        <v>100000</v>
      </c>
    </row>
    <row r="588" spans="1:14" s="28" customFormat="1" ht="15.75" x14ac:dyDescent="0.25">
      <c r="A588" s="19"/>
      <c r="B588" s="19">
        <v>751</v>
      </c>
      <c r="C588" s="19">
        <v>860000</v>
      </c>
      <c r="D588" s="19" t="s">
        <v>880</v>
      </c>
      <c r="E588" s="17">
        <v>50000</v>
      </c>
      <c r="F588" s="17">
        <v>50000</v>
      </c>
      <c r="G588" s="17">
        <v>50000</v>
      </c>
      <c r="H588" s="17">
        <v>50000</v>
      </c>
      <c r="I588" s="17">
        <v>50000</v>
      </c>
      <c r="J588" s="17">
        <v>50000</v>
      </c>
      <c r="K588" s="17">
        <v>50000</v>
      </c>
      <c r="L588" s="18">
        <v>0</v>
      </c>
      <c r="M588" s="22" t="s">
        <v>881</v>
      </c>
      <c r="N588" s="114">
        <v>0</v>
      </c>
    </row>
    <row r="589" spans="1:14" x14ac:dyDescent="0.2">
      <c r="A589" s="19"/>
      <c r="B589" s="19">
        <v>780</v>
      </c>
      <c r="C589" s="19">
        <v>860000</v>
      </c>
      <c r="D589" s="19" t="s">
        <v>306</v>
      </c>
      <c r="E589" s="17">
        <v>4000</v>
      </c>
      <c r="F589" s="17">
        <v>4000</v>
      </c>
      <c r="G589" s="17">
        <v>4000</v>
      </c>
      <c r="H589" s="17">
        <v>4000</v>
      </c>
      <c r="I589" s="17">
        <v>4000</v>
      </c>
      <c r="J589" s="17">
        <v>4000</v>
      </c>
      <c r="K589" s="17">
        <v>4000</v>
      </c>
      <c r="L589" s="18">
        <v>0</v>
      </c>
      <c r="M589" s="22" t="s">
        <v>882</v>
      </c>
      <c r="N589" s="114">
        <v>0</v>
      </c>
    </row>
    <row r="590" spans="1:14" ht="15.75" x14ac:dyDescent="0.25">
      <c r="A590" s="20" t="s">
        <v>883</v>
      </c>
      <c r="B590" s="20">
        <v>999</v>
      </c>
      <c r="C590" s="20">
        <v>860000</v>
      </c>
      <c r="D590" s="20"/>
      <c r="E590" s="33">
        <v>1899863.6388966038</v>
      </c>
      <c r="F590" s="33">
        <v>2015022</v>
      </c>
      <c r="G590" s="33">
        <v>1915197.040723688</v>
      </c>
      <c r="H590" s="33">
        <v>2040904.1163139709</v>
      </c>
      <c r="I590" s="33">
        <v>2066935</v>
      </c>
      <c r="J590" s="33">
        <v>2036719.2819968453</v>
      </c>
      <c r="K590" s="33">
        <v>2136641.6819968452</v>
      </c>
      <c r="L590" s="18">
        <v>21697.281996845268</v>
      </c>
      <c r="M590" s="30"/>
      <c r="N590" s="114">
        <v>99922.399999999907</v>
      </c>
    </row>
    <row r="591" spans="1:14" x14ac:dyDescent="0.2">
      <c r="A591" s="19" t="s">
        <v>254</v>
      </c>
      <c r="B591" s="19">
        <v>110</v>
      </c>
      <c r="C591" s="19">
        <v>870000</v>
      </c>
      <c r="D591" s="19" t="s">
        <v>884</v>
      </c>
      <c r="E591" s="17">
        <v>921778.46246878989</v>
      </c>
      <c r="F591" s="17">
        <v>939900</v>
      </c>
      <c r="G591" s="17">
        <v>940851.2542747861</v>
      </c>
      <c r="H591" s="17">
        <v>959347.74991861207</v>
      </c>
      <c r="I591" s="17">
        <v>926914.99999999988</v>
      </c>
      <c r="J591" s="17">
        <v>905353.18031472387</v>
      </c>
      <c r="K591" s="17">
        <v>905353.18031472387</v>
      </c>
      <c r="L591" s="18">
        <v>-34546.819685276132</v>
      </c>
      <c r="M591" s="22" t="s">
        <v>300</v>
      </c>
      <c r="N591" s="114">
        <v>0</v>
      </c>
    </row>
    <row r="592" spans="1:14" s="35" customFormat="1" ht="15.75" x14ac:dyDescent="0.25">
      <c r="A592" s="19"/>
      <c r="B592" s="19">
        <v>530</v>
      </c>
      <c r="C592" s="19">
        <v>870000</v>
      </c>
      <c r="D592" s="19" t="s">
        <v>303</v>
      </c>
      <c r="E592" s="17">
        <v>105000</v>
      </c>
      <c r="F592" s="17">
        <v>132000</v>
      </c>
      <c r="G592" s="17">
        <v>132000</v>
      </c>
      <c r="H592" s="17">
        <v>132000</v>
      </c>
      <c r="I592" s="17">
        <v>132000</v>
      </c>
      <c r="J592" s="17">
        <v>132000</v>
      </c>
      <c r="K592" s="17">
        <v>132000</v>
      </c>
      <c r="L592" s="18">
        <v>0</v>
      </c>
      <c r="M592" s="22" t="s">
        <v>304</v>
      </c>
      <c r="N592" s="114">
        <v>0</v>
      </c>
    </row>
    <row r="593" spans="1:14" s="35" customFormat="1" ht="15.75" x14ac:dyDescent="0.25">
      <c r="A593" s="19" t="s">
        <v>31</v>
      </c>
      <c r="B593" s="19">
        <v>780</v>
      </c>
      <c r="C593" s="19">
        <v>870000</v>
      </c>
      <c r="D593" s="19" t="s">
        <v>885</v>
      </c>
      <c r="E593" s="17">
        <v>30000</v>
      </c>
      <c r="F593" s="17">
        <v>30000</v>
      </c>
      <c r="G593" s="17">
        <v>5000</v>
      </c>
      <c r="H593" s="17">
        <v>5000</v>
      </c>
      <c r="I593" s="17">
        <v>5000</v>
      </c>
      <c r="J593" s="17">
        <v>5000</v>
      </c>
      <c r="K593" s="17">
        <v>5000</v>
      </c>
      <c r="L593" s="18">
        <v>-25000</v>
      </c>
      <c r="M593" s="31" t="s">
        <v>952</v>
      </c>
      <c r="N593" s="114">
        <v>0</v>
      </c>
    </row>
    <row r="594" spans="1:14" s="35" customFormat="1" ht="15.75" x14ac:dyDescent="0.25">
      <c r="A594" s="19" t="s">
        <v>31</v>
      </c>
      <c r="B594" s="19">
        <v>780</v>
      </c>
      <c r="C594" s="19">
        <v>879000</v>
      </c>
      <c r="D594" s="19" t="s">
        <v>886</v>
      </c>
      <c r="E594" s="17">
        <v>100000</v>
      </c>
      <c r="F594" s="17">
        <v>0</v>
      </c>
      <c r="G594" s="17">
        <v>100000</v>
      </c>
      <c r="H594" s="17">
        <v>100000</v>
      </c>
      <c r="I594" s="17">
        <v>100000</v>
      </c>
      <c r="J594" s="17">
        <v>0</v>
      </c>
      <c r="K594" s="17">
        <v>0</v>
      </c>
      <c r="L594" s="18">
        <v>0</v>
      </c>
      <c r="M594" s="31" t="s">
        <v>915</v>
      </c>
      <c r="N594" s="114">
        <v>0</v>
      </c>
    </row>
    <row r="595" spans="1:14" s="28" customFormat="1" ht="15.75" x14ac:dyDescent="0.25">
      <c r="A595" s="20" t="s">
        <v>256</v>
      </c>
      <c r="B595" s="20">
        <v>999</v>
      </c>
      <c r="C595" s="20">
        <v>879000</v>
      </c>
      <c r="D595" s="20"/>
      <c r="E595" s="33">
        <v>1156778.4624687899</v>
      </c>
      <c r="F595" s="33">
        <v>1101900</v>
      </c>
      <c r="G595" s="33">
        <v>1177851.254274786</v>
      </c>
      <c r="H595" s="33">
        <v>1196347.7499186122</v>
      </c>
      <c r="I595" s="33">
        <v>1163915</v>
      </c>
      <c r="J595" s="33">
        <v>1042353.1803147239</v>
      </c>
      <c r="K595" s="33">
        <v>1042353.1803147239</v>
      </c>
      <c r="L595" s="18">
        <v>-59546.819685276132</v>
      </c>
      <c r="M595" s="30"/>
      <c r="N595" s="114">
        <v>0</v>
      </c>
    </row>
    <row r="596" spans="1:14" s="16" customFormat="1" x14ac:dyDescent="0.2">
      <c r="A596" s="19" t="s">
        <v>887</v>
      </c>
      <c r="B596" s="19">
        <v>430</v>
      </c>
      <c r="C596" s="19">
        <v>937000</v>
      </c>
      <c r="D596" s="19" t="s">
        <v>347</v>
      </c>
      <c r="E596" s="17">
        <v>100000</v>
      </c>
      <c r="F596" s="17">
        <v>60000</v>
      </c>
      <c r="G596" s="17">
        <v>60000</v>
      </c>
      <c r="H596" s="17">
        <v>60000</v>
      </c>
      <c r="I596" s="17">
        <v>60000</v>
      </c>
      <c r="J596" s="17">
        <v>60000</v>
      </c>
      <c r="K596" s="17">
        <v>60000</v>
      </c>
      <c r="L596" s="18">
        <v>0</v>
      </c>
      <c r="M596" s="22" t="s">
        <v>888</v>
      </c>
      <c r="N596" s="114">
        <v>0</v>
      </c>
    </row>
    <row r="597" spans="1:14" s="16" customFormat="1" x14ac:dyDescent="0.2">
      <c r="A597" s="19" t="s">
        <v>31</v>
      </c>
      <c r="B597" s="19">
        <v>750</v>
      </c>
      <c r="C597" s="19">
        <v>937000</v>
      </c>
      <c r="D597" s="19" t="s">
        <v>889</v>
      </c>
      <c r="E597" s="17">
        <v>300000</v>
      </c>
      <c r="F597" s="17">
        <v>300000</v>
      </c>
      <c r="G597" s="17">
        <v>300000</v>
      </c>
      <c r="H597" s="17">
        <v>300000</v>
      </c>
      <c r="I597" s="17">
        <v>300000</v>
      </c>
      <c r="J597" s="17">
        <v>300000</v>
      </c>
      <c r="K597" s="17">
        <v>300000</v>
      </c>
      <c r="L597" s="18">
        <v>0</v>
      </c>
      <c r="M597" s="22" t="s">
        <v>890</v>
      </c>
      <c r="N597" s="114">
        <v>0</v>
      </c>
    </row>
    <row r="598" spans="1:14" s="16" customFormat="1" ht="15.75" x14ac:dyDescent="0.25">
      <c r="A598" s="20" t="s">
        <v>891</v>
      </c>
      <c r="B598" s="20">
        <v>999</v>
      </c>
      <c r="C598" s="20">
        <v>937000</v>
      </c>
      <c r="D598" s="20"/>
      <c r="E598" s="33">
        <v>400000</v>
      </c>
      <c r="F598" s="33">
        <v>360000</v>
      </c>
      <c r="G598" s="33">
        <v>360000</v>
      </c>
      <c r="H598" s="33">
        <v>360000</v>
      </c>
      <c r="I598" s="33">
        <v>360000</v>
      </c>
      <c r="J598" s="33">
        <v>360000</v>
      </c>
      <c r="K598" s="33">
        <v>360000</v>
      </c>
      <c r="L598" s="18">
        <v>0</v>
      </c>
      <c r="M598" s="30"/>
      <c r="N598" s="114">
        <v>0</v>
      </c>
    </row>
    <row r="599" spans="1:14" s="16" customFormat="1" x14ac:dyDescent="0.2">
      <c r="A599" s="19" t="s">
        <v>268</v>
      </c>
      <c r="B599" s="19">
        <v>110</v>
      </c>
      <c r="C599" s="19">
        <v>941000</v>
      </c>
      <c r="D599" s="19" t="s">
        <v>892</v>
      </c>
      <c r="E599" s="17">
        <v>542592.3222259467</v>
      </c>
      <c r="F599" s="17">
        <v>621000</v>
      </c>
      <c r="G599" s="17">
        <v>553819.26103902166</v>
      </c>
      <c r="H599" s="17">
        <v>633849.2953499927</v>
      </c>
      <c r="I599" s="17">
        <v>801515</v>
      </c>
      <c r="J599" s="17">
        <v>782870.22469153686</v>
      </c>
      <c r="K599" s="17">
        <v>782870.22469153686</v>
      </c>
      <c r="L599" s="18">
        <v>161870.22469153686</v>
      </c>
      <c r="M599" s="22" t="s">
        <v>300</v>
      </c>
      <c r="N599" s="114">
        <v>0</v>
      </c>
    </row>
    <row r="600" spans="1:14" x14ac:dyDescent="0.2">
      <c r="A600" s="19"/>
      <c r="B600" s="19">
        <v>780</v>
      </c>
      <c r="C600" s="19">
        <v>941000</v>
      </c>
      <c r="D600" s="19" t="s">
        <v>306</v>
      </c>
      <c r="E600" s="17">
        <v>10000</v>
      </c>
      <c r="F600" s="17">
        <v>10000</v>
      </c>
      <c r="G600" s="17">
        <v>10000</v>
      </c>
      <c r="H600" s="17">
        <v>10000</v>
      </c>
      <c r="I600" s="17">
        <v>10000</v>
      </c>
      <c r="J600" s="17">
        <v>10000</v>
      </c>
      <c r="K600" s="17">
        <v>10000</v>
      </c>
      <c r="L600" s="18">
        <v>0</v>
      </c>
      <c r="M600" s="22" t="s">
        <v>893</v>
      </c>
      <c r="N600" s="114">
        <v>0</v>
      </c>
    </row>
    <row r="601" spans="1:14" s="16" customFormat="1" ht="15.75" x14ac:dyDescent="0.25">
      <c r="A601" s="20" t="s">
        <v>270</v>
      </c>
      <c r="B601" s="20">
        <v>999</v>
      </c>
      <c r="C601" s="20">
        <v>941000</v>
      </c>
      <c r="D601" s="20"/>
      <c r="E601" s="33">
        <v>552592.3222259467</v>
      </c>
      <c r="F601" s="33">
        <v>631000</v>
      </c>
      <c r="G601" s="33">
        <v>563819.26103902166</v>
      </c>
      <c r="H601" s="33">
        <v>643849.2953499927</v>
      </c>
      <c r="I601" s="33">
        <v>811515</v>
      </c>
      <c r="J601" s="33">
        <v>792870.22469153686</v>
      </c>
      <c r="K601" s="33">
        <v>792870.22469153686</v>
      </c>
      <c r="L601" s="18">
        <v>161870.22469153686</v>
      </c>
      <c r="M601" s="30"/>
      <c r="N601" s="114">
        <v>0</v>
      </c>
    </row>
    <row r="602" spans="1:14" s="16" customFormat="1" x14ac:dyDescent="0.2">
      <c r="A602" s="19" t="s">
        <v>894</v>
      </c>
      <c r="B602" s="19">
        <v>110</v>
      </c>
      <c r="C602" s="19">
        <v>980000</v>
      </c>
      <c r="D602" s="19" t="s">
        <v>895</v>
      </c>
      <c r="E602" s="17">
        <v>39851000</v>
      </c>
      <c r="F602" s="17">
        <v>40942110</v>
      </c>
      <c r="G602" s="17">
        <v>40675568.87116354</v>
      </c>
      <c r="H602" s="17">
        <v>41789255.352080338</v>
      </c>
      <c r="I602" s="17">
        <v>43558735</v>
      </c>
      <c r="J602" s="17">
        <v>42545475.327010863</v>
      </c>
      <c r="K602" s="17">
        <v>42546193.327010863</v>
      </c>
      <c r="L602" s="18">
        <v>1603365.3270108625</v>
      </c>
      <c r="M602" s="22" t="s">
        <v>896</v>
      </c>
      <c r="N602" s="114">
        <v>718</v>
      </c>
    </row>
    <row r="603" spans="1:14" s="16" customFormat="1" ht="15.75" x14ac:dyDescent="0.25">
      <c r="A603" s="20" t="s">
        <v>897</v>
      </c>
      <c r="B603" s="20">
        <v>999</v>
      </c>
      <c r="C603" s="20">
        <v>980000</v>
      </c>
      <c r="D603" s="20"/>
      <c r="E603" s="33">
        <v>39851000</v>
      </c>
      <c r="F603" s="33">
        <v>40942110</v>
      </c>
      <c r="G603" s="33">
        <v>40675568.87116354</v>
      </c>
      <c r="H603" s="33">
        <v>41789255.352080338</v>
      </c>
      <c r="I603" s="33">
        <v>43558735</v>
      </c>
      <c r="J603" s="33">
        <v>42545475.327010863</v>
      </c>
      <c r="K603" s="33">
        <v>42546193.327010863</v>
      </c>
      <c r="L603" s="18">
        <v>1603365.3270108625</v>
      </c>
      <c r="M603" s="30"/>
      <c r="N603" s="114">
        <v>718</v>
      </c>
    </row>
    <row r="604" spans="1:14" s="16" customFormat="1" x14ac:dyDescent="0.2">
      <c r="A604" s="19" t="s">
        <v>898</v>
      </c>
      <c r="B604" s="19">
        <v>860</v>
      </c>
      <c r="C604" s="19">
        <v>995000</v>
      </c>
      <c r="D604" s="19" t="s">
        <v>899</v>
      </c>
      <c r="E604" s="17">
        <v>52440000</v>
      </c>
      <c r="F604" s="17">
        <v>52440000</v>
      </c>
      <c r="G604" s="17">
        <v>52440000</v>
      </c>
      <c r="H604" s="17">
        <v>52440000</v>
      </c>
      <c r="I604" s="17">
        <v>52440000</v>
      </c>
      <c r="J604" s="17">
        <v>52440000</v>
      </c>
      <c r="K604" s="17">
        <v>52440000</v>
      </c>
      <c r="L604" s="18">
        <v>0</v>
      </c>
      <c r="M604" s="22" t="s">
        <v>900</v>
      </c>
      <c r="N604" s="114">
        <v>0</v>
      </c>
    </row>
    <row r="605" spans="1:14" s="67" customFormat="1" ht="15.75" x14ac:dyDescent="0.25">
      <c r="A605" s="20" t="s">
        <v>901</v>
      </c>
      <c r="B605" s="20">
        <v>999</v>
      </c>
      <c r="C605" s="20">
        <v>995000</v>
      </c>
      <c r="D605" s="20"/>
      <c r="E605" s="33">
        <v>52440000</v>
      </c>
      <c r="F605" s="33">
        <v>52440000</v>
      </c>
      <c r="G605" s="33">
        <v>52440000</v>
      </c>
      <c r="H605" s="33">
        <v>52440000</v>
      </c>
      <c r="I605" s="33">
        <v>52440000</v>
      </c>
      <c r="J605" s="33">
        <v>52440000</v>
      </c>
      <c r="K605" s="33">
        <v>52440000</v>
      </c>
      <c r="L605" s="18">
        <v>0</v>
      </c>
      <c r="M605" s="30"/>
      <c r="N605" s="114">
        <v>0</v>
      </c>
    </row>
    <row r="606" spans="1:14" x14ac:dyDescent="0.2">
      <c r="A606" s="19" t="s">
        <v>902</v>
      </c>
      <c r="B606" s="19">
        <v>997</v>
      </c>
      <c r="C606" s="19">
        <v>999999</v>
      </c>
      <c r="D606" s="19" t="s">
        <v>903</v>
      </c>
      <c r="E606" s="17">
        <v>800000</v>
      </c>
      <c r="F606" s="17">
        <v>3334000</v>
      </c>
      <c r="G606" s="17">
        <v>800000</v>
      </c>
      <c r="H606" s="17">
        <v>800000</v>
      </c>
      <c r="I606" s="17">
        <v>800000</v>
      </c>
      <c r="J606" s="17">
        <v>800000</v>
      </c>
      <c r="K606" s="17">
        <v>800000</v>
      </c>
      <c r="L606" s="18">
        <v>-2534000</v>
      </c>
      <c r="M606" s="22" t="s">
        <v>31</v>
      </c>
      <c r="N606" s="114">
        <v>0</v>
      </c>
    </row>
    <row r="607" spans="1:14" s="52" customFormat="1" ht="15.75" x14ac:dyDescent="0.25">
      <c r="A607" s="20" t="s">
        <v>904</v>
      </c>
      <c r="B607" s="20">
        <v>999</v>
      </c>
      <c r="C607" s="20">
        <v>999999</v>
      </c>
      <c r="D607" s="20"/>
      <c r="E607" s="33">
        <v>800000</v>
      </c>
      <c r="F607" s="33">
        <v>3334000</v>
      </c>
      <c r="G607" s="33">
        <v>800000</v>
      </c>
      <c r="H607" s="33">
        <v>800000</v>
      </c>
      <c r="I607" s="33">
        <v>800000</v>
      </c>
      <c r="J607" s="33">
        <v>800000</v>
      </c>
      <c r="K607" s="33">
        <v>800000</v>
      </c>
      <c r="L607" s="18">
        <v>-2534000</v>
      </c>
      <c r="M607" s="30"/>
      <c r="N607" s="114">
        <v>0</v>
      </c>
    </row>
    <row r="608" spans="1:14" ht="15.75" x14ac:dyDescent="0.25">
      <c r="A608" s="53"/>
      <c r="B608" s="53"/>
      <c r="C608" s="53"/>
      <c r="D608" s="53"/>
      <c r="E608" s="54">
        <v>607312801.37495434</v>
      </c>
      <c r="F608" s="54">
        <v>622566766</v>
      </c>
      <c r="G608" s="54" t="e">
        <v>#REF!</v>
      </c>
      <c r="H608" s="54" t="e">
        <v>#REF!</v>
      </c>
      <c r="I608" s="54">
        <v>687486745.27999997</v>
      </c>
      <c r="J608" s="54">
        <v>1266094544.3118734</v>
      </c>
      <c r="K608" s="54">
        <v>1296654072.0748701</v>
      </c>
      <c r="L608" s="54"/>
      <c r="M608" s="55"/>
      <c r="N608" s="114">
        <v>30559527.762996674</v>
      </c>
    </row>
    <row r="609" spans="1:14" ht="18" x14ac:dyDescent="0.25">
      <c r="A609" s="21" t="s">
        <v>905</v>
      </c>
      <c r="B609" s="21"/>
      <c r="C609" s="21"/>
      <c r="D609" s="21"/>
      <c r="E609" s="56">
        <v>607312801.37495434</v>
      </c>
      <c r="F609" s="56">
        <v>622566766</v>
      </c>
      <c r="G609" s="56" t="e">
        <v>#REF!</v>
      </c>
      <c r="H609" s="56" t="e">
        <v>#REF!</v>
      </c>
      <c r="I609" s="56">
        <v>687486745.27999997</v>
      </c>
      <c r="J609" s="56">
        <v>633047272.15593672</v>
      </c>
      <c r="K609" s="56">
        <v>648327036.03743505</v>
      </c>
      <c r="L609" s="56"/>
      <c r="M609" s="57"/>
      <c r="N609" s="114">
        <v>15279763.881498337</v>
      </c>
    </row>
    <row r="610" spans="1:14" ht="15.75" x14ac:dyDescent="0.25">
      <c r="A610" s="19" t="s">
        <v>906</v>
      </c>
      <c r="B610" s="19"/>
      <c r="C610" s="19"/>
      <c r="D610" s="19"/>
      <c r="E610" s="58"/>
      <c r="F610" s="58"/>
      <c r="G610" s="58" t="e">
        <v>#REF!</v>
      </c>
      <c r="H610" s="58"/>
      <c r="I610" s="58">
        <v>24745460.930000067</v>
      </c>
      <c r="J610" s="58" t="s">
        <v>31</v>
      </c>
      <c r="K610" s="58"/>
      <c r="L610" s="58"/>
      <c r="M610" s="59" t="s">
        <v>31</v>
      </c>
      <c r="N610" s="19">
        <v>3800000</v>
      </c>
    </row>
    <row r="611" spans="1:14" x14ac:dyDescent="0.2">
      <c r="A611" s="16"/>
      <c r="B611" s="16"/>
      <c r="C611" s="16"/>
      <c r="D611" s="16"/>
      <c r="E611" s="17"/>
      <c r="F611" s="17"/>
      <c r="G611" s="17"/>
      <c r="H611" s="17"/>
      <c r="I611" s="17"/>
      <c r="J611" s="17" t="s">
        <v>31</v>
      </c>
      <c r="K611" s="17"/>
      <c r="L611" s="60"/>
      <c r="M611" s="61"/>
      <c r="N611" s="133">
        <v>11479763.881498337</v>
      </c>
    </row>
    <row r="612" spans="1:14" x14ac:dyDescent="0.2">
      <c r="B612" s="19"/>
      <c r="C612" s="19"/>
      <c r="D612" s="19"/>
      <c r="E612" s="60"/>
      <c r="F612" s="60"/>
      <c r="G612" s="60"/>
      <c r="H612" s="60"/>
      <c r="I612" s="60"/>
      <c r="J612" s="60"/>
      <c r="K612" s="60"/>
      <c r="N612" s="134">
        <v>11564610.131498337</v>
      </c>
    </row>
    <row r="613" spans="1:14" x14ac:dyDescent="0.2">
      <c r="D613" s="19"/>
      <c r="E613" s="18"/>
      <c r="F613" s="18"/>
      <c r="G613" s="18"/>
      <c r="H613" s="18" t="s">
        <v>31</v>
      </c>
      <c r="I613" s="18"/>
      <c r="J613" s="18"/>
      <c r="K613" s="18"/>
      <c r="L613" s="18"/>
    </row>
    <row r="614" spans="1:14" x14ac:dyDescent="0.2">
      <c r="E614" s="18"/>
      <c r="F614" s="18"/>
      <c r="G614" s="18"/>
      <c r="H614" s="18"/>
      <c r="I614" s="18"/>
      <c r="J614" s="18"/>
      <c r="K614" s="18"/>
      <c r="L614" s="18"/>
    </row>
    <row r="615" spans="1:14" x14ac:dyDescent="0.2">
      <c r="E615" s="32"/>
      <c r="F615" s="18"/>
      <c r="G615" s="32"/>
      <c r="H615" s="32"/>
      <c r="I615" s="32"/>
      <c r="J615" s="32"/>
      <c r="K615" s="32"/>
      <c r="L615" s="18"/>
    </row>
    <row r="616" spans="1:14" x14ac:dyDescent="0.2">
      <c r="L616" s="18"/>
    </row>
    <row r="617" spans="1:14" x14ac:dyDescent="0.2">
      <c r="L617" s="18"/>
    </row>
    <row r="618" spans="1:14" x14ac:dyDescent="0.2">
      <c r="D618" s="64"/>
    </row>
    <row r="619" spans="1:14" x14ac:dyDescent="0.2">
      <c r="D619" s="65"/>
      <c r="L619" s="18"/>
    </row>
    <row r="620" spans="1:14" x14ac:dyDescent="0.2">
      <c r="L620" s="18"/>
    </row>
    <row r="621" spans="1:14" s="59" customFormat="1" x14ac:dyDescent="0.2">
      <c r="A621" s="51"/>
      <c r="B621" s="51"/>
      <c r="C621" s="51"/>
      <c r="D621" s="51"/>
      <c r="E621" s="63"/>
      <c r="F621" s="63"/>
      <c r="G621" s="63"/>
      <c r="H621" s="63"/>
      <c r="I621" s="63"/>
      <c r="J621" s="63"/>
      <c r="K621" s="63"/>
      <c r="L621" s="18"/>
      <c r="M621" s="62"/>
    </row>
    <row r="622" spans="1:14" s="59" customFormat="1" x14ac:dyDescent="0.2">
      <c r="A622" s="51"/>
      <c r="B622" s="51"/>
      <c r="C622" s="51"/>
      <c r="D622" s="51"/>
      <c r="E622" s="63"/>
      <c r="F622" s="63"/>
      <c r="G622" s="63"/>
      <c r="H622" s="63"/>
      <c r="I622" s="63"/>
      <c r="J622" s="63"/>
      <c r="K622" s="63"/>
      <c r="L622" s="18"/>
      <c r="M622" s="62"/>
    </row>
    <row r="623" spans="1:14" s="59" customFormat="1" x14ac:dyDescent="0.2">
      <c r="A623" s="51"/>
      <c r="B623" s="51"/>
      <c r="C623" s="51"/>
      <c r="D623" s="51"/>
      <c r="E623" s="63"/>
      <c r="F623" s="63"/>
      <c r="G623" s="63"/>
      <c r="H623" s="63"/>
      <c r="I623" s="63"/>
      <c r="J623" s="63"/>
      <c r="K623" s="63"/>
      <c r="L623" s="40"/>
      <c r="M623" s="62"/>
    </row>
    <row r="624" spans="1:14" s="59" customFormat="1" x14ac:dyDescent="0.2">
      <c r="A624" s="51"/>
      <c r="B624" s="51"/>
      <c r="C624" s="51"/>
      <c r="D624" s="51"/>
      <c r="E624" s="63"/>
      <c r="F624" s="66"/>
      <c r="G624" s="63"/>
      <c r="H624" s="63"/>
      <c r="I624" s="63"/>
      <c r="J624" s="63"/>
      <c r="K624" s="63"/>
      <c r="L624" s="40"/>
      <c r="M624" s="62"/>
    </row>
    <row r="625" spans="1:13" s="59" customFormat="1" x14ac:dyDescent="0.2">
      <c r="A625" s="51"/>
      <c r="B625" s="51"/>
      <c r="C625" s="51"/>
      <c r="D625" s="51"/>
      <c r="E625" s="63"/>
      <c r="F625" s="63"/>
      <c r="G625" s="63"/>
      <c r="H625" s="63"/>
      <c r="I625" s="63"/>
      <c r="J625" s="63"/>
      <c r="K625" s="63"/>
      <c r="L625" s="40"/>
      <c r="M625" s="62"/>
    </row>
    <row r="626" spans="1:13" s="59" customFormat="1" x14ac:dyDescent="0.2">
      <c r="A626" s="51"/>
      <c r="B626" s="51"/>
      <c r="C626" s="51"/>
      <c r="D626" s="51"/>
      <c r="E626" s="63"/>
      <c r="F626" s="63"/>
      <c r="G626" s="63"/>
      <c r="H626" s="63"/>
      <c r="I626" s="63"/>
      <c r="J626" s="63"/>
      <c r="K626" s="63"/>
      <c r="L626" s="40"/>
      <c r="M626" s="62"/>
    </row>
    <row r="627" spans="1:13" s="59" customFormat="1" x14ac:dyDescent="0.2">
      <c r="A627" s="51"/>
      <c r="B627" s="51"/>
      <c r="C627" s="51"/>
      <c r="D627" s="51"/>
      <c r="E627" s="63"/>
      <c r="F627" s="63"/>
      <c r="G627" s="63"/>
      <c r="H627" s="63"/>
      <c r="I627" s="63"/>
      <c r="J627" s="63"/>
      <c r="K627" s="63"/>
      <c r="L627" s="40"/>
      <c r="M627" s="62"/>
    </row>
    <row r="628" spans="1:13" s="59" customFormat="1" x14ac:dyDescent="0.2">
      <c r="A628" s="51"/>
      <c r="B628" s="51"/>
      <c r="C628" s="51"/>
      <c r="D628" s="51"/>
      <c r="E628" s="63"/>
      <c r="F628" s="63"/>
      <c r="G628" s="63"/>
      <c r="H628" s="63"/>
      <c r="I628" s="63"/>
      <c r="J628" s="63"/>
      <c r="K628" s="63"/>
      <c r="L628" s="40"/>
      <c r="M628" s="62"/>
    </row>
    <row r="629" spans="1:13" s="59" customFormat="1" x14ac:dyDescent="0.2">
      <c r="A629" s="51"/>
      <c r="B629" s="51"/>
      <c r="C629" s="51"/>
      <c r="D629" s="51"/>
      <c r="E629" s="63"/>
      <c r="F629" s="63"/>
      <c r="G629" s="63"/>
      <c r="H629" s="63"/>
      <c r="I629" s="63"/>
      <c r="J629" s="63"/>
      <c r="K629" s="63"/>
      <c r="L629" s="40"/>
      <c r="M629" s="62"/>
    </row>
    <row r="630" spans="1:13" s="59" customFormat="1" x14ac:dyDescent="0.2">
      <c r="A630" s="51"/>
      <c r="B630" s="51"/>
      <c r="C630" s="51"/>
      <c r="D630" s="51"/>
      <c r="E630" s="63"/>
      <c r="F630" s="63"/>
      <c r="G630" s="63"/>
      <c r="H630" s="63"/>
      <c r="I630" s="63"/>
      <c r="J630" s="63"/>
      <c r="K630" s="63"/>
      <c r="L630" s="40"/>
      <c r="M630" s="62"/>
    </row>
    <row r="631" spans="1:13" s="59" customFormat="1" x14ac:dyDescent="0.2">
      <c r="A631" s="51"/>
      <c r="B631" s="51"/>
      <c r="C631" s="51"/>
      <c r="D631" s="51"/>
      <c r="E631" s="63"/>
      <c r="F631" s="63"/>
      <c r="G631" s="63"/>
      <c r="H631" s="63"/>
      <c r="I631" s="63"/>
      <c r="J631" s="63"/>
      <c r="K631" s="63"/>
      <c r="L631" s="40"/>
      <c r="M631" s="62"/>
    </row>
    <row r="632" spans="1:13" s="59" customFormat="1" x14ac:dyDescent="0.2">
      <c r="A632" s="51"/>
      <c r="B632" s="51"/>
      <c r="C632" s="51"/>
      <c r="D632" s="51"/>
      <c r="E632" s="63"/>
      <c r="F632" s="63"/>
      <c r="G632" s="63"/>
      <c r="H632" s="63"/>
      <c r="I632" s="63"/>
      <c r="J632" s="63"/>
      <c r="K632" s="63"/>
      <c r="L632" s="40"/>
      <c r="M632" s="62"/>
    </row>
    <row r="633" spans="1:13" s="59" customFormat="1" x14ac:dyDescent="0.2">
      <c r="A633" s="51"/>
      <c r="B633" s="51"/>
      <c r="C633" s="51"/>
      <c r="D633" s="51"/>
      <c r="E633" s="63"/>
      <c r="F633" s="63"/>
      <c r="G633" s="63"/>
      <c r="H633" s="63"/>
      <c r="I633" s="63"/>
      <c r="J633" s="63"/>
      <c r="K633" s="63"/>
      <c r="L633" s="40"/>
      <c r="M633" s="62"/>
    </row>
    <row r="634" spans="1:13" s="59" customFormat="1" x14ac:dyDescent="0.2">
      <c r="A634" s="51"/>
      <c r="B634" s="51"/>
      <c r="C634" s="51"/>
      <c r="D634" s="51"/>
      <c r="E634" s="63"/>
      <c r="F634" s="63"/>
      <c r="G634" s="63"/>
      <c r="H634" s="63"/>
      <c r="I634" s="63"/>
      <c r="J634" s="63"/>
      <c r="K634" s="63"/>
      <c r="L634" s="40"/>
      <c r="M634" s="62"/>
    </row>
    <row r="635" spans="1:13" s="59" customFormat="1" x14ac:dyDescent="0.2">
      <c r="A635" s="51"/>
      <c r="B635" s="51"/>
      <c r="C635" s="51"/>
      <c r="D635" s="51"/>
      <c r="E635" s="63"/>
      <c r="F635" s="63"/>
      <c r="G635" s="63"/>
      <c r="H635" s="63"/>
      <c r="I635" s="63"/>
      <c r="J635" s="63"/>
      <c r="K635" s="63"/>
      <c r="L635" s="40"/>
      <c r="M635" s="62"/>
    </row>
    <row r="636" spans="1:13" s="59" customFormat="1" x14ac:dyDescent="0.2">
      <c r="A636" s="51"/>
      <c r="B636" s="51"/>
      <c r="C636" s="51"/>
      <c r="D636" s="51"/>
      <c r="E636" s="63"/>
      <c r="F636" s="63"/>
      <c r="G636" s="63"/>
      <c r="H636" s="63"/>
      <c r="I636" s="63"/>
      <c r="J636" s="63"/>
      <c r="K636" s="63"/>
      <c r="L636" s="40"/>
      <c r="M636" s="62"/>
    </row>
    <row r="637" spans="1:13" s="59" customFormat="1" x14ac:dyDescent="0.2">
      <c r="A637" s="51"/>
      <c r="B637" s="51"/>
      <c r="C637" s="51"/>
      <c r="D637" s="51"/>
      <c r="E637" s="63"/>
      <c r="F637" s="63"/>
      <c r="G637" s="63"/>
      <c r="H637" s="63"/>
      <c r="I637" s="63"/>
      <c r="J637" s="63"/>
      <c r="K637" s="63"/>
      <c r="L637" s="40"/>
      <c r="M637" s="62"/>
    </row>
    <row r="638" spans="1:13" s="59" customFormat="1" x14ac:dyDescent="0.2">
      <c r="A638" s="51"/>
      <c r="B638" s="51"/>
      <c r="C638" s="51"/>
      <c r="D638" s="51"/>
      <c r="E638" s="63"/>
      <c r="F638" s="63"/>
      <c r="G638" s="63"/>
      <c r="H638" s="63"/>
      <c r="I638" s="63"/>
      <c r="J638" s="63"/>
      <c r="K638" s="63"/>
      <c r="L638" s="40"/>
      <c r="M638" s="62"/>
    </row>
    <row r="639" spans="1:13" s="59" customFormat="1" x14ac:dyDescent="0.2">
      <c r="A639" s="51"/>
      <c r="B639" s="51"/>
      <c r="C639" s="51"/>
      <c r="D639" s="51"/>
      <c r="E639" s="63"/>
      <c r="F639" s="63"/>
      <c r="G639" s="63"/>
      <c r="H639" s="63"/>
      <c r="I639" s="63"/>
      <c r="J639" s="63"/>
      <c r="K639" s="63"/>
      <c r="L639" s="40"/>
      <c r="M639" s="62"/>
    </row>
    <row r="640" spans="1:13" s="59" customFormat="1" x14ac:dyDescent="0.2">
      <c r="A640" s="51"/>
      <c r="B640" s="51"/>
      <c r="C640" s="51"/>
      <c r="D640" s="51"/>
      <c r="E640" s="63"/>
      <c r="F640" s="63"/>
      <c r="G640" s="63"/>
      <c r="H640" s="63"/>
      <c r="I640" s="63"/>
      <c r="J640" s="63"/>
      <c r="K640" s="63"/>
      <c r="L640" s="40"/>
      <c r="M640" s="62"/>
    </row>
    <row r="641" spans="1:13" s="59" customFormat="1" x14ac:dyDescent="0.2">
      <c r="A641" s="51"/>
      <c r="B641" s="51"/>
      <c r="C641" s="51"/>
      <c r="D641" s="51"/>
      <c r="E641" s="63"/>
      <c r="F641" s="63"/>
      <c r="G641" s="63"/>
      <c r="H641" s="63"/>
      <c r="I641" s="63"/>
      <c r="J641" s="63"/>
      <c r="K641" s="63"/>
      <c r="L641" s="40"/>
      <c r="M641" s="62"/>
    </row>
    <row r="642" spans="1:13" s="59" customFormat="1" x14ac:dyDescent="0.2">
      <c r="A642" s="51"/>
      <c r="B642" s="51"/>
      <c r="C642" s="51"/>
      <c r="D642" s="51"/>
      <c r="E642" s="63"/>
      <c r="F642" s="63"/>
      <c r="G642" s="63"/>
      <c r="H642" s="63"/>
      <c r="I642" s="63"/>
      <c r="J642" s="63"/>
      <c r="K642" s="63"/>
      <c r="L642" s="40"/>
      <c r="M642" s="62"/>
    </row>
    <row r="643" spans="1:13" s="59" customFormat="1" x14ac:dyDescent="0.2">
      <c r="A643" s="51"/>
      <c r="B643" s="51"/>
      <c r="C643" s="51"/>
      <c r="D643" s="51"/>
      <c r="E643" s="63"/>
      <c r="F643" s="63"/>
      <c r="G643" s="63"/>
      <c r="H643" s="63"/>
      <c r="I643" s="63"/>
      <c r="J643" s="63"/>
      <c r="K643" s="63"/>
      <c r="L643" s="40"/>
      <c r="M643" s="62"/>
    </row>
    <row r="644" spans="1:13" s="59" customFormat="1" x14ac:dyDescent="0.2">
      <c r="A644" s="51"/>
      <c r="B644" s="51"/>
      <c r="C644" s="51"/>
      <c r="D644" s="51"/>
      <c r="E644" s="63"/>
      <c r="F644" s="63"/>
      <c r="G644" s="63"/>
      <c r="H644" s="63"/>
      <c r="I644" s="63"/>
      <c r="J644" s="63"/>
      <c r="K644" s="63"/>
      <c r="L644" s="40"/>
      <c r="M644" s="62"/>
    </row>
    <row r="645" spans="1:13" s="59" customFormat="1" x14ac:dyDescent="0.2">
      <c r="A645" s="51"/>
      <c r="B645" s="51"/>
      <c r="C645" s="51"/>
      <c r="D645" s="51"/>
      <c r="E645" s="63"/>
      <c r="F645" s="63"/>
      <c r="G645" s="63"/>
      <c r="H645" s="63"/>
      <c r="I645" s="63"/>
      <c r="J645" s="63"/>
      <c r="K645" s="63"/>
      <c r="L645" s="40"/>
      <c r="M645" s="62"/>
    </row>
    <row r="646" spans="1:13" s="59" customFormat="1" x14ac:dyDescent="0.2">
      <c r="A646" s="51"/>
      <c r="B646" s="51"/>
      <c r="C646" s="51"/>
      <c r="D646" s="51"/>
      <c r="E646" s="63"/>
      <c r="F646" s="63"/>
      <c r="G646" s="63"/>
      <c r="H646" s="63"/>
      <c r="I646" s="63"/>
      <c r="J646" s="63"/>
      <c r="K646" s="63"/>
      <c r="L646" s="40"/>
      <c r="M646" s="62"/>
    </row>
    <row r="647" spans="1:13" s="59" customFormat="1" x14ac:dyDescent="0.2">
      <c r="A647" s="51"/>
      <c r="B647" s="51"/>
      <c r="C647" s="51"/>
      <c r="D647" s="51"/>
      <c r="E647" s="63"/>
      <c r="F647" s="63"/>
      <c r="G647" s="63"/>
      <c r="H647" s="63"/>
      <c r="I647" s="63"/>
      <c r="J647" s="63"/>
      <c r="K647" s="63"/>
      <c r="L647" s="40"/>
      <c r="M647" s="62"/>
    </row>
    <row r="648" spans="1:13" s="59" customFormat="1" x14ac:dyDescent="0.2">
      <c r="A648" s="51"/>
      <c r="B648" s="51"/>
      <c r="C648" s="51"/>
      <c r="D648" s="51"/>
      <c r="E648" s="63"/>
      <c r="F648" s="63"/>
      <c r="G648" s="63"/>
      <c r="H648" s="63"/>
      <c r="I648" s="63"/>
      <c r="J648" s="63"/>
      <c r="K648" s="63"/>
      <c r="L648" s="40"/>
      <c r="M648" s="62"/>
    </row>
    <row r="649" spans="1:13" s="59" customFormat="1" x14ac:dyDescent="0.2">
      <c r="A649" s="51"/>
      <c r="B649" s="51"/>
      <c r="C649" s="51"/>
      <c r="D649" s="51"/>
      <c r="E649" s="63"/>
      <c r="F649" s="63"/>
      <c r="G649" s="63"/>
      <c r="H649" s="63"/>
      <c r="I649" s="63"/>
      <c r="J649" s="63"/>
      <c r="K649" s="63"/>
      <c r="L649" s="40"/>
      <c r="M649" s="62"/>
    </row>
    <row r="650" spans="1:13" s="59" customFormat="1" x14ac:dyDescent="0.2">
      <c r="A650" s="51"/>
      <c r="B650" s="51"/>
      <c r="C650" s="51"/>
      <c r="D650" s="51"/>
      <c r="E650" s="63"/>
      <c r="F650" s="63"/>
      <c r="G650" s="63"/>
      <c r="H650" s="63"/>
      <c r="I650" s="63"/>
      <c r="J650" s="63"/>
      <c r="K650" s="63"/>
      <c r="L650" s="40"/>
      <c r="M650" s="62"/>
    </row>
    <row r="651" spans="1:13" s="59" customFormat="1" x14ac:dyDescent="0.2">
      <c r="A651" s="51"/>
      <c r="B651" s="51"/>
      <c r="C651" s="51"/>
      <c r="D651" s="51"/>
      <c r="E651" s="63"/>
      <c r="F651" s="63"/>
      <c r="G651" s="63"/>
      <c r="H651" s="63"/>
      <c r="I651" s="63"/>
      <c r="J651" s="63"/>
      <c r="K651" s="63"/>
      <c r="L651" s="40"/>
      <c r="M651" s="62"/>
    </row>
    <row r="652" spans="1:13" s="59" customFormat="1" x14ac:dyDescent="0.2">
      <c r="A652" s="51"/>
      <c r="B652" s="51"/>
      <c r="C652" s="51"/>
      <c r="D652" s="51"/>
      <c r="E652" s="63"/>
      <c r="F652" s="63"/>
      <c r="G652" s="63"/>
      <c r="H652" s="63"/>
      <c r="I652" s="63"/>
      <c r="J652" s="63"/>
      <c r="K652" s="63"/>
      <c r="L652" s="40"/>
      <c r="M652" s="62"/>
    </row>
    <row r="653" spans="1:13" s="59" customFormat="1" x14ac:dyDescent="0.2">
      <c r="A653" s="51"/>
      <c r="B653" s="51"/>
      <c r="C653" s="51"/>
      <c r="D653" s="51"/>
      <c r="E653" s="63"/>
      <c r="F653" s="63"/>
      <c r="G653" s="63"/>
      <c r="H653" s="63"/>
      <c r="I653" s="63"/>
      <c r="J653" s="63"/>
      <c r="K653" s="63"/>
      <c r="L653" s="40"/>
      <c r="M653" s="62"/>
    </row>
    <row r="654" spans="1:13" s="59" customFormat="1" x14ac:dyDescent="0.2">
      <c r="A654" s="51"/>
      <c r="B654" s="51"/>
      <c r="C654" s="51"/>
      <c r="D654" s="51"/>
      <c r="E654" s="63"/>
      <c r="F654" s="63"/>
      <c r="G654" s="63"/>
      <c r="H654" s="63"/>
      <c r="I654" s="63"/>
      <c r="J654" s="63"/>
      <c r="K654" s="63"/>
      <c r="L654" s="40"/>
      <c r="M654" s="62"/>
    </row>
    <row r="655" spans="1:13" s="59" customFormat="1" x14ac:dyDescent="0.2">
      <c r="A655" s="51"/>
      <c r="B655" s="51"/>
      <c r="C655" s="51"/>
      <c r="D655" s="51"/>
      <c r="E655" s="63"/>
      <c r="F655" s="63"/>
      <c r="G655" s="63"/>
      <c r="H655" s="63"/>
      <c r="I655" s="63"/>
      <c r="J655" s="63"/>
      <c r="K655" s="63"/>
      <c r="L655" s="40"/>
      <c r="M655" s="62"/>
    </row>
    <row r="656" spans="1:13" s="59" customFormat="1" x14ac:dyDescent="0.2">
      <c r="A656" s="51"/>
      <c r="B656" s="51"/>
      <c r="C656" s="51"/>
      <c r="D656" s="51"/>
      <c r="E656" s="63"/>
      <c r="F656" s="63"/>
      <c r="G656" s="63"/>
      <c r="H656" s="63"/>
      <c r="I656" s="63"/>
      <c r="J656" s="63"/>
      <c r="K656" s="63"/>
      <c r="L656" s="40"/>
      <c r="M656" s="62"/>
    </row>
    <row r="657" spans="1:13" s="59" customFormat="1" x14ac:dyDescent="0.2">
      <c r="A657" s="51"/>
      <c r="B657" s="51"/>
      <c r="C657" s="51"/>
      <c r="D657" s="51"/>
      <c r="E657" s="63"/>
      <c r="F657" s="63"/>
      <c r="G657" s="63"/>
      <c r="H657" s="63"/>
      <c r="I657" s="63"/>
      <c r="J657" s="63"/>
      <c r="K657" s="63"/>
      <c r="L657" s="40"/>
      <c r="M657" s="62"/>
    </row>
    <row r="658" spans="1:13" s="59" customFormat="1" x14ac:dyDescent="0.2">
      <c r="A658" s="51"/>
      <c r="B658" s="51"/>
      <c r="C658" s="51"/>
      <c r="D658" s="51"/>
      <c r="E658" s="63"/>
      <c r="F658" s="63"/>
      <c r="G658" s="63"/>
      <c r="H658" s="63"/>
      <c r="I658" s="63"/>
      <c r="J658" s="63"/>
      <c r="K658" s="63"/>
      <c r="L658" s="40"/>
      <c r="M658" s="62"/>
    </row>
    <row r="659" spans="1:13" s="59" customFormat="1" x14ac:dyDescent="0.2">
      <c r="A659" s="51"/>
      <c r="B659" s="51"/>
      <c r="C659" s="51"/>
      <c r="D659" s="51"/>
      <c r="E659" s="63"/>
      <c r="F659" s="63"/>
      <c r="G659" s="63"/>
      <c r="H659" s="63"/>
      <c r="I659" s="63"/>
      <c r="J659" s="63"/>
      <c r="K659" s="63"/>
      <c r="L659" s="40"/>
      <c r="M659" s="62"/>
    </row>
    <row r="660" spans="1:13" s="59" customFormat="1" x14ac:dyDescent="0.2">
      <c r="A660" s="51"/>
      <c r="B660" s="51"/>
      <c r="C660" s="51"/>
      <c r="D660" s="51"/>
      <c r="E660" s="63"/>
      <c r="F660" s="63"/>
      <c r="G660" s="63"/>
      <c r="H660" s="63"/>
      <c r="I660" s="63"/>
      <c r="J660" s="63"/>
      <c r="K660" s="63"/>
      <c r="L660" s="40"/>
      <c r="M660" s="62"/>
    </row>
    <row r="661" spans="1:13" s="59" customFormat="1" x14ac:dyDescent="0.2">
      <c r="A661" s="51"/>
      <c r="B661" s="51"/>
      <c r="C661" s="51"/>
      <c r="D661" s="51"/>
      <c r="E661" s="63"/>
      <c r="F661" s="63"/>
      <c r="G661" s="63"/>
      <c r="H661" s="63"/>
      <c r="I661" s="63"/>
      <c r="J661" s="63"/>
      <c r="K661" s="63"/>
      <c r="L661" s="40"/>
      <c r="M661" s="62"/>
    </row>
    <row r="662" spans="1:13" s="59" customFormat="1" x14ac:dyDescent="0.2">
      <c r="A662" s="51"/>
      <c r="B662" s="51"/>
      <c r="C662" s="51"/>
      <c r="D662" s="51"/>
      <c r="E662" s="63"/>
      <c r="F662" s="63"/>
      <c r="G662" s="63"/>
      <c r="H662" s="63"/>
      <c r="I662" s="63"/>
      <c r="J662" s="63"/>
      <c r="K662" s="63"/>
      <c r="L662" s="40"/>
      <c r="M662" s="62"/>
    </row>
    <row r="663" spans="1:13" s="59" customFormat="1" x14ac:dyDescent="0.2">
      <c r="A663" s="51"/>
      <c r="B663" s="51"/>
      <c r="C663" s="51"/>
      <c r="D663" s="51"/>
      <c r="E663" s="63"/>
      <c r="F663" s="63"/>
      <c r="G663" s="63"/>
      <c r="H663" s="63"/>
      <c r="I663" s="63"/>
      <c r="J663" s="63"/>
      <c r="K663" s="63"/>
      <c r="L663" s="40"/>
      <c r="M663" s="62"/>
    </row>
    <row r="664" spans="1:13" s="59" customFormat="1" x14ac:dyDescent="0.2">
      <c r="A664" s="51"/>
      <c r="B664" s="51"/>
      <c r="C664" s="51"/>
      <c r="D664" s="51"/>
      <c r="E664" s="63"/>
      <c r="F664" s="63"/>
      <c r="G664" s="63"/>
      <c r="H664" s="63"/>
      <c r="I664" s="63"/>
      <c r="J664" s="63"/>
      <c r="K664" s="63"/>
      <c r="L664" s="40"/>
      <c r="M664" s="62"/>
    </row>
    <row r="665" spans="1:13" s="59" customFormat="1" x14ac:dyDescent="0.2">
      <c r="A665" s="51"/>
      <c r="B665" s="51"/>
      <c r="C665" s="51"/>
      <c r="D665" s="51"/>
      <c r="E665" s="63"/>
      <c r="F665" s="63"/>
      <c r="G665" s="63"/>
      <c r="H665" s="63"/>
      <c r="I665" s="63"/>
      <c r="J665" s="63"/>
      <c r="K665" s="63"/>
      <c r="L665" s="40"/>
      <c r="M665" s="62"/>
    </row>
    <row r="666" spans="1:13" s="59" customFormat="1" x14ac:dyDescent="0.2">
      <c r="A666" s="51"/>
      <c r="B666" s="51"/>
      <c r="C666" s="51"/>
      <c r="D666" s="51"/>
      <c r="E666" s="63"/>
      <c r="F666" s="63"/>
      <c r="G666" s="63"/>
      <c r="H666" s="63"/>
      <c r="I666" s="63"/>
      <c r="J666" s="63"/>
      <c r="K666" s="63"/>
      <c r="L666" s="40"/>
      <c r="M666" s="62"/>
    </row>
    <row r="667" spans="1:13" s="59" customFormat="1" x14ac:dyDescent="0.2">
      <c r="A667" s="51"/>
      <c r="B667" s="51"/>
      <c r="C667" s="51"/>
      <c r="D667" s="51"/>
      <c r="E667" s="63"/>
      <c r="F667" s="63"/>
      <c r="G667" s="63"/>
      <c r="H667" s="63"/>
      <c r="I667" s="63"/>
      <c r="J667" s="63"/>
      <c r="K667" s="63"/>
      <c r="L667" s="40"/>
      <c r="M667" s="62"/>
    </row>
    <row r="668" spans="1:13" s="59" customFormat="1" x14ac:dyDescent="0.2">
      <c r="A668" s="51"/>
      <c r="B668" s="51"/>
      <c r="C668" s="51"/>
      <c r="D668" s="51"/>
      <c r="E668" s="63"/>
      <c r="F668" s="63"/>
      <c r="G668" s="63"/>
      <c r="H668" s="63"/>
      <c r="I668" s="63"/>
      <c r="J668" s="63"/>
      <c r="K668" s="63"/>
      <c r="L668" s="40"/>
      <c r="M668" s="62"/>
    </row>
    <row r="669" spans="1:13" s="59" customFormat="1" x14ac:dyDescent="0.2">
      <c r="A669" s="51"/>
      <c r="B669" s="51"/>
      <c r="C669" s="51"/>
      <c r="D669" s="51"/>
      <c r="E669" s="63"/>
      <c r="F669" s="63"/>
      <c r="G669" s="63"/>
      <c r="H669" s="63"/>
      <c r="I669" s="63"/>
      <c r="J669" s="63"/>
      <c r="K669" s="63"/>
      <c r="L669" s="40"/>
      <c r="M669" s="62"/>
    </row>
    <row r="670" spans="1:13" s="59" customFormat="1" x14ac:dyDescent="0.2">
      <c r="A670" s="51"/>
      <c r="B670" s="51"/>
      <c r="C670" s="51"/>
      <c r="D670" s="51"/>
      <c r="E670" s="63"/>
      <c r="F670" s="63"/>
      <c r="G670" s="63"/>
      <c r="H670" s="63"/>
      <c r="I670" s="63"/>
      <c r="J670" s="63"/>
      <c r="K670" s="63"/>
      <c r="L670" s="40"/>
      <c r="M670" s="62"/>
    </row>
    <row r="671" spans="1:13" s="59" customFormat="1" x14ac:dyDescent="0.2">
      <c r="A671" s="51"/>
      <c r="B671" s="51"/>
      <c r="C671" s="51"/>
      <c r="D671" s="51"/>
      <c r="E671" s="63"/>
      <c r="F671" s="63"/>
      <c r="G671" s="63"/>
      <c r="H671" s="63"/>
      <c r="I671" s="63"/>
      <c r="J671" s="63"/>
      <c r="K671" s="63"/>
      <c r="L671" s="40"/>
      <c r="M671" s="62"/>
    </row>
    <row r="672" spans="1:13" s="59" customFormat="1" x14ac:dyDescent="0.2">
      <c r="A672" s="51"/>
      <c r="B672" s="51"/>
      <c r="C672" s="51"/>
      <c r="D672" s="51"/>
      <c r="E672" s="63"/>
      <c r="F672" s="63"/>
      <c r="G672" s="63"/>
      <c r="H672" s="63"/>
      <c r="I672" s="63"/>
      <c r="J672" s="63"/>
      <c r="K672" s="63"/>
      <c r="L672" s="40"/>
      <c r="M672" s="62"/>
    </row>
    <row r="673" spans="1:13" s="59" customFormat="1" x14ac:dyDescent="0.2">
      <c r="A673" s="51"/>
      <c r="B673" s="51"/>
      <c r="C673" s="51"/>
      <c r="D673" s="51"/>
      <c r="E673" s="63"/>
      <c r="F673" s="63"/>
      <c r="G673" s="63"/>
      <c r="H673" s="63"/>
      <c r="I673" s="63"/>
      <c r="J673" s="63"/>
      <c r="K673" s="63"/>
      <c r="L673" s="40"/>
      <c r="M673" s="62"/>
    </row>
    <row r="674" spans="1:13" s="59" customFormat="1" x14ac:dyDescent="0.2">
      <c r="A674" s="51"/>
      <c r="B674" s="51"/>
      <c r="C674" s="51"/>
      <c r="D674" s="51"/>
      <c r="E674" s="63"/>
      <c r="F674" s="63"/>
      <c r="G674" s="63"/>
      <c r="H674" s="63"/>
      <c r="I674" s="63"/>
      <c r="J674" s="63"/>
      <c r="K674" s="63"/>
      <c r="L674" s="40"/>
      <c r="M674" s="62"/>
    </row>
    <row r="675" spans="1:13" s="59" customFormat="1" x14ac:dyDescent="0.2">
      <c r="A675" s="51"/>
      <c r="B675" s="51"/>
      <c r="C675" s="51"/>
      <c r="D675" s="51"/>
      <c r="E675" s="63"/>
      <c r="F675" s="63"/>
      <c r="G675" s="63"/>
      <c r="H675" s="63"/>
      <c r="I675" s="63"/>
      <c r="J675" s="63"/>
      <c r="K675" s="63"/>
      <c r="L675" s="40"/>
      <c r="M675" s="62"/>
    </row>
    <row r="676" spans="1:13" s="59" customFormat="1" x14ac:dyDescent="0.2">
      <c r="A676" s="51"/>
      <c r="B676" s="51"/>
      <c r="C676" s="51"/>
      <c r="D676" s="51"/>
      <c r="E676" s="63"/>
      <c r="F676" s="63"/>
      <c r="G676" s="63"/>
      <c r="H676" s="63"/>
      <c r="I676" s="63"/>
      <c r="J676" s="63"/>
      <c r="K676" s="63"/>
      <c r="L676" s="40"/>
      <c r="M676" s="62"/>
    </row>
    <row r="677" spans="1:13" s="59" customFormat="1" x14ac:dyDescent="0.2">
      <c r="A677" s="51"/>
      <c r="B677" s="51"/>
      <c r="C677" s="51"/>
      <c r="D677" s="51"/>
      <c r="E677" s="63"/>
      <c r="F677" s="63"/>
      <c r="G677" s="63"/>
      <c r="H677" s="63"/>
      <c r="I677" s="63"/>
      <c r="J677" s="63"/>
      <c r="K677" s="63"/>
      <c r="L677" s="40"/>
      <c r="M677" s="62"/>
    </row>
    <row r="678" spans="1:13" s="59" customFormat="1" x14ac:dyDescent="0.2">
      <c r="A678" s="51"/>
      <c r="B678" s="51"/>
      <c r="C678" s="51"/>
      <c r="D678" s="51"/>
      <c r="E678" s="63"/>
      <c r="F678" s="63"/>
      <c r="G678" s="63"/>
      <c r="H678" s="63"/>
      <c r="I678" s="63"/>
      <c r="J678" s="63"/>
      <c r="K678" s="63"/>
      <c r="L678" s="40"/>
      <c r="M678" s="62"/>
    </row>
    <row r="679" spans="1:13" s="59" customFormat="1" x14ac:dyDescent="0.2">
      <c r="A679" s="51"/>
      <c r="B679" s="51"/>
      <c r="C679" s="51"/>
      <c r="D679" s="51"/>
      <c r="E679" s="63"/>
      <c r="F679" s="63"/>
      <c r="G679" s="63"/>
      <c r="H679" s="63"/>
      <c r="I679" s="63"/>
      <c r="J679" s="63"/>
      <c r="K679" s="63"/>
      <c r="L679" s="40"/>
      <c r="M679" s="62"/>
    </row>
    <row r="680" spans="1:13" s="59" customFormat="1" x14ac:dyDescent="0.2">
      <c r="A680" s="51"/>
      <c r="B680" s="51"/>
      <c r="C680" s="51"/>
      <c r="D680" s="51"/>
      <c r="E680" s="63"/>
      <c r="F680" s="63"/>
      <c r="G680" s="63"/>
      <c r="H680" s="63"/>
      <c r="I680" s="63"/>
      <c r="J680" s="63"/>
      <c r="K680" s="63"/>
      <c r="L680" s="40"/>
      <c r="M680" s="62"/>
    </row>
    <row r="681" spans="1:13" s="59" customFormat="1" x14ac:dyDescent="0.2">
      <c r="A681" s="51"/>
      <c r="B681" s="51"/>
      <c r="C681" s="51"/>
      <c r="D681" s="51"/>
      <c r="E681" s="63"/>
      <c r="F681" s="63"/>
      <c r="G681" s="63"/>
      <c r="H681" s="63"/>
      <c r="I681" s="63"/>
      <c r="J681" s="63"/>
      <c r="K681" s="63"/>
      <c r="L681" s="40"/>
      <c r="M681" s="62"/>
    </row>
    <row r="682" spans="1:13" s="59" customFormat="1" x14ac:dyDescent="0.2">
      <c r="A682" s="51"/>
      <c r="B682" s="51"/>
      <c r="C682" s="51"/>
      <c r="D682" s="51"/>
      <c r="E682" s="63"/>
      <c r="F682" s="63"/>
      <c r="G682" s="63"/>
      <c r="H682" s="63"/>
      <c r="I682" s="63"/>
      <c r="J682" s="63"/>
      <c r="K682" s="63"/>
      <c r="L682" s="40"/>
      <c r="M682" s="62"/>
    </row>
    <row r="683" spans="1:13" s="59" customFormat="1" x14ac:dyDescent="0.2">
      <c r="A683" s="51"/>
      <c r="B683" s="51"/>
      <c r="C683" s="51"/>
      <c r="D683" s="51"/>
      <c r="E683" s="63"/>
      <c r="F683" s="63"/>
      <c r="G683" s="63"/>
      <c r="H683" s="63"/>
      <c r="I683" s="63"/>
      <c r="J683" s="63"/>
      <c r="K683" s="63"/>
      <c r="L683" s="40"/>
      <c r="M683" s="62"/>
    </row>
    <row r="684" spans="1:13" s="59" customFormat="1" x14ac:dyDescent="0.2">
      <c r="A684" s="51"/>
      <c r="B684" s="51"/>
      <c r="C684" s="51"/>
      <c r="D684" s="51"/>
      <c r="E684" s="63"/>
      <c r="F684" s="63"/>
      <c r="G684" s="63"/>
      <c r="H684" s="63"/>
      <c r="I684" s="63"/>
      <c r="J684" s="63"/>
      <c r="K684" s="63"/>
      <c r="L684" s="40"/>
      <c r="M684" s="62"/>
    </row>
    <row r="685" spans="1:13" s="59" customFormat="1" x14ac:dyDescent="0.2">
      <c r="A685" s="51"/>
      <c r="B685" s="51"/>
      <c r="C685" s="51"/>
      <c r="D685" s="51"/>
      <c r="E685" s="63"/>
      <c r="F685" s="63"/>
      <c r="G685" s="63"/>
      <c r="H685" s="63"/>
      <c r="I685" s="63"/>
      <c r="J685" s="63"/>
      <c r="K685" s="63"/>
      <c r="L685" s="40"/>
      <c r="M685" s="62"/>
    </row>
    <row r="686" spans="1:13" s="59" customFormat="1" x14ac:dyDescent="0.2">
      <c r="A686" s="51"/>
      <c r="B686" s="51"/>
      <c r="C686" s="51"/>
      <c r="D686" s="51"/>
      <c r="E686" s="63"/>
      <c r="F686" s="63"/>
      <c r="G686" s="63"/>
      <c r="H686" s="63"/>
      <c r="I686" s="63"/>
      <c r="J686" s="63"/>
      <c r="K686" s="63"/>
      <c r="L686" s="40"/>
      <c r="M686" s="62"/>
    </row>
    <row r="687" spans="1:13" s="59" customFormat="1" x14ac:dyDescent="0.2">
      <c r="A687" s="51"/>
      <c r="B687" s="51"/>
      <c r="C687" s="51"/>
      <c r="D687" s="51"/>
      <c r="E687" s="63"/>
      <c r="F687" s="63"/>
      <c r="G687" s="63"/>
      <c r="H687" s="63"/>
      <c r="I687" s="63"/>
      <c r="J687" s="63"/>
      <c r="K687" s="63"/>
      <c r="L687" s="40"/>
      <c r="M687" s="62"/>
    </row>
    <row r="688" spans="1:13" x14ac:dyDescent="0.2">
      <c r="L688" s="40"/>
    </row>
  </sheetData>
  <autoFilter ref="A2:N610"/>
  <printOptions horizontalCentered="1" gridLines="1"/>
  <pageMargins left="0.59055118110236227" right="0.23622047244094491" top="0.47244094488188981" bottom="0.15748031496062992" header="0.15748031496062992" footer="0.23622047244094491"/>
  <pageSetup paperSize="9" scale="60" firstPageNumber="15" fitToHeight="15" orientation="landscape" cellComments="asDisplayed" useFirstPageNumber="1" horizontalDpi="4294967292" r:id="rId1"/>
  <headerFooter alignWithMargins="0">
    <oddHeader xml:space="preserve">&amp;C&amp;"Arial,Bold"&amp;24&amp;X </oddHeader>
    <oddFooter xml:space="preserve">&amp;Cעמוד &amp;P </oddFooter>
  </headerFooter>
  <rowBreaks count="13" manualBreakCount="13">
    <brk id="46" max="11" man="1"/>
    <brk id="93" max="11" man="1"/>
    <brk id="137" max="11" man="1"/>
    <brk id="178" max="11" man="1"/>
    <brk id="220" max="11" man="1"/>
    <brk id="261" max="11" man="1"/>
    <brk id="291" max="11" man="1"/>
    <brk id="333" max="11" man="1"/>
    <brk id="375" max="11" man="1"/>
    <brk id="412" max="11" man="1"/>
    <brk id="456" max="11" man="1"/>
    <brk id="507" max="11" man="1"/>
    <brk id="560" max="12" man="1"/>
  </rowBreak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rightToLeft="1" view="pageBreakPreview" zoomScale="82" zoomScaleNormal="100" zoomScaleSheetLayoutView="82" workbookViewId="0">
      <selection activeCell="E37" sqref="E37"/>
    </sheetView>
  </sheetViews>
  <sheetFormatPr defaultRowHeight="14.25" x14ac:dyDescent="0.2"/>
  <cols>
    <col min="1" max="1" width="13.625" customWidth="1"/>
    <col min="2" max="2" width="24.875" bestFit="1" customWidth="1"/>
    <col min="3" max="3" width="18.125" customWidth="1"/>
    <col min="4" max="4" width="20.75" customWidth="1"/>
    <col min="5" max="5" width="19.5" customWidth="1"/>
    <col min="6" max="6" width="22.375" customWidth="1"/>
    <col min="9" max="9" width="10.5" bestFit="1" customWidth="1"/>
  </cols>
  <sheetData>
    <row r="1" spans="1:9" ht="27.75" customHeight="1" x14ac:dyDescent="0.3">
      <c r="A1" s="279"/>
      <c r="B1" s="297" t="s">
        <v>1322</v>
      </c>
      <c r="C1" s="280"/>
      <c r="D1" s="280"/>
      <c r="E1" s="280"/>
      <c r="F1" s="280"/>
    </row>
    <row r="2" spans="1:9" ht="27.75" x14ac:dyDescent="0.4">
      <c r="A2" s="234"/>
      <c r="B2" s="234"/>
      <c r="C2" s="234"/>
      <c r="D2" s="234"/>
      <c r="E2" s="234"/>
    </row>
    <row r="3" spans="1:9" ht="26.25" customHeight="1" x14ac:dyDescent="0.2">
      <c r="A3" s="237" t="s">
        <v>1323</v>
      </c>
      <c r="B3" s="237" t="s">
        <v>4</v>
      </c>
      <c r="C3" s="237" t="s">
        <v>1326</v>
      </c>
      <c r="D3" s="237" t="s">
        <v>1324</v>
      </c>
      <c r="E3" s="237" t="s">
        <v>1325</v>
      </c>
      <c r="F3" s="237" t="s">
        <v>1330</v>
      </c>
    </row>
    <row r="4" spans="1:9" ht="15" x14ac:dyDescent="0.2">
      <c r="A4">
        <v>1615000521</v>
      </c>
      <c r="B4" s="19" t="s">
        <v>349</v>
      </c>
      <c r="C4" s="17">
        <v>140000</v>
      </c>
      <c r="D4" s="17">
        <v>50000</v>
      </c>
      <c r="E4" s="126">
        <v>90000</v>
      </c>
      <c r="F4" t="s">
        <v>1331</v>
      </c>
    </row>
    <row r="5" spans="1:9" ht="15" x14ac:dyDescent="0.2">
      <c r="A5">
        <v>1615000751</v>
      </c>
      <c r="B5" s="19" t="s">
        <v>352</v>
      </c>
      <c r="C5" s="17">
        <v>210000</v>
      </c>
      <c r="D5" s="17">
        <v>50000</v>
      </c>
      <c r="E5" s="126">
        <v>160000</v>
      </c>
      <c r="F5" t="s">
        <v>1331</v>
      </c>
    </row>
    <row r="6" spans="1:9" ht="15" x14ac:dyDescent="0.2">
      <c r="A6">
        <v>1618000750</v>
      </c>
      <c r="B6" s="19" t="s">
        <v>1328</v>
      </c>
      <c r="C6" s="17">
        <v>270000</v>
      </c>
      <c r="D6" s="17">
        <v>100000</v>
      </c>
      <c r="E6" s="126">
        <v>170000</v>
      </c>
      <c r="F6" t="s">
        <v>1331</v>
      </c>
    </row>
    <row r="7" spans="1:9" ht="15" x14ac:dyDescent="0.2">
      <c r="A7">
        <v>1712200750</v>
      </c>
      <c r="B7" s="19" t="s">
        <v>1329</v>
      </c>
      <c r="C7" s="17">
        <v>16848027</v>
      </c>
      <c r="D7" s="17">
        <v>500000</v>
      </c>
      <c r="E7" s="126">
        <v>16348027</v>
      </c>
      <c r="F7" t="s">
        <v>1331</v>
      </c>
      <c r="I7" s="126">
        <v>2300000</v>
      </c>
    </row>
    <row r="8" spans="1:9" ht="15" x14ac:dyDescent="0.2">
      <c r="A8">
        <v>1712300750</v>
      </c>
      <c r="B8" s="19" t="s">
        <v>412</v>
      </c>
      <c r="C8" s="17">
        <v>33608686</v>
      </c>
      <c r="D8" s="17">
        <v>2000000</v>
      </c>
      <c r="E8" s="126">
        <v>31608686</v>
      </c>
      <c r="F8" t="s">
        <v>1331</v>
      </c>
      <c r="I8" s="126">
        <v>-3050000</v>
      </c>
    </row>
    <row r="9" spans="1:9" ht="15" x14ac:dyDescent="0.2">
      <c r="A9">
        <v>1746000750</v>
      </c>
      <c r="B9" s="19" t="s">
        <v>313</v>
      </c>
      <c r="C9" s="17">
        <v>3840000</v>
      </c>
      <c r="D9" s="17">
        <v>300000</v>
      </c>
      <c r="E9" s="126">
        <v>3540000</v>
      </c>
      <c r="F9" t="s">
        <v>1331</v>
      </c>
    </row>
    <row r="10" spans="1:9" ht="15" x14ac:dyDescent="0.2">
      <c r="A10">
        <v>1752000780</v>
      </c>
      <c r="B10" s="19" t="s">
        <v>306</v>
      </c>
      <c r="C10" s="17">
        <v>140000</v>
      </c>
      <c r="D10" s="17">
        <v>50000</v>
      </c>
      <c r="E10" s="126">
        <v>90000</v>
      </c>
      <c r="F10" t="s">
        <v>1331</v>
      </c>
    </row>
    <row r="11" spans="1:9" ht="15" x14ac:dyDescent="0.2">
      <c r="A11">
        <v>1811000810</v>
      </c>
      <c r="B11" s="19" t="s">
        <v>566</v>
      </c>
      <c r="C11" s="17">
        <v>2000000</v>
      </c>
      <c r="D11" s="17">
        <v>200000</v>
      </c>
      <c r="E11" s="126">
        <v>1800000</v>
      </c>
      <c r="F11" t="s">
        <v>1331</v>
      </c>
    </row>
    <row r="12" spans="1:9" ht="15" x14ac:dyDescent="0.2">
      <c r="A12">
        <v>1812200980</v>
      </c>
      <c r="B12" s="19" t="s">
        <v>560</v>
      </c>
      <c r="C12" s="38">
        <v>1375000</v>
      </c>
      <c r="D12" s="38">
        <v>700000</v>
      </c>
      <c r="E12" s="126">
        <v>675000</v>
      </c>
      <c r="F12" t="s">
        <v>1332</v>
      </c>
    </row>
    <row r="13" spans="1:9" ht="15" x14ac:dyDescent="0.2">
      <c r="A13">
        <v>1813200980</v>
      </c>
      <c r="B13" s="19" t="s">
        <v>560</v>
      </c>
      <c r="C13" s="17">
        <v>2546378</v>
      </c>
      <c r="D13" s="17">
        <v>1000000</v>
      </c>
      <c r="E13" s="126">
        <v>1546378</v>
      </c>
      <c r="F13" t="s">
        <v>1332</v>
      </c>
    </row>
    <row r="14" spans="1:9" ht="15" x14ac:dyDescent="0.2">
      <c r="A14">
        <v>1815200980</v>
      </c>
      <c r="B14" s="19" t="s">
        <v>560</v>
      </c>
      <c r="C14" s="17">
        <v>678000</v>
      </c>
      <c r="D14" s="17">
        <v>300000</v>
      </c>
      <c r="E14" s="126">
        <v>378000</v>
      </c>
      <c r="F14" t="s">
        <v>1332</v>
      </c>
    </row>
    <row r="15" spans="1:9" ht="15" x14ac:dyDescent="0.2">
      <c r="A15">
        <v>1817800710</v>
      </c>
      <c r="B15" s="19" t="s">
        <v>651</v>
      </c>
      <c r="C15" s="17">
        <v>12000000</v>
      </c>
      <c r="D15" s="17">
        <v>100000</v>
      </c>
      <c r="E15" s="126">
        <v>11900000</v>
      </c>
      <c r="F15" t="s">
        <v>1331</v>
      </c>
    </row>
    <row r="16" spans="1:9" ht="17.25" x14ac:dyDescent="0.3">
      <c r="A16" s="235" t="s">
        <v>975</v>
      </c>
      <c r="B16" s="236"/>
      <c r="C16" s="236" t="s">
        <v>31</v>
      </c>
      <c r="D16" s="236">
        <v>5350000</v>
      </c>
      <c r="E16" s="236" t="s">
        <v>31</v>
      </c>
      <c r="F16" s="236"/>
    </row>
    <row r="20" spans="1:6" ht="27.75" customHeight="1" x14ac:dyDescent="0.3">
      <c r="A20" s="279"/>
      <c r="B20" s="295" t="s">
        <v>1333</v>
      </c>
      <c r="C20" s="280"/>
      <c r="D20" s="280"/>
      <c r="E20" s="280"/>
      <c r="F20" s="280"/>
    </row>
    <row r="21" spans="1:6" ht="27.75" x14ac:dyDescent="0.4">
      <c r="A21" s="234"/>
      <c r="B21" s="234"/>
      <c r="C21" s="234"/>
      <c r="D21" s="234"/>
      <c r="E21" s="234"/>
    </row>
    <row r="22" spans="1:6" ht="22.5" customHeight="1" x14ac:dyDescent="0.2">
      <c r="A22" s="237" t="s">
        <v>1323</v>
      </c>
      <c r="B22" s="237" t="s">
        <v>4</v>
      </c>
      <c r="C22" s="237" t="s">
        <v>1326</v>
      </c>
      <c r="D22" s="237" t="s">
        <v>1334</v>
      </c>
      <c r="E22" s="237" t="s">
        <v>1335</v>
      </c>
      <c r="F22" s="237" t="s">
        <v>293</v>
      </c>
    </row>
    <row r="23" spans="1:6" ht="15" x14ac:dyDescent="0.2">
      <c r="A23" s="238">
        <v>1111000110</v>
      </c>
      <c r="B23" s="238" t="s">
        <v>1336</v>
      </c>
      <c r="C23" s="239">
        <v>331350000</v>
      </c>
      <c r="D23" s="239">
        <v>3350000</v>
      </c>
      <c r="E23" s="239">
        <v>328000000</v>
      </c>
      <c r="F23" s="239"/>
    </row>
    <row r="24" spans="1:6" ht="15" x14ac:dyDescent="0.2">
      <c r="A24" s="238">
        <v>1312300920</v>
      </c>
      <c r="B24" s="240" t="s">
        <v>58</v>
      </c>
      <c r="C24" s="239">
        <v>29000000</v>
      </c>
      <c r="D24" s="239">
        <v>1500000</v>
      </c>
      <c r="E24" s="239">
        <v>27500000</v>
      </c>
      <c r="F24" s="239"/>
    </row>
    <row r="25" spans="1:6" ht="15" x14ac:dyDescent="0.2">
      <c r="A25" s="241">
        <v>1313300920</v>
      </c>
      <c r="B25" s="241" t="s">
        <v>77</v>
      </c>
      <c r="C25" s="242">
        <v>7453000</v>
      </c>
      <c r="D25" s="242">
        <v>500000</v>
      </c>
      <c r="E25" s="242">
        <v>6953000</v>
      </c>
      <c r="F25" s="242"/>
    </row>
    <row r="26" spans="1:6" ht="15.75" x14ac:dyDescent="0.25">
      <c r="A26" s="243" t="s">
        <v>975</v>
      </c>
      <c r="B26" s="243"/>
      <c r="C26" s="244" t="s">
        <v>31</v>
      </c>
      <c r="D26" s="244">
        <v>5350000</v>
      </c>
      <c r="E26" s="244" t="s">
        <v>31</v>
      </c>
      <c r="F26" s="244"/>
    </row>
  </sheetData>
  <pageMargins left="0.70866141732283472" right="0.70866141732283472" top="0.74803149606299213" bottom="0.74803149606299213" header="0.31496062992125984" footer="0.31496062992125984"/>
  <pageSetup paperSize="9" scale="67" firstPageNumber="29" orientation="portrait" useFirstPageNumber="1" horizontalDpi="4294967292" r:id="rId1"/>
  <headerFooter>
    <oddFooter>עמוד &amp;P</oddFooter>
  </headerFooter>
  <tableParts count="2"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Q33"/>
  <sheetViews>
    <sheetView rightToLeft="1" tabSelected="1" zoomScaleNormal="100" workbookViewId="0">
      <selection activeCell="E31" sqref="E31"/>
    </sheetView>
  </sheetViews>
  <sheetFormatPr defaultColWidth="9.25" defaultRowHeight="18" x14ac:dyDescent="0.25"/>
  <cols>
    <col min="1" max="1" width="7.125" style="204" bestFit="1" customWidth="1"/>
    <col min="2" max="2" width="11.625" style="196" bestFit="1" customWidth="1"/>
    <col min="3" max="3" width="11.25" style="196" bestFit="1" customWidth="1"/>
    <col min="4" max="4" width="46.25" style="196" bestFit="1" customWidth="1"/>
    <col min="5" max="5" width="25.75" style="196" bestFit="1" customWidth="1"/>
    <col min="6" max="6" width="22.875" style="196" bestFit="1" customWidth="1"/>
    <col min="7" max="7" width="6.5" style="196" bestFit="1" customWidth="1"/>
    <col min="8" max="8" width="14.375" style="206" bestFit="1" customWidth="1"/>
    <col min="9" max="9" width="14.375" style="207" customWidth="1"/>
    <col min="10" max="10" width="15" style="208" bestFit="1" customWidth="1"/>
    <col min="11" max="11" width="24" style="208" hidden="1" customWidth="1"/>
    <col min="12" max="12" width="19.875" style="207" bestFit="1" customWidth="1"/>
    <col min="13" max="13" width="9.25" style="87"/>
    <col min="14" max="14" width="10.625" style="87" customWidth="1"/>
    <col min="15" max="15" width="21.375" style="201" hidden="1" customWidth="1"/>
    <col min="16" max="16" width="11.375" style="196" bestFit="1" customWidth="1"/>
    <col min="17" max="16384" width="9.25" style="196"/>
  </cols>
  <sheetData>
    <row r="1" spans="1:15" ht="27.75" customHeight="1" x14ac:dyDescent="0.3">
      <c r="A1" s="284"/>
      <c r="B1" s="285"/>
      <c r="C1" s="285"/>
      <c r="D1" s="285" t="s">
        <v>1217</v>
      </c>
      <c r="E1" s="285"/>
      <c r="F1" s="285"/>
      <c r="G1" s="285"/>
      <c r="H1" s="285"/>
      <c r="I1" s="285"/>
      <c r="J1" s="285"/>
      <c r="K1" s="285"/>
      <c r="L1" s="285"/>
      <c r="M1" s="285"/>
      <c r="N1" s="285"/>
      <c r="O1" s="196"/>
    </row>
    <row r="2" spans="1:15" x14ac:dyDescent="0.25">
      <c r="A2" s="197"/>
      <c r="B2" s="197"/>
      <c r="C2" s="197"/>
      <c r="D2" s="197"/>
      <c r="E2" s="197"/>
      <c r="F2" s="197"/>
      <c r="G2" s="197"/>
      <c r="H2" s="198"/>
      <c r="I2" s="199"/>
      <c r="J2" s="200"/>
      <c r="K2" s="200"/>
      <c r="L2" s="199"/>
      <c r="M2" s="201"/>
      <c r="N2" s="196"/>
      <c r="O2" s="196"/>
    </row>
    <row r="3" spans="1:15" s="202" customFormat="1" x14ac:dyDescent="0.25">
      <c r="A3" s="223" t="s">
        <v>1218</v>
      </c>
      <c r="B3" s="223" t="s">
        <v>1186</v>
      </c>
      <c r="C3" s="223" t="s">
        <v>1219</v>
      </c>
      <c r="D3" s="223" t="s">
        <v>1220</v>
      </c>
      <c r="E3" s="223" t="s">
        <v>1221</v>
      </c>
      <c r="F3" s="223" t="s">
        <v>1222</v>
      </c>
      <c r="G3" s="223" t="s">
        <v>1223</v>
      </c>
      <c r="H3" s="224" t="s">
        <v>1224</v>
      </c>
      <c r="I3" s="225" t="s">
        <v>1225</v>
      </c>
      <c r="J3" s="226" t="s">
        <v>1226</v>
      </c>
      <c r="K3" s="226" t="s">
        <v>1227</v>
      </c>
      <c r="L3" s="225" t="s">
        <v>1228</v>
      </c>
      <c r="M3" s="227" t="s">
        <v>1229</v>
      </c>
      <c r="N3" s="228" t="s">
        <v>975</v>
      </c>
      <c r="O3" s="228" t="s">
        <v>293</v>
      </c>
    </row>
    <row r="4" spans="1:15" x14ac:dyDescent="0.25">
      <c r="A4" s="209">
        <v>1</v>
      </c>
      <c r="B4" s="209">
        <v>16120410</v>
      </c>
      <c r="C4" s="209" t="s">
        <v>1250</v>
      </c>
      <c r="D4" s="209" t="s">
        <v>1251</v>
      </c>
      <c r="E4" s="209" t="s">
        <v>324</v>
      </c>
      <c r="F4" s="209" t="s">
        <v>1252</v>
      </c>
      <c r="G4" s="209">
        <v>90</v>
      </c>
      <c r="H4" s="210">
        <v>43221</v>
      </c>
      <c r="I4" s="211">
        <v>3665</v>
      </c>
      <c r="J4" s="212">
        <f>SUM(I4/G4)</f>
        <v>40.722222222222221</v>
      </c>
      <c r="K4" s="212">
        <v>740.6</v>
      </c>
      <c r="L4" s="211">
        <f>(I4+טבלה110[[#This Row],[הערכת הצמדה לחודש לא כולל מע"מ]])*12*1.17</f>
        <v>61854.624000000003</v>
      </c>
      <c r="M4" s="213">
        <f>200*1.17*12</f>
        <v>2808</v>
      </c>
      <c r="N4" s="213">
        <f>L4+M4</f>
        <v>64662.624000000003</v>
      </c>
      <c r="O4" s="209"/>
    </row>
    <row r="5" spans="1:15" x14ac:dyDescent="0.25">
      <c r="A5" s="214">
        <v>2</v>
      </c>
      <c r="B5" s="214">
        <v>16150410</v>
      </c>
      <c r="C5" s="214" t="s">
        <v>345</v>
      </c>
      <c r="D5" s="214" t="s">
        <v>1256</v>
      </c>
      <c r="E5" s="214" t="s">
        <v>345</v>
      </c>
      <c r="F5" s="214" t="s">
        <v>1257</v>
      </c>
      <c r="G5" s="214">
        <v>166</v>
      </c>
      <c r="H5" s="215">
        <v>43465</v>
      </c>
      <c r="I5" s="216">
        <v>6500</v>
      </c>
      <c r="J5" s="217">
        <f>SUM(I5/G5)</f>
        <v>39.156626506024097</v>
      </c>
      <c r="K5" s="217" t="s">
        <v>1237</v>
      </c>
      <c r="L5" s="216">
        <f>I5*12*1.17</f>
        <v>91260</v>
      </c>
      <c r="M5" s="218">
        <v>2808</v>
      </c>
      <c r="N5" s="218">
        <f>L5+M5</f>
        <v>94068</v>
      </c>
      <c r="O5" s="214" t="s">
        <v>1298</v>
      </c>
    </row>
    <row r="6" spans="1:15" x14ac:dyDescent="0.25">
      <c r="A6" s="209">
        <v>3</v>
      </c>
      <c r="B6" s="209">
        <v>17100410</v>
      </c>
      <c r="C6" s="209" t="s">
        <v>1288</v>
      </c>
      <c r="D6" s="209" t="s">
        <v>1289</v>
      </c>
      <c r="E6" s="209" t="s">
        <v>1290</v>
      </c>
      <c r="F6" s="209" t="s">
        <v>1291</v>
      </c>
      <c r="G6" s="209">
        <v>495</v>
      </c>
      <c r="H6" s="210">
        <v>44286</v>
      </c>
      <c r="I6" s="211">
        <v>24255</v>
      </c>
      <c r="J6" s="212">
        <f>I6/G6</f>
        <v>49</v>
      </c>
      <c r="K6" s="212" t="s">
        <v>1237</v>
      </c>
      <c r="L6" s="211">
        <f>I6*12*1.17</f>
        <v>340540.19999999995</v>
      </c>
      <c r="M6" s="213">
        <f>2970*1.17*12</f>
        <v>41698.799999999996</v>
      </c>
      <c r="N6" s="213">
        <f>M6+L6</f>
        <v>382238.99999999994</v>
      </c>
      <c r="O6" s="209"/>
    </row>
    <row r="7" spans="1:15" x14ac:dyDescent="0.25">
      <c r="A7" s="214">
        <v>4</v>
      </c>
      <c r="B7" s="214">
        <v>17310410</v>
      </c>
      <c r="C7" s="214" t="s">
        <v>1127</v>
      </c>
      <c r="D7" s="214" t="s">
        <v>1238</v>
      </c>
      <c r="E7" s="214" t="s">
        <v>1239</v>
      </c>
      <c r="F7" s="214" t="s">
        <v>1240</v>
      </c>
      <c r="G7" s="214">
        <v>130</v>
      </c>
      <c r="H7" s="215">
        <v>43235</v>
      </c>
      <c r="I7" s="216">
        <v>5775</v>
      </c>
      <c r="J7" s="217">
        <f t="shared" ref="J7:J13" si="0">SUM(I7/G7)</f>
        <v>44.42307692307692</v>
      </c>
      <c r="K7" s="217" t="s">
        <v>1237</v>
      </c>
      <c r="L7" s="216">
        <f>I7*12*1.17</f>
        <v>81081</v>
      </c>
      <c r="M7" s="218">
        <f>150*8</f>
        <v>1200</v>
      </c>
      <c r="N7" s="218">
        <f>M7+L7</f>
        <v>82281</v>
      </c>
      <c r="O7" s="214"/>
    </row>
    <row r="8" spans="1:15" x14ac:dyDescent="0.25">
      <c r="A8" s="209">
        <v>5</v>
      </c>
      <c r="B8" s="209">
        <v>17340410</v>
      </c>
      <c r="C8" s="209" t="s">
        <v>1127</v>
      </c>
      <c r="D8" s="209" t="s">
        <v>1231</v>
      </c>
      <c r="E8" s="209" t="s">
        <v>1241</v>
      </c>
      <c r="F8" s="209" t="s">
        <v>1242</v>
      </c>
      <c r="G8" s="209">
        <v>375</v>
      </c>
      <c r="H8" s="210">
        <v>43465</v>
      </c>
      <c r="I8" s="211">
        <v>16273</v>
      </c>
      <c r="J8" s="212">
        <f t="shared" si="0"/>
        <v>43.394666666666666</v>
      </c>
      <c r="K8" s="212" t="s">
        <v>1243</v>
      </c>
      <c r="L8" s="211">
        <f>I8*12*1.17</f>
        <v>228472.91999999998</v>
      </c>
      <c r="M8" s="213">
        <f>815*12</f>
        <v>9780</v>
      </c>
      <c r="N8" s="213">
        <f>M8+L8</f>
        <v>238252.91999999998</v>
      </c>
      <c r="O8" s="209"/>
    </row>
    <row r="9" spans="1:15" x14ac:dyDescent="0.25">
      <c r="A9" s="214">
        <v>6</v>
      </c>
      <c r="B9" s="214">
        <v>17440410</v>
      </c>
      <c r="C9" s="214" t="s">
        <v>1002</v>
      </c>
      <c r="D9" s="214" t="s">
        <v>1244</v>
      </c>
      <c r="E9" s="214" t="s">
        <v>1245</v>
      </c>
      <c r="F9" s="214" t="s">
        <v>1246</v>
      </c>
      <c r="G9" s="214">
        <v>2450</v>
      </c>
      <c r="H9" s="215">
        <v>43722</v>
      </c>
      <c r="I9" s="216">
        <v>5000</v>
      </c>
      <c r="J9" s="217">
        <f t="shared" si="0"/>
        <v>2.0408163265306123</v>
      </c>
      <c r="K9" s="217" t="s">
        <v>1243</v>
      </c>
      <c r="L9" s="216">
        <f>I9*12</f>
        <v>60000</v>
      </c>
      <c r="M9" s="218" t="s">
        <v>1237</v>
      </c>
      <c r="N9" s="218">
        <f>L9</f>
        <v>60000</v>
      </c>
      <c r="O9" s="214"/>
    </row>
    <row r="10" spans="1:15" x14ac:dyDescent="0.25">
      <c r="A10" s="209">
        <v>7</v>
      </c>
      <c r="B10" s="209">
        <v>17800410</v>
      </c>
      <c r="C10" s="209" t="s">
        <v>1230</v>
      </c>
      <c r="D10" s="209" t="s">
        <v>1231</v>
      </c>
      <c r="E10" s="209" t="s">
        <v>1232</v>
      </c>
      <c r="F10" s="209" t="s">
        <v>1233</v>
      </c>
      <c r="G10" s="209">
        <v>65</v>
      </c>
      <c r="H10" s="210">
        <v>43465</v>
      </c>
      <c r="I10" s="211">
        <v>4359.38</v>
      </c>
      <c r="J10" s="212">
        <f t="shared" si="0"/>
        <v>67.067384615384611</v>
      </c>
      <c r="K10" s="212">
        <v>13</v>
      </c>
      <c r="L10" s="211">
        <f>(טבלה110[[#This Row],[הערכת הצמדה לחודש לא כולל מע"מ]]+טבלה110[[#This Row],[תשלום חודשי בשקלים לא כולל מע"מ והצמדה]])*12*1.17</f>
        <v>61388.215199999991</v>
      </c>
      <c r="M10" s="213">
        <v>1200</v>
      </c>
      <c r="N10" s="213">
        <f>M10+L10</f>
        <v>62588.215199999991</v>
      </c>
      <c r="O10" s="209"/>
    </row>
    <row r="11" spans="1:15" x14ac:dyDescent="0.25">
      <c r="A11" s="214">
        <v>8</v>
      </c>
      <c r="B11" s="214">
        <v>17800410</v>
      </c>
      <c r="C11" s="214" t="s">
        <v>1230</v>
      </c>
      <c r="D11" s="214" t="s">
        <v>1234</v>
      </c>
      <c r="E11" s="214" t="s">
        <v>1235</v>
      </c>
      <c r="F11" s="214" t="s">
        <v>1236</v>
      </c>
      <c r="G11" s="214">
        <v>170</v>
      </c>
      <c r="H11" s="215">
        <v>43404</v>
      </c>
      <c r="I11" s="216">
        <v>4158</v>
      </c>
      <c r="J11" s="217">
        <f t="shared" si="0"/>
        <v>24.458823529411763</v>
      </c>
      <c r="K11" s="217">
        <v>890</v>
      </c>
      <c r="L11" s="216">
        <f>(טבלה110[[#This Row],[הערכת הצמדה לחודש לא כולל מע"מ]]+טבלה110[[#This Row],[תשלום חודשי בשקלים לא כולל מע"מ והצמדה]])*12*1.17</f>
        <v>70873.919999999998</v>
      </c>
      <c r="M11" s="218" t="s">
        <v>1237</v>
      </c>
      <c r="N11" s="218">
        <f>L11</f>
        <v>70873.919999999998</v>
      </c>
      <c r="O11" s="214"/>
    </row>
    <row r="12" spans="1:15" x14ac:dyDescent="0.25">
      <c r="A12" s="209">
        <v>9</v>
      </c>
      <c r="B12" s="209">
        <v>17820410</v>
      </c>
      <c r="C12" s="209" t="s">
        <v>1250</v>
      </c>
      <c r="D12" s="209" t="s">
        <v>1253</v>
      </c>
      <c r="E12" s="209" t="s">
        <v>1254</v>
      </c>
      <c r="F12" s="209" t="s">
        <v>1255</v>
      </c>
      <c r="G12" s="209">
        <v>255</v>
      </c>
      <c r="H12" s="210">
        <v>43889</v>
      </c>
      <c r="I12" s="211">
        <v>8000</v>
      </c>
      <c r="J12" s="212">
        <f t="shared" si="0"/>
        <v>31.372549019607842</v>
      </c>
      <c r="K12" s="212" t="s">
        <v>1237</v>
      </c>
      <c r="L12" s="211">
        <f>I12*12*1.17</f>
        <v>112320</v>
      </c>
      <c r="M12" s="213" t="s">
        <v>1237</v>
      </c>
      <c r="N12" s="213">
        <f>L12</f>
        <v>112320</v>
      </c>
      <c r="O12" s="209"/>
    </row>
    <row r="13" spans="1:15" x14ac:dyDescent="0.25">
      <c r="A13" s="214">
        <v>10</v>
      </c>
      <c r="B13" s="214">
        <v>18172410</v>
      </c>
      <c r="C13" s="214" t="s">
        <v>1002</v>
      </c>
      <c r="D13" s="214" t="s">
        <v>1247</v>
      </c>
      <c r="E13" s="214" t="s">
        <v>1248</v>
      </c>
      <c r="F13" s="214" t="s">
        <v>1249</v>
      </c>
      <c r="G13" s="214">
        <v>745</v>
      </c>
      <c r="H13" s="215">
        <v>43708</v>
      </c>
      <c r="I13" s="216">
        <v>18625</v>
      </c>
      <c r="J13" s="217">
        <f t="shared" si="0"/>
        <v>25</v>
      </c>
      <c r="K13" s="217">
        <v>1697</v>
      </c>
      <c r="L13" s="216">
        <f>(I13+טבלה110[[#This Row],[הערכת הצמדה לחודש לא כולל מע"מ]])*12*1.17</f>
        <v>285320.88</v>
      </c>
      <c r="M13" s="218"/>
      <c r="N13" s="218">
        <f>טבלה110[[#This Row],[סה"כ לשנה כולל מע"מ]]</f>
        <v>285320.88</v>
      </c>
      <c r="O13" s="214"/>
    </row>
    <row r="14" spans="1:15" x14ac:dyDescent="0.25">
      <c r="A14" s="209">
        <v>11</v>
      </c>
      <c r="B14" s="209">
        <v>18410410</v>
      </c>
      <c r="C14" s="209" t="s">
        <v>1005</v>
      </c>
      <c r="D14" s="209" t="s">
        <v>1263</v>
      </c>
      <c r="E14" s="209" t="s">
        <v>1264</v>
      </c>
      <c r="F14" s="209" t="s">
        <v>1265</v>
      </c>
      <c r="G14" s="209">
        <v>110</v>
      </c>
      <c r="H14" s="210">
        <v>43465</v>
      </c>
      <c r="I14" s="211">
        <v>4200</v>
      </c>
      <c r="J14" s="212">
        <f>I14/G14</f>
        <v>38.18181818181818</v>
      </c>
      <c r="K14" s="212">
        <v>16.600000000000001</v>
      </c>
      <c r="L14" s="211">
        <f>(I14+טבלה110[[#This Row],[הערכת הצמדה לחודש לא כולל מע"מ]])*12*1.17</f>
        <v>59201.063999999998</v>
      </c>
      <c r="M14" s="213"/>
      <c r="N14" s="213">
        <f>L14</f>
        <v>59201.063999999998</v>
      </c>
      <c r="O14" s="209"/>
    </row>
    <row r="15" spans="1:15" x14ac:dyDescent="0.25">
      <c r="A15" s="214">
        <v>12</v>
      </c>
      <c r="B15" s="214">
        <v>18410410</v>
      </c>
      <c r="C15" s="214" t="s">
        <v>1005</v>
      </c>
      <c r="D15" s="214" t="s">
        <v>1266</v>
      </c>
      <c r="E15" s="214" t="s">
        <v>1267</v>
      </c>
      <c r="F15" s="214" t="s">
        <v>1265</v>
      </c>
      <c r="G15" s="214">
        <v>120</v>
      </c>
      <c r="H15" s="215">
        <v>43465</v>
      </c>
      <c r="I15" s="216">
        <v>4200</v>
      </c>
      <c r="J15" s="217">
        <f>SUM(I15/G15)</f>
        <v>35</v>
      </c>
      <c r="K15" s="217">
        <v>16.600000000000001</v>
      </c>
      <c r="L15" s="216">
        <f>(I15+טבלה110[[#This Row],[הערכת הצמדה לחודש לא כולל מע"מ]])*12*1.17</f>
        <v>59201.063999999998</v>
      </c>
      <c r="M15" s="218"/>
      <c r="N15" s="218">
        <f>L15</f>
        <v>59201.063999999998</v>
      </c>
      <c r="O15" s="214"/>
    </row>
    <row r="16" spans="1:15" x14ac:dyDescent="0.25">
      <c r="A16" s="209">
        <v>13</v>
      </c>
      <c r="B16" s="209">
        <v>18410410</v>
      </c>
      <c r="C16" s="209" t="s">
        <v>1005</v>
      </c>
      <c r="D16" s="209" t="s">
        <v>1268</v>
      </c>
      <c r="E16" s="209" t="s">
        <v>1269</v>
      </c>
      <c r="F16" s="209" t="s">
        <v>1270</v>
      </c>
      <c r="G16" s="209">
        <v>160</v>
      </c>
      <c r="H16" s="210">
        <v>43738</v>
      </c>
      <c r="I16" s="211">
        <v>6360</v>
      </c>
      <c r="J16" s="212">
        <f>SUM(I16/G16)</f>
        <v>39.75</v>
      </c>
      <c r="K16" s="212">
        <v>50</v>
      </c>
      <c r="L16" s="211">
        <f>(I16+טבלה110[[#This Row],[הערכת הצמדה לחודש לא כולל מע"מ]])*12*1.17</f>
        <v>89996.4</v>
      </c>
      <c r="M16" s="213">
        <f>410*12</f>
        <v>4920</v>
      </c>
      <c r="N16" s="213">
        <f>M16+L16</f>
        <v>94916.4</v>
      </c>
      <c r="O16" s="209"/>
    </row>
    <row r="17" spans="1:17" x14ac:dyDescent="0.25">
      <c r="A17" s="214">
        <v>14</v>
      </c>
      <c r="B17" s="214">
        <v>18410410</v>
      </c>
      <c r="C17" s="214" t="s">
        <v>1005</v>
      </c>
      <c r="D17" s="214" t="s">
        <v>1231</v>
      </c>
      <c r="E17" s="214" t="s">
        <v>1271</v>
      </c>
      <c r="F17" s="214" t="s">
        <v>1272</v>
      </c>
      <c r="G17" s="214">
        <v>323</v>
      </c>
      <c r="H17" s="215">
        <v>43731</v>
      </c>
      <c r="I17" s="216">
        <v>15537</v>
      </c>
      <c r="J17" s="217">
        <f>SUM(I17/G17)</f>
        <v>48.102167182662541</v>
      </c>
      <c r="K17" s="217">
        <v>76.959999999999994</v>
      </c>
      <c r="L17" s="216">
        <f>(I17+טבלה110[[#This Row],[הערכת הצמדה לחודש לא כולל מע"מ]])*12*1.17</f>
        <v>219219.99839999998</v>
      </c>
      <c r="M17" s="218">
        <f>815*12</f>
        <v>9780</v>
      </c>
      <c r="N17" s="218">
        <f>M17+L17</f>
        <v>228999.99839999998</v>
      </c>
      <c r="O17" s="214"/>
    </row>
    <row r="18" spans="1:17" x14ac:dyDescent="0.25">
      <c r="A18" s="209">
        <v>15</v>
      </c>
      <c r="B18" s="209">
        <v>18410410</v>
      </c>
      <c r="C18" s="209" t="s">
        <v>1005</v>
      </c>
      <c r="D18" s="209" t="s">
        <v>1273</v>
      </c>
      <c r="E18" s="209" t="s">
        <v>1274</v>
      </c>
      <c r="F18" s="209" t="s">
        <v>1275</v>
      </c>
      <c r="G18" s="209">
        <v>1000</v>
      </c>
      <c r="H18" s="210">
        <v>43738</v>
      </c>
      <c r="I18" s="211">
        <v>30000</v>
      </c>
      <c r="J18" s="212">
        <f>SUM(I18/G18)</f>
        <v>30</v>
      </c>
      <c r="K18" s="212" t="s">
        <v>1237</v>
      </c>
      <c r="L18" s="211">
        <f>I18*12*1.17</f>
        <v>421200</v>
      </c>
      <c r="M18" s="213" t="s">
        <v>1237</v>
      </c>
      <c r="N18" s="213">
        <f>L18</f>
        <v>421200</v>
      </c>
      <c r="O18" s="209"/>
    </row>
    <row r="19" spans="1:17" x14ac:dyDescent="0.25">
      <c r="A19" s="214">
        <v>16</v>
      </c>
      <c r="B19" s="214">
        <v>18410410</v>
      </c>
      <c r="C19" s="214" t="s">
        <v>1005</v>
      </c>
      <c r="D19" s="214" t="s">
        <v>1276</v>
      </c>
      <c r="E19" s="214" t="s">
        <v>1277</v>
      </c>
      <c r="F19" s="214" t="s">
        <v>1278</v>
      </c>
      <c r="G19" s="214">
        <v>80</v>
      </c>
      <c r="H19" s="215">
        <v>43265</v>
      </c>
      <c r="I19" s="216">
        <v>3000</v>
      </c>
      <c r="J19" s="217">
        <f>I19/G19</f>
        <v>37.5</v>
      </c>
      <c r="K19" s="217" t="s">
        <v>1237</v>
      </c>
      <c r="L19" s="216">
        <f>I19*12*1.17</f>
        <v>42120</v>
      </c>
      <c r="M19" s="218">
        <f>180*12*1.17</f>
        <v>2527.1999999999998</v>
      </c>
      <c r="N19" s="218">
        <f>L19+M19</f>
        <v>44647.199999999997</v>
      </c>
      <c r="O19" s="214"/>
    </row>
    <row r="20" spans="1:17" x14ac:dyDescent="0.25">
      <c r="A20" s="209">
        <v>17</v>
      </c>
      <c r="B20" s="209">
        <v>18410410</v>
      </c>
      <c r="C20" s="209" t="s">
        <v>1005</v>
      </c>
      <c r="D20" s="209" t="s">
        <v>1279</v>
      </c>
      <c r="E20" s="209" t="s">
        <v>1280</v>
      </c>
      <c r="F20" s="209" t="s">
        <v>1281</v>
      </c>
      <c r="G20" s="209">
        <v>200</v>
      </c>
      <c r="H20" s="210" t="s">
        <v>1282</v>
      </c>
      <c r="I20" s="211">
        <v>545</v>
      </c>
      <c r="J20" s="212">
        <f>I20/G20</f>
        <v>2.7250000000000001</v>
      </c>
      <c r="K20" s="212" t="s">
        <v>1237</v>
      </c>
      <c r="L20" s="211">
        <f>I20*12*1.17</f>
        <v>7651.7999999999993</v>
      </c>
      <c r="M20" s="213" t="s">
        <v>1237</v>
      </c>
      <c r="N20" s="213">
        <f>L20</f>
        <v>7651.7999999999993</v>
      </c>
      <c r="O20" s="209"/>
    </row>
    <row r="21" spans="1:17" x14ac:dyDescent="0.25">
      <c r="A21" s="214">
        <v>18</v>
      </c>
      <c r="B21" s="214">
        <v>18410410</v>
      </c>
      <c r="C21" s="214" t="s">
        <v>1283</v>
      </c>
      <c r="D21" s="214" t="s">
        <v>1284</v>
      </c>
      <c r="E21" s="214" t="s">
        <v>1285</v>
      </c>
      <c r="F21" s="214" t="s">
        <v>1286</v>
      </c>
      <c r="G21" s="214">
        <v>336</v>
      </c>
      <c r="H21" s="215">
        <v>43311</v>
      </c>
      <c r="I21" s="216">
        <v>9725</v>
      </c>
      <c r="J21" s="217">
        <f>SUM(I21/G21)</f>
        <v>28.94345238095238</v>
      </c>
      <c r="K21" s="217">
        <v>785.36500000000001</v>
      </c>
      <c r="L21" s="216">
        <f>((9725+785.4)*7+(10210+785.4)*5)*1.17</f>
        <v>150403.266</v>
      </c>
      <c r="M21" s="218" t="s">
        <v>1262</v>
      </c>
      <c r="N21" s="218">
        <f>L21</f>
        <v>150403.266</v>
      </c>
      <c r="O21" s="214" t="s">
        <v>1287</v>
      </c>
    </row>
    <row r="22" spans="1:17" x14ac:dyDescent="0.25">
      <c r="A22" s="209">
        <v>19</v>
      </c>
      <c r="B22" s="209">
        <v>18410410</v>
      </c>
      <c r="C22" s="209" t="s">
        <v>1005</v>
      </c>
      <c r="D22" s="209" t="s">
        <v>1292</v>
      </c>
      <c r="E22" s="209" t="s">
        <v>1293</v>
      </c>
      <c r="F22" s="209" t="s">
        <v>1294</v>
      </c>
      <c r="G22" s="209">
        <v>100</v>
      </c>
      <c r="H22" s="210">
        <v>43465</v>
      </c>
      <c r="I22" s="211">
        <v>5000</v>
      </c>
      <c r="J22" s="212">
        <f>I22/G22</f>
        <v>50</v>
      </c>
      <c r="K22" s="212" t="s">
        <v>1237</v>
      </c>
      <c r="L22" s="211">
        <f>I22*12*1.17</f>
        <v>70200</v>
      </c>
      <c r="M22" s="213" t="s">
        <v>1237</v>
      </c>
      <c r="N22" s="213">
        <f>טבלה110[[#This Row],[סה"כ לשנה כולל מע"מ]]</f>
        <v>70200</v>
      </c>
      <c r="O22" s="209"/>
    </row>
    <row r="23" spans="1:17" x14ac:dyDescent="0.25">
      <c r="A23" s="214">
        <v>20</v>
      </c>
      <c r="B23" s="214">
        <v>18410410</v>
      </c>
      <c r="C23" s="214" t="s">
        <v>1005</v>
      </c>
      <c r="D23" s="214" t="s">
        <v>1295</v>
      </c>
      <c r="E23" s="214" t="s">
        <v>1296</v>
      </c>
      <c r="F23" s="214" t="s">
        <v>1297</v>
      </c>
      <c r="G23" s="214">
        <v>100</v>
      </c>
      <c r="H23" s="215">
        <v>43465</v>
      </c>
      <c r="I23" s="216">
        <v>4500</v>
      </c>
      <c r="J23" s="217">
        <f>I23/G23</f>
        <v>45</v>
      </c>
      <c r="K23" s="217" t="s">
        <v>1237</v>
      </c>
      <c r="L23" s="216">
        <f>טבלה110[[#This Row],[תשלום חודשי בשקלים לא כולל מע"מ והצמדה]]*12</f>
        <v>54000</v>
      </c>
      <c r="M23" s="218" t="s">
        <v>1237</v>
      </c>
      <c r="N23" s="218">
        <v>54000</v>
      </c>
      <c r="O23" s="214"/>
    </row>
    <row r="24" spans="1:17" x14ac:dyDescent="0.25">
      <c r="A24" s="209">
        <v>21</v>
      </c>
      <c r="B24" s="209">
        <v>18600410</v>
      </c>
      <c r="C24" s="209" t="s">
        <v>250</v>
      </c>
      <c r="D24" s="209" t="s">
        <v>1258</v>
      </c>
      <c r="E24" s="209" t="s">
        <v>1259</v>
      </c>
      <c r="F24" s="209" t="s">
        <v>1260</v>
      </c>
      <c r="G24" s="209">
        <v>55</v>
      </c>
      <c r="H24" s="210">
        <v>43465</v>
      </c>
      <c r="I24" s="211">
        <v>2060</v>
      </c>
      <c r="J24" s="212">
        <f>SUM(I24/G24)</f>
        <v>37.454545454545453</v>
      </c>
      <c r="K24" s="212" t="s">
        <v>1261</v>
      </c>
      <c r="L24" s="211">
        <f>I24*12*1.17</f>
        <v>28922.399999999998</v>
      </c>
      <c r="M24" s="213" t="s">
        <v>1262</v>
      </c>
      <c r="N24" s="213">
        <f>L24</f>
        <v>28922.399999999998</v>
      </c>
      <c r="O24" s="209"/>
    </row>
    <row r="25" spans="1:17" s="203" customFormat="1" x14ac:dyDescent="0.25">
      <c r="A25" s="219"/>
      <c r="B25" s="219"/>
      <c r="C25" s="219"/>
      <c r="D25" s="219" t="s">
        <v>975</v>
      </c>
      <c r="E25" s="219"/>
      <c r="F25" s="219"/>
      <c r="G25" s="219"/>
      <c r="H25" s="220"/>
      <c r="I25" s="221"/>
      <c r="J25" s="222"/>
      <c r="K25" s="222"/>
      <c r="L25" s="221">
        <f>SUBTOTAL(109,L1:L21)</f>
        <v>2442105.3515999992</v>
      </c>
      <c r="M25" s="229">
        <f>SUM(M4:M22)</f>
        <v>76721.999999999985</v>
      </c>
      <c r="N25" s="229">
        <f>SUM(N4:N22)</f>
        <v>2589027.3515999997</v>
      </c>
      <c r="O25" s="230"/>
    </row>
    <row r="28" spans="1:17" x14ac:dyDescent="0.25">
      <c r="D28" s="205"/>
      <c r="M28" s="196"/>
      <c r="N28" s="196"/>
    </row>
    <row r="32" spans="1:17" s="201" customFormat="1" x14ac:dyDescent="0.25">
      <c r="A32" s="204"/>
      <c r="B32" s="205"/>
      <c r="C32" s="205"/>
      <c r="D32" s="196"/>
      <c r="E32" s="196"/>
      <c r="F32" s="196"/>
      <c r="G32" s="196"/>
      <c r="H32" s="206"/>
      <c r="I32" s="207"/>
      <c r="J32" s="208"/>
      <c r="K32" s="208"/>
      <c r="L32" s="207"/>
      <c r="M32" s="196"/>
      <c r="N32" s="196"/>
      <c r="P32" s="196"/>
      <c r="Q32" s="196"/>
    </row>
    <row r="33" spans="1:17" s="201" customFormat="1" x14ac:dyDescent="0.25">
      <c r="A33" s="204"/>
      <c r="B33" s="196"/>
      <c r="C33" s="196"/>
      <c r="D33" s="196"/>
      <c r="E33" s="196"/>
      <c r="F33" s="196"/>
      <c r="G33" s="196"/>
      <c r="H33" s="206"/>
      <c r="I33" s="207"/>
      <c r="J33" s="208"/>
      <c r="K33" s="208"/>
      <c r="L33" s="207"/>
      <c r="M33" s="196"/>
      <c r="N33" s="196"/>
      <c r="P33" s="196"/>
      <c r="Q33" s="196"/>
    </row>
  </sheetData>
  <pageMargins left="0.51181102362204722" right="0.51181102362204722" top="0.74803149606299213" bottom="0.74803149606299213" header="0.31496062992125984" footer="0.31496062992125984"/>
  <pageSetup paperSize="9" scale="58" firstPageNumber="62" orientation="landscape" useFirstPageNumber="1" horizontalDpi="4294967292" r:id="rId1"/>
  <headerFooter>
    <oddFooter>עמוד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גליונות עבודה</vt:lpstr>
      </vt:variant>
      <vt:variant>
        <vt:i4>12</vt:i4>
      </vt:variant>
      <vt:variant>
        <vt:lpstr>תרשימים</vt:lpstr>
      </vt:variant>
      <vt:variant>
        <vt:i4>1</vt:i4>
      </vt:variant>
      <vt:variant>
        <vt:lpstr>טווחים בעלי שם</vt:lpstr>
      </vt:variant>
      <vt:variant>
        <vt:i4>9</vt:i4>
      </vt:variant>
    </vt:vector>
  </HeadingPairs>
  <TitlesOfParts>
    <vt:vector size="22" baseType="lpstr">
      <vt:lpstr>סיכום (1)</vt:lpstr>
      <vt:lpstr>נספח 1 - התקציב הרגיל (2)</vt:lpstr>
      <vt:lpstr>ריכוז תקבולים ותשלומים 2017 3</vt:lpstr>
      <vt:lpstr>ריכוז תקבולים ותשלומים 2018  4</vt:lpstr>
      <vt:lpstr>תשלומים לפי אגפים5</vt:lpstr>
      <vt:lpstr>גרף תשלומים לפי אגפים 6</vt:lpstr>
      <vt:lpstr>תקבולים לפי סעיפים 7</vt:lpstr>
      <vt:lpstr>תשלומים לפי סעיפים 8</vt:lpstr>
      <vt:lpstr>הכנסות 9-14</vt:lpstr>
      <vt:lpstr>הוצאות 15-28</vt:lpstr>
      <vt:lpstr>מותנות 29</vt:lpstr>
      <vt:lpstr>שכירויות 62</vt:lpstr>
      <vt:lpstr>פאי אגפים 6</vt:lpstr>
      <vt:lpstr>'הוצאות 15-28'!WPrint_Area_W</vt:lpstr>
      <vt:lpstr>'הכנסות 9-14'!WPrint_Area_W</vt:lpstr>
      <vt:lpstr>'מותנות 29'!WPrint_Area_W</vt:lpstr>
      <vt:lpstr>'נספח 1 - התקציב הרגיל (2)'!WPrint_Area_W</vt:lpstr>
      <vt:lpstr>'שכירויות 62'!WPrint_Area_W</vt:lpstr>
      <vt:lpstr>'תשלומים לפי אגפים5'!WPrint_Area_W</vt:lpstr>
      <vt:lpstr>'תשלומים לפי סעיפים 8'!WPrint_Area_W</vt:lpstr>
      <vt:lpstr>'הוצאות 15-28'!WPrint_TitlesW</vt:lpstr>
      <vt:lpstr>'הכנסות 9-14'!WPrint_TitlesW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נעמי חייט</dc:creator>
  <cp:lastModifiedBy>מיכל ונונו</cp:lastModifiedBy>
  <cp:lastPrinted>2018-01-09T12:03:52Z</cp:lastPrinted>
  <dcterms:created xsi:type="dcterms:W3CDTF">2017-09-10T07:21:06Z</dcterms:created>
  <dcterms:modified xsi:type="dcterms:W3CDTF">2018-06-28T12:27:50Z</dcterms:modified>
</cp:coreProperties>
</file>