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20400" windowHeight="7485"/>
  </bookViews>
  <sheets>
    <sheet name="מסגרת מאושר 21- 22" sheetId="1" r:id="rId1"/>
    <sheet name="גיליון1" sheetId="2" r:id="rId2"/>
    <sheet name="תקציב 21-22 מאושר" sheetId="3" r:id="rId3"/>
  </sheets>
  <definedNames>
    <definedName name="_xlnm._FilterDatabase" localSheetId="2" hidden="1">'תקציב 21-22 מאושר'!$A$3:$AF$319</definedName>
    <definedName name="_xlnm.Print_Area" localSheetId="0">'מסגרת מאושר 21- 22'!$A$1:$G$92</definedName>
    <definedName name="_xlnm.Print_Area" localSheetId="2">'תקציב 21-22 מאושר'!$B$1:$AF$70</definedName>
    <definedName name="_xlnm.Print_Titles" localSheetId="2">'תקציב 21-22 מאושר'!$1:$4</definedName>
  </definedNames>
  <calcPr calcId="145621"/>
</workbook>
</file>

<file path=xl/calcChain.xml><?xml version="1.0" encoding="utf-8"?>
<calcChain xmlns="http://schemas.openxmlformats.org/spreadsheetml/2006/main">
  <c r="AE315" i="3" l="1"/>
  <c r="AC315" i="3"/>
  <c r="U315" i="3"/>
  <c r="S315" i="3"/>
  <c r="AD313" i="3"/>
  <c r="AC313" i="3"/>
  <c r="AB313" i="3"/>
  <c r="AA313" i="3"/>
  <c r="Z313" i="3"/>
  <c r="Y313" i="3"/>
  <c r="X313" i="3"/>
  <c r="W313" i="3"/>
  <c r="V313" i="3"/>
  <c r="T313" i="3"/>
  <c r="R313" i="3"/>
  <c r="Q313" i="3"/>
  <c r="P313" i="3"/>
  <c r="O313" i="3"/>
  <c r="N313" i="3"/>
  <c r="M313" i="3"/>
  <c r="L313" i="3"/>
  <c r="K313" i="3"/>
  <c r="F313" i="3"/>
  <c r="E313" i="3"/>
  <c r="AC312" i="3"/>
  <c r="AE312" i="3" s="1"/>
  <c r="I312" i="3" s="1"/>
  <c r="S312" i="3"/>
  <c r="U312" i="3" s="1"/>
  <c r="H312" i="3" s="1"/>
  <c r="J312" i="3" s="1"/>
  <c r="G312" i="3" s="1"/>
  <c r="AC311" i="3"/>
  <c r="AE311" i="3" s="1"/>
  <c r="I311" i="3" s="1"/>
  <c r="S311" i="3"/>
  <c r="U311" i="3" s="1"/>
  <c r="H311" i="3" s="1"/>
  <c r="AC310" i="3"/>
  <c r="AE310" i="3" s="1"/>
  <c r="I310" i="3" s="1"/>
  <c r="S310" i="3"/>
  <c r="U310" i="3" s="1"/>
  <c r="H310" i="3" s="1"/>
  <c r="J310" i="3" s="1"/>
  <c r="G310" i="3" s="1"/>
  <c r="AC309" i="3"/>
  <c r="AE309" i="3" s="1"/>
  <c r="S309" i="3"/>
  <c r="AD308" i="3"/>
  <c r="AB308" i="3"/>
  <c r="AA308" i="3"/>
  <c r="Z308" i="3"/>
  <c r="Y308" i="3"/>
  <c r="X308" i="3"/>
  <c r="W308" i="3"/>
  <c r="V308" i="3"/>
  <c r="T308" i="3"/>
  <c r="R308" i="3"/>
  <c r="Q308" i="3"/>
  <c r="P308" i="3"/>
  <c r="O308" i="3"/>
  <c r="N308" i="3"/>
  <c r="M308" i="3"/>
  <c r="L308" i="3"/>
  <c r="K308" i="3"/>
  <c r="H308" i="3"/>
  <c r="F308" i="3"/>
  <c r="E308" i="3"/>
  <c r="AE307" i="3"/>
  <c r="I307" i="3" s="1"/>
  <c r="AC307" i="3"/>
  <c r="U307" i="3"/>
  <c r="S307" i="3"/>
  <c r="J307" i="3"/>
  <c r="G307" i="3" s="1"/>
  <c r="H307" i="3"/>
  <c r="AE306" i="3"/>
  <c r="I306" i="3" s="1"/>
  <c r="AC306" i="3"/>
  <c r="U306" i="3"/>
  <c r="S306" i="3"/>
  <c r="J306" i="3"/>
  <c r="G306" i="3" s="1"/>
  <c r="H306" i="3"/>
  <c r="AE305" i="3"/>
  <c r="I305" i="3" s="1"/>
  <c r="AC305" i="3"/>
  <c r="U305" i="3"/>
  <c r="S305" i="3"/>
  <c r="J305" i="3"/>
  <c r="G305" i="3" s="1"/>
  <c r="H305" i="3"/>
  <c r="AE304" i="3"/>
  <c r="I304" i="3" s="1"/>
  <c r="AC304" i="3"/>
  <c r="U304" i="3"/>
  <c r="S304" i="3"/>
  <c r="J304" i="3"/>
  <c r="G304" i="3" s="1"/>
  <c r="H304" i="3"/>
  <c r="AE303" i="3"/>
  <c r="I303" i="3" s="1"/>
  <c r="AC303" i="3"/>
  <c r="U303" i="3"/>
  <c r="S303" i="3"/>
  <c r="J303" i="3"/>
  <c r="G303" i="3" s="1"/>
  <c r="H303" i="3"/>
  <c r="AE302" i="3"/>
  <c r="I302" i="3" s="1"/>
  <c r="AC302" i="3"/>
  <c r="U302" i="3"/>
  <c r="S302" i="3"/>
  <c r="J302" i="3"/>
  <c r="G302" i="3" s="1"/>
  <c r="H302" i="3"/>
  <c r="AE301" i="3"/>
  <c r="I301" i="3" s="1"/>
  <c r="AC301" i="3"/>
  <c r="U301" i="3"/>
  <c r="S301" i="3"/>
  <c r="J301" i="3"/>
  <c r="G301" i="3" s="1"/>
  <c r="H301" i="3"/>
  <c r="AE300" i="3"/>
  <c r="I300" i="3" s="1"/>
  <c r="AC300" i="3"/>
  <c r="U300" i="3"/>
  <c r="S300" i="3"/>
  <c r="J300" i="3"/>
  <c r="G300" i="3" s="1"/>
  <c r="H300" i="3"/>
  <c r="AE299" i="3"/>
  <c r="I299" i="3" s="1"/>
  <c r="AC299" i="3"/>
  <c r="U299" i="3"/>
  <c r="S299" i="3"/>
  <c r="J299" i="3"/>
  <c r="G299" i="3" s="1"/>
  <c r="H299" i="3"/>
  <c r="AE298" i="3"/>
  <c r="I298" i="3" s="1"/>
  <c r="AC298" i="3"/>
  <c r="U298" i="3"/>
  <c r="S298" i="3"/>
  <c r="J298" i="3"/>
  <c r="G298" i="3" s="1"/>
  <c r="H298" i="3"/>
  <c r="AE297" i="3"/>
  <c r="I297" i="3" s="1"/>
  <c r="AC297" i="3"/>
  <c r="U297" i="3"/>
  <c r="S297" i="3"/>
  <c r="J297" i="3"/>
  <c r="G297" i="3" s="1"/>
  <c r="H297" i="3"/>
  <c r="AE296" i="3"/>
  <c r="I296" i="3" s="1"/>
  <c r="AC296" i="3"/>
  <c r="U296" i="3"/>
  <c r="S296" i="3"/>
  <c r="J296" i="3"/>
  <c r="G296" i="3" s="1"/>
  <c r="H296" i="3"/>
  <c r="AE295" i="3"/>
  <c r="I295" i="3" s="1"/>
  <c r="AC295" i="3"/>
  <c r="U295" i="3"/>
  <c r="S295" i="3"/>
  <c r="J295" i="3"/>
  <c r="G295" i="3" s="1"/>
  <c r="H295" i="3"/>
  <c r="AE294" i="3"/>
  <c r="I294" i="3" s="1"/>
  <c r="AC294" i="3"/>
  <c r="U294" i="3"/>
  <c r="S294" i="3"/>
  <c r="J294" i="3"/>
  <c r="G294" i="3" s="1"/>
  <c r="H294" i="3"/>
  <c r="AE293" i="3"/>
  <c r="I293" i="3" s="1"/>
  <c r="AC293" i="3"/>
  <c r="U293" i="3"/>
  <c r="S293" i="3"/>
  <c r="J293" i="3"/>
  <c r="G293" i="3" s="1"/>
  <c r="H293" i="3"/>
  <c r="AE292" i="3"/>
  <c r="I292" i="3" s="1"/>
  <c r="AC292" i="3"/>
  <c r="U292" i="3"/>
  <c r="S292" i="3"/>
  <c r="J292" i="3"/>
  <c r="G292" i="3" s="1"/>
  <c r="H292" i="3"/>
  <c r="AE291" i="3"/>
  <c r="I291" i="3" s="1"/>
  <c r="AC291" i="3"/>
  <c r="U291" i="3"/>
  <c r="S291" i="3"/>
  <c r="J291" i="3"/>
  <c r="G291" i="3" s="1"/>
  <c r="H291" i="3"/>
  <c r="AE290" i="3"/>
  <c r="I290" i="3" s="1"/>
  <c r="AC290" i="3"/>
  <c r="U290" i="3"/>
  <c r="S290" i="3"/>
  <c r="J290" i="3"/>
  <c r="G290" i="3" s="1"/>
  <c r="H290" i="3"/>
  <c r="AE289" i="3"/>
  <c r="I289" i="3" s="1"/>
  <c r="AC289" i="3"/>
  <c r="U289" i="3"/>
  <c r="S289" i="3"/>
  <c r="J289" i="3"/>
  <c r="G289" i="3" s="1"/>
  <c r="H289" i="3"/>
  <c r="AE288" i="3"/>
  <c r="I288" i="3" s="1"/>
  <c r="AC288" i="3"/>
  <c r="U288" i="3"/>
  <c r="S288" i="3"/>
  <c r="J288" i="3"/>
  <c r="G288" i="3" s="1"/>
  <c r="H288" i="3"/>
  <c r="AE287" i="3"/>
  <c r="I287" i="3" s="1"/>
  <c r="AC287" i="3"/>
  <c r="U287" i="3"/>
  <c r="S287" i="3"/>
  <c r="J287" i="3"/>
  <c r="G287" i="3" s="1"/>
  <c r="H287" i="3"/>
  <c r="AE286" i="3"/>
  <c r="I286" i="3" s="1"/>
  <c r="AC286" i="3"/>
  <c r="U286" i="3"/>
  <c r="S286" i="3"/>
  <c r="J286" i="3"/>
  <c r="G286" i="3" s="1"/>
  <c r="H286" i="3"/>
  <c r="AE285" i="3"/>
  <c r="I285" i="3" s="1"/>
  <c r="AC285" i="3"/>
  <c r="U285" i="3"/>
  <c r="S285" i="3"/>
  <c r="J285" i="3"/>
  <c r="G285" i="3" s="1"/>
  <c r="H285" i="3"/>
  <c r="AE284" i="3"/>
  <c r="I284" i="3" s="1"/>
  <c r="AC284" i="3"/>
  <c r="U284" i="3"/>
  <c r="S284" i="3"/>
  <c r="J284" i="3"/>
  <c r="G284" i="3" s="1"/>
  <c r="H284" i="3"/>
  <c r="AE283" i="3"/>
  <c r="I283" i="3" s="1"/>
  <c r="AC283" i="3"/>
  <c r="U283" i="3"/>
  <c r="S283" i="3"/>
  <c r="J283" i="3"/>
  <c r="G283" i="3" s="1"/>
  <c r="H283" i="3"/>
  <c r="AE282" i="3"/>
  <c r="I282" i="3" s="1"/>
  <c r="AC282" i="3"/>
  <c r="U282" i="3"/>
  <c r="S282" i="3"/>
  <c r="J282" i="3"/>
  <c r="G282" i="3" s="1"/>
  <c r="H282" i="3"/>
  <c r="AE281" i="3"/>
  <c r="I281" i="3" s="1"/>
  <c r="AC281" i="3"/>
  <c r="U281" i="3"/>
  <c r="S281" i="3"/>
  <c r="J281" i="3"/>
  <c r="G281" i="3" s="1"/>
  <c r="H281" i="3"/>
  <c r="AE280" i="3"/>
  <c r="I280" i="3" s="1"/>
  <c r="AC280" i="3"/>
  <c r="U280" i="3"/>
  <c r="S280" i="3"/>
  <c r="J280" i="3"/>
  <c r="G280" i="3" s="1"/>
  <c r="H280" i="3"/>
  <c r="AE279" i="3"/>
  <c r="I279" i="3" s="1"/>
  <c r="AC279" i="3"/>
  <c r="U279" i="3"/>
  <c r="S279" i="3"/>
  <c r="J279" i="3"/>
  <c r="G279" i="3" s="1"/>
  <c r="H279" i="3"/>
  <c r="AE278" i="3"/>
  <c r="I278" i="3" s="1"/>
  <c r="AC278" i="3"/>
  <c r="U278" i="3"/>
  <c r="S278" i="3"/>
  <c r="J278" i="3"/>
  <c r="G278" i="3" s="1"/>
  <c r="H278" i="3"/>
  <c r="AE277" i="3"/>
  <c r="I277" i="3" s="1"/>
  <c r="AC277" i="3"/>
  <c r="U277" i="3"/>
  <c r="S277" i="3"/>
  <c r="J277" i="3"/>
  <c r="G277" i="3" s="1"/>
  <c r="H277" i="3"/>
  <c r="AE276" i="3"/>
  <c r="I276" i="3" s="1"/>
  <c r="AC276" i="3"/>
  <c r="U276" i="3"/>
  <c r="S276" i="3"/>
  <c r="J276" i="3"/>
  <c r="G276" i="3" s="1"/>
  <c r="H276" i="3"/>
  <c r="AE275" i="3"/>
  <c r="I275" i="3" s="1"/>
  <c r="AC275" i="3"/>
  <c r="U275" i="3"/>
  <c r="S275" i="3"/>
  <c r="J275" i="3"/>
  <c r="G275" i="3" s="1"/>
  <c r="H275" i="3"/>
  <c r="AE274" i="3"/>
  <c r="AC274" i="3"/>
  <c r="AC308" i="3" s="1"/>
  <c r="U274" i="3"/>
  <c r="U308" i="3" s="1"/>
  <c r="S274" i="3"/>
  <c r="S308" i="3" s="1"/>
  <c r="H274" i="3"/>
  <c r="AD273" i="3"/>
  <c r="AB273" i="3"/>
  <c r="AA273" i="3"/>
  <c r="Z273" i="3"/>
  <c r="Y273" i="3"/>
  <c r="X273" i="3"/>
  <c r="W273" i="3"/>
  <c r="V273" i="3"/>
  <c r="S273" i="3"/>
  <c r="Q273" i="3"/>
  <c r="P273" i="3"/>
  <c r="O273" i="3"/>
  <c r="N273" i="3"/>
  <c r="M273" i="3"/>
  <c r="L273" i="3"/>
  <c r="K273" i="3"/>
  <c r="F273" i="3"/>
  <c r="E273" i="3"/>
  <c r="AC272" i="3"/>
  <c r="AE272" i="3" s="1"/>
  <c r="I272" i="3" s="1"/>
  <c r="S272" i="3"/>
  <c r="U272" i="3" s="1"/>
  <c r="H272" i="3" s="1"/>
  <c r="AC271" i="3"/>
  <c r="AE271" i="3" s="1"/>
  <c r="I271" i="3" s="1"/>
  <c r="S271" i="3"/>
  <c r="U271" i="3" s="1"/>
  <c r="H271" i="3" s="1"/>
  <c r="AC270" i="3"/>
  <c r="AE270" i="3" s="1"/>
  <c r="S270" i="3"/>
  <c r="U270" i="3" s="1"/>
  <c r="H270" i="3" s="1"/>
  <c r="J270" i="3" s="1"/>
  <c r="G270" i="3" s="1"/>
  <c r="I270" i="3"/>
  <c r="AC269" i="3"/>
  <c r="AE269" i="3" s="1"/>
  <c r="I269" i="3" s="1"/>
  <c r="T269" i="3"/>
  <c r="T273" i="3" s="1"/>
  <c r="S269" i="3"/>
  <c r="U269" i="3" s="1"/>
  <c r="H269" i="3" s="1"/>
  <c r="J269" i="3" s="1"/>
  <c r="G269" i="3" s="1"/>
  <c r="AE268" i="3"/>
  <c r="I268" i="3" s="1"/>
  <c r="AC268" i="3"/>
  <c r="U268" i="3"/>
  <c r="S268" i="3"/>
  <c r="J268" i="3"/>
  <c r="G268" i="3" s="1"/>
  <c r="H268" i="3"/>
  <c r="AE267" i="3"/>
  <c r="I267" i="3" s="1"/>
  <c r="AC267" i="3"/>
  <c r="U267" i="3"/>
  <c r="S267" i="3"/>
  <c r="J267" i="3"/>
  <c r="G267" i="3" s="1"/>
  <c r="H267" i="3"/>
  <c r="AE266" i="3"/>
  <c r="I266" i="3" s="1"/>
  <c r="AC266" i="3"/>
  <c r="U266" i="3"/>
  <c r="S266" i="3"/>
  <c r="J266" i="3"/>
  <c r="G266" i="3" s="1"/>
  <c r="H266" i="3"/>
  <c r="AE265" i="3"/>
  <c r="I265" i="3" s="1"/>
  <c r="AC265" i="3"/>
  <c r="U265" i="3"/>
  <c r="S265" i="3"/>
  <c r="J265" i="3"/>
  <c r="G265" i="3" s="1"/>
  <c r="H265" i="3"/>
  <c r="AE264" i="3"/>
  <c r="I264" i="3" s="1"/>
  <c r="AC264" i="3"/>
  <c r="U264" i="3"/>
  <c r="S264" i="3"/>
  <c r="J264" i="3"/>
  <c r="G264" i="3" s="1"/>
  <c r="H264" i="3"/>
  <c r="AE263" i="3"/>
  <c r="AC263" i="3"/>
  <c r="U263" i="3"/>
  <c r="S263" i="3"/>
  <c r="H263" i="3"/>
  <c r="AD262" i="3"/>
  <c r="AB262" i="3"/>
  <c r="AA262" i="3"/>
  <c r="Z262" i="3"/>
  <c r="Y262" i="3"/>
  <c r="X262" i="3"/>
  <c r="W262" i="3"/>
  <c r="V262" i="3"/>
  <c r="R262" i="3"/>
  <c r="R273" i="3" s="1"/>
  <c r="Q262" i="3"/>
  <c r="P262" i="3"/>
  <c r="O262" i="3"/>
  <c r="N262" i="3"/>
  <c r="M262" i="3"/>
  <c r="L262" i="3"/>
  <c r="K262" i="3"/>
  <c r="F262" i="3"/>
  <c r="E262" i="3"/>
  <c r="AC261" i="3"/>
  <c r="AE261" i="3" s="1"/>
  <c r="S261" i="3"/>
  <c r="U261" i="3" s="1"/>
  <c r="H261" i="3" s="1"/>
  <c r="J261" i="3" s="1"/>
  <c r="G261" i="3" s="1"/>
  <c r="I261" i="3"/>
  <c r="AC260" i="3"/>
  <c r="AE260" i="3" s="1"/>
  <c r="I260" i="3" s="1"/>
  <c r="T260" i="3"/>
  <c r="S260" i="3"/>
  <c r="AE259" i="3"/>
  <c r="I259" i="3" s="1"/>
  <c r="AC259" i="3"/>
  <c r="T259" i="3"/>
  <c r="T262" i="3" s="1"/>
  <c r="S259" i="3"/>
  <c r="AC258" i="3"/>
  <c r="AE258" i="3" s="1"/>
  <c r="U258" i="3"/>
  <c r="S258" i="3"/>
  <c r="J258" i="3"/>
  <c r="G258" i="3" s="1"/>
  <c r="I258" i="3"/>
  <c r="H258" i="3"/>
  <c r="AE257" i="3"/>
  <c r="I257" i="3" s="1"/>
  <c r="AC257" i="3"/>
  <c r="U257" i="3"/>
  <c r="S257" i="3"/>
  <c r="J257" i="3"/>
  <c r="G257" i="3" s="1"/>
  <c r="H257" i="3"/>
  <c r="AE256" i="3"/>
  <c r="I256" i="3" s="1"/>
  <c r="AC256" i="3"/>
  <c r="U256" i="3"/>
  <c r="S256" i="3"/>
  <c r="J256" i="3"/>
  <c r="G256" i="3" s="1"/>
  <c r="H256" i="3"/>
  <c r="AE255" i="3"/>
  <c r="AC255" i="3"/>
  <c r="AC262" i="3" s="1"/>
  <c r="U255" i="3"/>
  <c r="S255" i="3"/>
  <c r="S262" i="3" s="1"/>
  <c r="H255" i="3"/>
  <c r="AD254" i="3"/>
  <c r="AB254" i="3"/>
  <c r="AA254" i="3"/>
  <c r="Z254" i="3"/>
  <c r="Y254" i="3"/>
  <c r="X254" i="3"/>
  <c r="W254" i="3"/>
  <c r="V254" i="3"/>
  <c r="T254" i="3"/>
  <c r="S254" i="3"/>
  <c r="R254" i="3"/>
  <c r="Q254" i="3"/>
  <c r="P254" i="3"/>
  <c r="O254" i="3"/>
  <c r="N254" i="3"/>
  <c r="M254" i="3"/>
  <c r="L254" i="3"/>
  <c r="K254" i="3"/>
  <c r="F254" i="3"/>
  <c r="E254" i="3"/>
  <c r="AC253" i="3"/>
  <c r="AE253" i="3" s="1"/>
  <c r="I253" i="3" s="1"/>
  <c r="U253" i="3"/>
  <c r="S253" i="3"/>
  <c r="H253" i="3"/>
  <c r="AC252" i="3"/>
  <c r="AE252" i="3" s="1"/>
  <c r="U252" i="3"/>
  <c r="H252" i="3" s="1"/>
  <c r="J252" i="3" s="1"/>
  <c r="G252" i="3" s="1"/>
  <c r="S252" i="3"/>
  <c r="I252" i="3"/>
  <c r="AC251" i="3"/>
  <c r="U251" i="3"/>
  <c r="S251" i="3"/>
  <c r="H251" i="3"/>
  <c r="AD250" i="3"/>
  <c r="AC250" i="3"/>
  <c r="AB250" i="3"/>
  <c r="AA250" i="3"/>
  <c r="Z250" i="3"/>
  <c r="Y250" i="3"/>
  <c r="X250" i="3"/>
  <c r="W250" i="3"/>
  <c r="V250" i="3"/>
  <c r="T250" i="3"/>
  <c r="R250" i="3"/>
  <c r="Q250" i="3"/>
  <c r="P250" i="3"/>
  <c r="O250" i="3"/>
  <c r="N250" i="3"/>
  <c r="M250" i="3"/>
  <c r="L250" i="3"/>
  <c r="K250" i="3"/>
  <c r="F250" i="3"/>
  <c r="E250" i="3"/>
  <c r="AE249" i="3"/>
  <c r="I249" i="3" s="1"/>
  <c r="AC249" i="3"/>
  <c r="U249" i="3"/>
  <c r="S249" i="3"/>
  <c r="H249" i="3"/>
  <c r="J249" i="3" s="1"/>
  <c r="G249" i="3" s="1"/>
  <c r="AE248" i="3"/>
  <c r="I248" i="3" s="1"/>
  <c r="AC248" i="3"/>
  <c r="U248" i="3"/>
  <c r="H248" i="3" s="1"/>
  <c r="J248" i="3" s="1"/>
  <c r="G248" i="3" s="1"/>
  <c r="S248" i="3"/>
  <c r="AE247" i="3"/>
  <c r="I247" i="3" s="1"/>
  <c r="AC247" i="3"/>
  <c r="U247" i="3"/>
  <c r="S247" i="3"/>
  <c r="H247" i="3"/>
  <c r="J247" i="3" s="1"/>
  <c r="G247" i="3" s="1"/>
  <c r="AE246" i="3"/>
  <c r="I246" i="3" s="1"/>
  <c r="AC246" i="3"/>
  <c r="U246" i="3"/>
  <c r="H246" i="3" s="1"/>
  <c r="J246" i="3" s="1"/>
  <c r="G246" i="3" s="1"/>
  <c r="S246" i="3"/>
  <c r="AE245" i="3"/>
  <c r="I245" i="3" s="1"/>
  <c r="AC245" i="3"/>
  <c r="U245" i="3"/>
  <c r="S245" i="3"/>
  <c r="H245" i="3"/>
  <c r="J245" i="3" s="1"/>
  <c r="G245" i="3" s="1"/>
  <c r="AE244" i="3"/>
  <c r="I244" i="3" s="1"/>
  <c r="AC244" i="3"/>
  <c r="U244" i="3"/>
  <c r="H244" i="3" s="1"/>
  <c r="J244" i="3" s="1"/>
  <c r="G244" i="3" s="1"/>
  <c r="S244" i="3"/>
  <c r="AE243" i="3"/>
  <c r="I243" i="3" s="1"/>
  <c r="AC243" i="3"/>
  <c r="U243" i="3"/>
  <c r="H243" i="3" s="1"/>
  <c r="J243" i="3" s="1"/>
  <c r="G243" i="3" s="1"/>
  <c r="S243" i="3"/>
  <c r="AE242" i="3"/>
  <c r="I242" i="3" s="1"/>
  <c r="AC242" i="3"/>
  <c r="S242" i="3"/>
  <c r="U242" i="3" s="1"/>
  <c r="H242" i="3"/>
  <c r="J242" i="3" s="1"/>
  <c r="G242" i="3" s="1"/>
  <c r="AE241" i="3"/>
  <c r="I241" i="3" s="1"/>
  <c r="AC241" i="3"/>
  <c r="U241" i="3"/>
  <c r="H241" i="3" s="1"/>
  <c r="J241" i="3" s="1"/>
  <c r="S241" i="3"/>
  <c r="G241" i="3"/>
  <c r="AE240" i="3"/>
  <c r="I240" i="3" s="1"/>
  <c r="AC240" i="3"/>
  <c r="S240" i="3"/>
  <c r="U240" i="3" s="1"/>
  <c r="H240" i="3" s="1"/>
  <c r="J240" i="3" s="1"/>
  <c r="G240" i="3" s="1"/>
  <c r="AE239" i="3"/>
  <c r="I239" i="3" s="1"/>
  <c r="AC239" i="3"/>
  <c r="U239" i="3"/>
  <c r="H239" i="3" s="1"/>
  <c r="S239" i="3"/>
  <c r="J239" i="3"/>
  <c r="G239" i="3" s="1"/>
  <c r="AE238" i="3"/>
  <c r="I238" i="3" s="1"/>
  <c r="AC238" i="3"/>
  <c r="S238" i="3"/>
  <c r="U238" i="3" s="1"/>
  <c r="H238" i="3" s="1"/>
  <c r="J238" i="3" s="1"/>
  <c r="G238" i="3" s="1"/>
  <c r="AE237" i="3"/>
  <c r="I237" i="3" s="1"/>
  <c r="AC237" i="3"/>
  <c r="U237" i="3"/>
  <c r="H237" i="3" s="1"/>
  <c r="J237" i="3" s="1"/>
  <c r="S237" i="3"/>
  <c r="G237" i="3"/>
  <c r="AE236" i="3"/>
  <c r="I236" i="3" s="1"/>
  <c r="AC236" i="3"/>
  <c r="S236" i="3"/>
  <c r="U236" i="3" s="1"/>
  <c r="H236" i="3" s="1"/>
  <c r="J236" i="3" s="1"/>
  <c r="G236" i="3" s="1"/>
  <c r="AE235" i="3"/>
  <c r="I235" i="3" s="1"/>
  <c r="AC235" i="3"/>
  <c r="U235" i="3"/>
  <c r="H235" i="3" s="1"/>
  <c r="S235" i="3"/>
  <c r="J235" i="3"/>
  <c r="G235" i="3" s="1"/>
  <c r="AE234" i="3"/>
  <c r="I234" i="3" s="1"/>
  <c r="AC234" i="3"/>
  <c r="S234" i="3"/>
  <c r="U234" i="3" s="1"/>
  <c r="H234" i="3"/>
  <c r="J234" i="3" s="1"/>
  <c r="G234" i="3" s="1"/>
  <c r="AE233" i="3"/>
  <c r="I233" i="3" s="1"/>
  <c r="AC233" i="3"/>
  <c r="U233" i="3"/>
  <c r="H233" i="3" s="1"/>
  <c r="J233" i="3" s="1"/>
  <c r="G233" i="3" s="1"/>
  <c r="S233" i="3"/>
  <c r="AE232" i="3"/>
  <c r="I232" i="3" s="1"/>
  <c r="AC232" i="3"/>
  <c r="S232" i="3"/>
  <c r="U232" i="3" s="1"/>
  <c r="H232" i="3" s="1"/>
  <c r="J232" i="3" s="1"/>
  <c r="G232" i="3" s="1"/>
  <c r="AE231" i="3"/>
  <c r="I231" i="3" s="1"/>
  <c r="AC231" i="3"/>
  <c r="U231" i="3"/>
  <c r="H231" i="3" s="1"/>
  <c r="J231" i="3" s="1"/>
  <c r="G231" i="3" s="1"/>
  <c r="S231" i="3"/>
  <c r="AE230" i="3"/>
  <c r="I230" i="3" s="1"/>
  <c r="AC230" i="3"/>
  <c r="S230" i="3"/>
  <c r="U230" i="3" s="1"/>
  <c r="H230" i="3" s="1"/>
  <c r="J230" i="3" s="1"/>
  <c r="G230" i="3" s="1"/>
  <c r="AE229" i="3"/>
  <c r="I229" i="3" s="1"/>
  <c r="AC229" i="3"/>
  <c r="U229" i="3"/>
  <c r="H229" i="3" s="1"/>
  <c r="J229" i="3" s="1"/>
  <c r="G229" i="3" s="1"/>
  <c r="S229" i="3"/>
  <c r="AE228" i="3"/>
  <c r="I228" i="3" s="1"/>
  <c r="AC228" i="3"/>
  <c r="S228" i="3"/>
  <c r="U228" i="3" s="1"/>
  <c r="H228" i="3" s="1"/>
  <c r="J228" i="3" s="1"/>
  <c r="G228" i="3" s="1"/>
  <c r="AE227" i="3"/>
  <c r="I227" i="3" s="1"/>
  <c r="AC227" i="3"/>
  <c r="U227" i="3"/>
  <c r="H227" i="3" s="1"/>
  <c r="J227" i="3" s="1"/>
  <c r="G227" i="3" s="1"/>
  <c r="S227" i="3"/>
  <c r="AE226" i="3"/>
  <c r="I226" i="3" s="1"/>
  <c r="AC226" i="3"/>
  <c r="S226" i="3"/>
  <c r="U226" i="3" s="1"/>
  <c r="H226" i="3"/>
  <c r="J226" i="3" s="1"/>
  <c r="G226" i="3" s="1"/>
  <c r="AE225" i="3"/>
  <c r="I225" i="3" s="1"/>
  <c r="AC225" i="3"/>
  <c r="U225" i="3"/>
  <c r="H225" i="3" s="1"/>
  <c r="J225" i="3" s="1"/>
  <c r="S225" i="3"/>
  <c r="G225" i="3"/>
  <c r="AE224" i="3"/>
  <c r="I224" i="3" s="1"/>
  <c r="AC224" i="3"/>
  <c r="S224" i="3"/>
  <c r="U224" i="3" s="1"/>
  <c r="H224" i="3" s="1"/>
  <c r="J224" i="3" s="1"/>
  <c r="G224" i="3" s="1"/>
  <c r="AE223" i="3"/>
  <c r="AC223" i="3"/>
  <c r="U223" i="3"/>
  <c r="S223" i="3"/>
  <c r="AD222" i="3"/>
  <c r="AB222" i="3"/>
  <c r="AA222" i="3"/>
  <c r="Z222" i="3"/>
  <c r="Y222" i="3"/>
  <c r="X222" i="3"/>
  <c r="W222" i="3"/>
  <c r="V222" i="3"/>
  <c r="T222" i="3"/>
  <c r="R222" i="3"/>
  <c r="Q222" i="3"/>
  <c r="P222" i="3"/>
  <c r="O222" i="3"/>
  <c r="N222" i="3"/>
  <c r="M222" i="3"/>
  <c r="L222" i="3"/>
  <c r="K222" i="3"/>
  <c r="F222" i="3"/>
  <c r="E222" i="3"/>
  <c r="AC221" i="3"/>
  <c r="AE221" i="3" s="1"/>
  <c r="I221" i="3" s="1"/>
  <c r="J221" i="3" s="1"/>
  <c r="G221" i="3" s="1"/>
  <c r="S221" i="3"/>
  <c r="U221" i="3" s="1"/>
  <c r="H221" i="3" s="1"/>
  <c r="AC220" i="3"/>
  <c r="AE220" i="3" s="1"/>
  <c r="I220" i="3" s="1"/>
  <c r="J220" i="3" s="1"/>
  <c r="G220" i="3" s="1"/>
  <c r="S220" i="3"/>
  <c r="U220" i="3" s="1"/>
  <c r="H220" i="3" s="1"/>
  <c r="AC219" i="3"/>
  <c r="AE219" i="3" s="1"/>
  <c r="I219" i="3" s="1"/>
  <c r="S219" i="3"/>
  <c r="U219" i="3" s="1"/>
  <c r="H219" i="3" s="1"/>
  <c r="J219" i="3"/>
  <c r="G219" i="3" s="1"/>
  <c r="AC218" i="3"/>
  <c r="AE218" i="3" s="1"/>
  <c r="I218" i="3" s="1"/>
  <c r="J218" i="3" s="1"/>
  <c r="S218" i="3"/>
  <c r="U218" i="3" s="1"/>
  <c r="H218" i="3" s="1"/>
  <c r="G218" i="3"/>
  <c r="AC217" i="3"/>
  <c r="AE217" i="3" s="1"/>
  <c r="I217" i="3" s="1"/>
  <c r="J217" i="3" s="1"/>
  <c r="G217" i="3" s="1"/>
  <c r="S217" i="3"/>
  <c r="U217" i="3" s="1"/>
  <c r="H217" i="3" s="1"/>
  <c r="AC216" i="3"/>
  <c r="AE216" i="3" s="1"/>
  <c r="I216" i="3" s="1"/>
  <c r="J216" i="3" s="1"/>
  <c r="G216" i="3" s="1"/>
  <c r="S216" i="3"/>
  <c r="U216" i="3" s="1"/>
  <c r="H216" i="3" s="1"/>
  <c r="AC215" i="3"/>
  <c r="AE215" i="3" s="1"/>
  <c r="I215" i="3" s="1"/>
  <c r="S215" i="3"/>
  <c r="U215" i="3" s="1"/>
  <c r="H215" i="3" s="1"/>
  <c r="J215" i="3"/>
  <c r="G215" i="3" s="1"/>
  <c r="AC214" i="3"/>
  <c r="AE214" i="3" s="1"/>
  <c r="I214" i="3" s="1"/>
  <c r="J214" i="3" s="1"/>
  <c r="S214" i="3"/>
  <c r="U214" i="3" s="1"/>
  <c r="H214" i="3" s="1"/>
  <c r="G214" i="3"/>
  <c r="AC213" i="3"/>
  <c r="AE213" i="3" s="1"/>
  <c r="I213" i="3" s="1"/>
  <c r="J213" i="3" s="1"/>
  <c r="G213" i="3" s="1"/>
  <c r="S213" i="3"/>
  <c r="U213" i="3" s="1"/>
  <c r="H213" i="3" s="1"/>
  <c r="AC212" i="3"/>
  <c r="AE212" i="3" s="1"/>
  <c r="I212" i="3" s="1"/>
  <c r="J212" i="3" s="1"/>
  <c r="G212" i="3" s="1"/>
  <c r="S212" i="3"/>
  <c r="U212" i="3" s="1"/>
  <c r="H212" i="3" s="1"/>
  <c r="AC211" i="3"/>
  <c r="AE211" i="3" s="1"/>
  <c r="I211" i="3" s="1"/>
  <c r="S211" i="3"/>
  <c r="U211" i="3" s="1"/>
  <c r="H211" i="3" s="1"/>
  <c r="J211" i="3"/>
  <c r="G211" i="3" s="1"/>
  <c r="AC210" i="3"/>
  <c r="AE210" i="3" s="1"/>
  <c r="I210" i="3" s="1"/>
  <c r="J210" i="3" s="1"/>
  <c r="S210" i="3"/>
  <c r="U210" i="3" s="1"/>
  <c r="H210" i="3" s="1"/>
  <c r="G210" i="3"/>
  <c r="AC209" i="3"/>
  <c r="AE209" i="3" s="1"/>
  <c r="I209" i="3" s="1"/>
  <c r="J209" i="3" s="1"/>
  <c r="G209" i="3" s="1"/>
  <c r="S209" i="3"/>
  <c r="U209" i="3" s="1"/>
  <c r="H209" i="3" s="1"/>
  <c r="AC208" i="3"/>
  <c r="AE208" i="3" s="1"/>
  <c r="I208" i="3" s="1"/>
  <c r="J208" i="3" s="1"/>
  <c r="G208" i="3" s="1"/>
  <c r="S208" i="3"/>
  <c r="U208" i="3" s="1"/>
  <c r="H208" i="3" s="1"/>
  <c r="AC207" i="3"/>
  <c r="AE207" i="3" s="1"/>
  <c r="I207" i="3" s="1"/>
  <c r="S207" i="3"/>
  <c r="U207" i="3" s="1"/>
  <c r="H207" i="3" s="1"/>
  <c r="J207" i="3"/>
  <c r="G207" i="3" s="1"/>
  <c r="AC206" i="3"/>
  <c r="AE206" i="3" s="1"/>
  <c r="I206" i="3" s="1"/>
  <c r="J206" i="3" s="1"/>
  <c r="S206" i="3"/>
  <c r="U206" i="3" s="1"/>
  <c r="H206" i="3" s="1"/>
  <c r="G206" i="3"/>
  <c r="AC205" i="3"/>
  <c r="AE205" i="3" s="1"/>
  <c r="I205" i="3" s="1"/>
  <c r="J205" i="3" s="1"/>
  <c r="G205" i="3" s="1"/>
  <c r="S205" i="3"/>
  <c r="U205" i="3" s="1"/>
  <c r="H205" i="3" s="1"/>
  <c r="AC204" i="3"/>
  <c r="AE204" i="3" s="1"/>
  <c r="I204" i="3" s="1"/>
  <c r="S204" i="3"/>
  <c r="U204" i="3" s="1"/>
  <c r="H204" i="3" s="1"/>
  <c r="AC203" i="3"/>
  <c r="AE203" i="3" s="1"/>
  <c r="S203" i="3"/>
  <c r="U203" i="3" s="1"/>
  <c r="H203" i="3" s="1"/>
  <c r="I203" i="3"/>
  <c r="AC202" i="3"/>
  <c r="AE202" i="3" s="1"/>
  <c r="S202" i="3"/>
  <c r="U202" i="3" s="1"/>
  <c r="H202" i="3" s="1"/>
  <c r="J202" i="3" s="1"/>
  <c r="G202" i="3" s="1"/>
  <c r="I202" i="3"/>
  <c r="AC201" i="3"/>
  <c r="AE201" i="3" s="1"/>
  <c r="I201" i="3" s="1"/>
  <c r="S201" i="3"/>
  <c r="U201" i="3" s="1"/>
  <c r="H201" i="3" s="1"/>
  <c r="AC200" i="3"/>
  <c r="AE200" i="3" s="1"/>
  <c r="I200" i="3" s="1"/>
  <c r="S200" i="3"/>
  <c r="U200" i="3" s="1"/>
  <c r="H200" i="3" s="1"/>
  <c r="AC199" i="3"/>
  <c r="AE199" i="3" s="1"/>
  <c r="S199" i="3"/>
  <c r="U199" i="3" s="1"/>
  <c r="H199" i="3" s="1"/>
  <c r="I199" i="3"/>
  <c r="AC198" i="3"/>
  <c r="AE198" i="3" s="1"/>
  <c r="S198" i="3"/>
  <c r="U198" i="3" s="1"/>
  <c r="H198" i="3" s="1"/>
  <c r="J198" i="3" s="1"/>
  <c r="G198" i="3" s="1"/>
  <c r="I198" i="3"/>
  <c r="AC197" i="3"/>
  <c r="AE197" i="3" s="1"/>
  <c r="I197" i="3" s="1"/>
  <c r="S197" i="3"/>
  <c r="U197" i="3" s="1"/>
  <c r="H197" i="3" s="1"/>
  <c r="AC196" i="3"/>
  <c r="AE196" i="3" s="1"/>
  <c r="I196" i="3" s="1"/>
  <c r="S196" i="3"/>
  <c r="U196" i="3" s="1"/>
  <c r="H196" i="3" s="1"/>
  <c r="AC195" i="3"/>
  <c r="AE195" i="3" s="1"/>
  <c r="S195" i="3"/>
  <c r="U195" i="3" s="1"/>
  <c r="H195" i="3" s="1"/>
  <c r="I195" i="3"/>
  <c r="AC194" i="3"/>
  <c r="AE194" i="3" s="1"/>
  <c r="S194" i="3"/>
  <c r="U194" i="3" s="1"/>
  <c r="H194" i="3" s="1"/>
  <c r="J194" i="3" s="1"/>
  <c r="G194" i="3" s="1"/>
  <c r="I194" i="3"/>
  <c r="AC193" i="3"/>
  <c r="AE193" i="3" s="1"/>
  <c r="I193" i="3" s="1"/>
  <c r="S193" i="3"/>
  <c r="U193" i="3" s="1"/>
  <c r="H193" i="3" s="1"/>
  <c r="AC192" i="3"/>
  <c r="AE192" i="3" s="1"/>
  <c r="I192" i="3" s="1"/>
  <c r="S192" i="3"/>
  <c r="U192" i="3" s="1"/>
  <c r="H192" i="3" s="1"/>
  <c r="AC191" i="3"/>
  <c r="AE191" i="3" s="1"/>
  <c r="I191" i="3" s="1"/>
  <c r="S191" i="3"/>
  <c r="U191" i="3" s="1"/>
  <c r="H191" i="3" s="1"/>
  <c r="AC190" i="3"/>
  <c r="S190" i="3"/>
  <c r="AD189" i="3"/>
  <c r="AB189" i="3"/>
  <c r="AA189" i="3"/>
  <c r="Z189" i="3"/>
  <c r="Y189" i="3"/>
  <c r="X189" i="3"/>
  <c r="W189" i="3"/>
  <c r="V189" i="3"/>
  <c r="T189" i="3"/>
  <c r="R189" i="3"/>
  <c r="Q189" i="3"/>
  <c r="P189" i="3"/>
  <c r="O189" i="3"/>
  <c r="N189" i="3"/>
  <c r="M189" i="3"/>
  <c r="L189" i="3"/>
  <c r="K189" i="3"/>
  <c r="F189" i="3"/>
  <c r="E189" i="3"/>
  <c r="AE188" i="3"/>
  <c r="I188" i="3" s="1"/>
  <c r="AC188" i="3"/>
  <c r="U188" i="3"/>
  <c r="S188" i="3"/>
  <c r="H188" i="3"/>
  <c r="J188" i="3" s="1"/>
  <c r="G188" i="3" s="1"/>
  <c r="AE187" i="3"/>
  <c r="I187" i="3" s="1"/>
  <c r="AC187" i="3"/>
  <c r="S187" i="3"/>
  <c r="U187" i="3" s="1"/>
  <c r="H187" i="3" s="1"/>
  <c r="J187" i="3" s="1"/>
  <c r="G187" i="3" s="1"/>
  <c r="AE186" i="3"/>
  <c r="I186" i="3" s="1"/>
  <c r="AC186" i="3"/>
  <c r="U186" i="3"/>
  <c r="H186" i="3" s="1"/>
  <c r="J186" i="3" s="1"/>
  <c r="S186" i="3"/>
  <c r="G186" i="3"/>
  <c r="AE185" i="3"/>
  <c r="I185" i="3" s="1"/>
  <c r="AC185" i="3"/>
  <c r="S185" i="3"/>
  <c r="U185" i="3" s="1"/>
  <c r="H185" i="3" s="1"/>
  <c r="J185" i="3" s="1"/>
  <c r="G185" i="3" s="1"/>
  <c r="AE184" i="3"/>
  <c r="I184" i="3" s="1"/>
  <c r="AC184" i="3"/>
  <c r="U184" i="3"/>
  <c r="H184" i="3" s="1"/>
  <c r="S184" i="3"/>
  <c r="J184" i="3"/>
  <c r="G184" i="3" s="1"/>
  <c r="AE183" i="3"/>
  <c r="I183" i="3" s="1"/>
  <c r="AC183" i="3"/>
  <c r="S183" i="3"/>
  <c r="U183" i="3" s="1"/>
  <c r="H183" i="3"/>
  <c r="J183" i="3" s="1"/>
  <c r="G183" i="3" s="1"/>
  <c r="AE182" i="3"/>
  <c r="AC182" i="3"/>
  <c r="AC189" i="3" s="1"/>
  <c r="U182" i="3"/>
  <c r="S182" i="3"/>
  <c r="AD181" i="3"/>
  <c r="AB181" i="3"/>
  <c r="AA181" i="3"/>
  <c r="Z181" i="3"/>
  <c r="Y181" i="3"/>
  <c r="X181" i="3"/>
  <c r="W181" i="3"/>
  <c r="V181" i="3"/>
  <c r="T181" i="3"/>
  <c r="R181" i="3"/>
  <c r="P181" i="3"/>
  <c r="O181" i="3"/>
  <c r="N181" i="3"/>
  <c r="M181" i="3"/>
  <c r="L181" i="3"/>
  <c r="K181" i="3"/>
  <c r="F181" i="3"/>
  <c r="E181" i="3"/>
  <c r="AE180" i="3"/>
  <c r="I180" i="3" s="1"/>
  <c r="AC180" i="3"/>
  <c r="U180" i="3"/>
  <c r="S180" i="3"/>
  <c r="J180" i="3"/>
  <c r="G180" i="3" s="1"/>
  <c r="H180" i="3"/>
  <c r="AE179" i="3"/>
  <c r="I179" i="3" s="1"/>
  <c r="AC179" i="3"/>
  <c r="U179" i="3"/>
  <c r="S179" i="3"/>
  <c r="J179" i="3"/>
  <c r="G179" i="3" s="1"/>
  <c r="H179" i="3"/>
  <c r="AE178" i="3"/>
  <c r="I178" i="3" s="1"/>
  <c r="AC178" i="3"/>
  <c r="U178" i="3"/>
  <c r="S178" i="3"/>
  <c r="J178" i="3"/>
  <c r="G178" i="3" s="1"/>
  <c r="H178" i="3"/>
  <c r="AE177" i="3"/>
  <c r="I177" i="3" s="1"/>
  <c r="AC177" i="3"/>
  <c r="U177" i="3"/>
  <c r="S177" i="3"/>
  <c r="J177" i="3"/>
  <c r="G177" i="3" s="1"/>
  <c r="H177" i="3"/>
  <c r="AE176" i="3"/>
  <c r="I176" i="3" s="1"/>
  <c r="AC176" i="3"/>
  <c r="U176" i="3"/>
  <c r="S176" i="3"/>
  <c r="J176" i="3"/>
  <c r="G176" i="3" s="1"/>
  <c r="H176" i="3"/>
  <c r="AE175" i="3"/>
  <c r="I175" i="3" s="1"/>
  <c r="AC175" i="3"/>
  <c r="U175" i="3"/>
  <c r="S175" i="3"/>
  <c r="J175" i="3"/>
  <c r="G175" i="3" s="1"/>
  <c r="H175" i="3"/>
  <c r="AE174" i="3"/>
  <c r="AC174" i="3"/>
  <c r="AC181" i="3" s="1"/>
  <c r="Q174" i="3"/>
  <c r="AD173" i="3"/>
  <c r="AB173" i="3"/>
  <c r="AA173" i="3"/>
  <c r="Z173" i="3"/>
  <c r="Y173" i="3"/>
  <c r="X173" i="3"/>
  <c r="W173" i="3"/>
  <c r="V173" i="3"/>
  <c r="T173" i="3"/>
  <c r="R173" i="3"/>
  <c r="Q173" i="3"/>
  <c r="P173" i="3"/>
  <c r="O173" i="3"/>
  <c r="N173" i="3"/>
  <c r="M173" i="3"/>
  <c r="L173" i="3"/>
  <c r="K173" i="3"/>
  <c r="H173" i="3"/>
  <c r="F173" i="3"/>
  <c r="E173" i="3"/>
  <c r="AE172" i="3"/>
  <c r="I172" i="3" s="1"/>
  <c r="AC172" i="3"/>
  <c r="U172" i="3"/>
  <c r="S172" i="3"/>
  <c r="J172" i="3"/>
  <c r="G172" i="3" s="1"/>
  <c r="H172" i="3"/>
  <c r="AE171" i="3"/>
  <c r="AC171" i="3"/>
  <c r="AC173" i="3" s="1"/>
  <c r="U171" i="3"/>
  <c r="U173" i="3" s="1"/>
  <c r="S171" i="3"/>
  <c r="S173" i="3" s="1"/>
  <c r="H171" i="3"/>
  <c r="AD170" i="3"/>
  <c r="AB170" i="3"/>
  <c r="AA170" i="3"/>
  <c r="Z170" i="3"/>
  <c r="Y170" i="3"/>
  <c r="X170" i="3"/>
  <c r="W170" i="3"/>
  <c r="V170" i="3"/>
  <c r="T170" i="3"/>
  <c r="S170" i="3"/>
  <c r="R170" i="3"/>
  <c r="Q170" i="3"/>
  <c r="P170" i="3"/>
  <c r="O170" i="3"/>
  <c r="N170" i="3"/>
  <c r="M170" i="3"/>
  <c r="L170" i="3"/>
  <c r="K170" i="3"/>
  <c r="F170" i="3"/>
  <c r="E170" i="3"/>
  <c r="AC169" i="3"/>
  <c r="AE169" i="3" s="1"/>
  <c r="I169" i="3" s="1"/>
  <c r="S169" i="3"/>
  <c r="U169" i="3" s="1"/>
  <c r="H169" i="3" s="1"/>
  <c r="J169" i="3" s="1"/>
  <c r="G169" i="3" s="1"/>
  <c r="AC168" i="3"/>
  <c r="AE168" i="3" s="1"/>
  <c r="S168" i="3"/>
  <c r="U168" i="3" s="1"/>
  <c r="H168" i="3" s="1"/>
  <c r="I168" i="3"/>
  <c r="AC167" i="3"/>
  <c r="AE167" i="3" s="1"/>
  <c r="S167" i="3"/>
  <c r="U167" i="3" s="1"/>
  <c r="H167" i="3" s="1"/>
  <c r="J167" i="3" s="1"/>
  <c r="G167" i="3" s="1"/>
  <c r="I167" i="3"/>
  <c r="AC166" i="3"/>
  <c r="AE166" i="3" s="1"/>
  <c r="I166" i="3" s="1"/>
  <c r="S166" i="3"/>
  <c r="U166" i="3" s="1"/>
  <c r="H166" i="3" s="1"/>
  <c r="AC165" i="3"/>
  <c r="AE165" i="3" s="1"/>
  <c r="I165" i="3" s="1"/>
  <c r="S165" i="3"/>
  <c r="U165" i="3" s="1"/>
  <c r="H165" i="3" s="1"/>
  <c r="AC164" i="3"/>
  <c r="AE164" i="3" s="1"/>
  <c r="I164" i="3" s="1"/>
  <c r="S164" i="3"/>
  <c r="U164" i="3" s="1"/>
  <c r="H164" i="3" s="1"/>
  <c r="AC163" i="3"/>
  <c r="AE163" i="3" s="1"/>
  <c r="S163" i="3"/>
  <c r="U163" i="3" s="1"/>
  <c r="H163" i="3" s="1"/>
  <c r="J163" i="3" s="1"/>
  <c r="G163" i="3" s="1"/>
  <c r="I163" i="3"/>
  <c r="AC162" i="3"/>
  <c r="AE162" i="3" s="1"/>
  <c r="S162" i="3"/>
  <c r="U162" i="3" s="1"/>
  <c r="H162" i="3" s="1"/>
  <c r="I162" i="3"/>
  <c r="AC161" i="3"/>
  <c r="AE161" i="3" s="1"/>
  <c r="I161" i="3" s="1"/>
  <c r="S161" i="3"/>
  <c r="U161" i="3" s="1"/>
  <c r="H161" i="3" s="1"/>
  <c r="J161" i="3" s="1"/>
  <c r="G161" i="3" s="1"/>
  <c r="AC160" i="3"/>
  <c r="AE160" i="3" s="1"/>
  <c r="I160" i="3" s="1"/>
  <c r="S160" i="3"/>
  <c r="U160" i="3" s="1"/>
  <c r="H160" i="3" s="1"/>
  <c r="AC159" i="3"/>
  <c r="AE159" i="3" s="1"/>
  <c r="S159" i="3"/>
  <c r="U159" i="3" s="1"/>
  <c r="H159" i="3" s="1"/>
  <c r="J159" i="3" s="1"/>
  <c r="G159" i="3" s="1"/>
  <c r="I159" i="3"/>
  <c r="AC158" i="3"/>
  <c r="AE158" i="3" s="1"/>
  <c r="S158" i="3"/>
  <c r="U158" i="3" s="1"/>
  <c r="H158" i="3" s="1"/>
  <c r="I158" i="3"/>
  <c r="AC157" i="3"/>
  <c r="AE157" i="3" s="1"/>
  <c r="I157" i="3" s="1"/>
  <c r="S157" i="3"/>
  <c r="U157" i="3" s="1"/>
  <c r="H157" i="3" s="1"/>
  <c r="AC156" i="3"/>
  <c r="AE156" i="3" s="1"/>
  <c r="S156" i="3"/>
  <c r="U156" i="3" s="1"/>
  <c r="H156" i="3" s="1"/>
  <c r="I156" i="3"/>
  <c r="AC155" i="3"/>
  <c r="AE155" i="3" s="1"/>
  <c r="S155" i="3"/>
  <c r="U155" i="3" s="1"/>
  <c r="H155" i="3" s="1"/>
  <c r="J155" i="3" s="1"/>
  <c r="G155" i="3" s="1"/>
  <c r="I155" i="3"/>
  <c r="AC154" i="3"/>
  <c r="AE154" i="3" s="1"/>
  <c r="I154" i="3" s="1"/>
  <c r="S154" i="3"/>
  <c r="U154" i="3" s="1"/>
  <c r="H154" i="3" s="1"/>
  <c r="AC153" i="3"/>
  <c r="AE153" i="3" s="1"/>
  <c r="I153" i="3" s="1"/>
  <c r="S153" i="3"/>
  <c r="U153" i="3" s="1"/>
  <c r="H153" i="3" s="1"/>
  <c r="J153" i="3" s="1"/>
  <c r="G153" i="3" s="1"/>
  <c r="AC152" i="3"/>
  <c r="AE152" i="3" s="1"/>
  <c r="S152" i="3"/>
  <c r="U152" i="3" s="1"/>
  <c r="H152" i="3" s="1"/>
  <c r="I152" i="3"/>
  <c r="AC151" i="3"/>
  <c r="AE151" i="3" s="1"/>
  <c r="S151" i="3"/>
  <c r="U151" i="3" s="1"/>
  <c r="H151" i="3" s="1"/>
  <c r="J151" i="3" s="1"/>
  <c r="G151" i="3" s="1"/>
  <c r="I151" i="3"/>
  <c r="AC150" i="3"/>
  <c r="AE150" i="3" s="1"/>
  <c r="I150" i="3" s="1"/>
  <c r="S150" i="3"/>
  <c r="U150" i="3" s="1"/>
  <c r="H150" i="3" s="1"/>
  <c r="AC149" i="3"/>
  <c r="AE149" i="3" s="1"/>
  <c r="I149" i="3" s="1"/>
  <c r="S149" i="3"/>
  <c r="U149" i="3" s="1"/>
  <c r="H149" i="3" s="1"/>
  <c r="AC148" i="3"/>
  <c r="AE148" i="3" s="1"/>
  <c r="I148" i="3" s="1"/>
  <c r="S148" i="3"/>
  <c r="U148" i="3" s="1"/>
  <c r="H148" i="3" s="1"/>
  <c r="AC147" i="3"/>
  <c r="AE147" i="3" s="1"/>
  <c r="S147" i="3"/>
  <c r="U147" i="3" s="1"/>
  <c r="H147" i="3" s="1"/>
  <c r="J147" i="3" s="1"/>
  <c r="G147" i="3" s="1"/>
  <c r="I147" i="3"/>
  <c r="AC146" i="3"/>
  <c r="AE146" i="3" s="1"/>
  <c r="S146" i="3"/>
  <c r="U146" i="3" s="1"/>
  <c r="H146" i="3" s="1"/>
  <c r="I146" i="3"/>
  <c r="AC145" i="3"/>
  <c r="AE145" i="3" s="1"/>
  <c r="I145" i="3" s="1"/>
  <c r="S145" i="3"/>
  <c r="U145" i="3" s="1"/>
  <c r="H145" i="3" s="1"/>
  <c r="J145" i="3" s="1"/>
  <c r="G145" i="3" s="1"/>
  <c r="AC144" i="3"/>
  <c r="AE144" i="3" s="1"/>
  <c r="I144" i="3" s="1"/>
  <c r="S144" i="3"/>
  <c r="U144" i="3" s="1"/>
  <c r="H144" i="3" s="1"/>
  <c r="AC143" i="3"/>
  <c r="AE143" i="3" s="1"/>
  <c r="S143" i="3"/>
  <c r="U143" i="3" s="1"/>
  <c r="H143" i="3" s="1"/>
  <c r="J143" i="3" s="1"/>
  <c r="G143" i="3" s="1"/>
  <c r="I143" i="3"/>
  <c r="AC142" i="3"/>
  <c r="AE142" i="3" s="1"/>
  <c r="S142" i="3"/>
  <c r="U142" i="3" s="1"/>
  <c r="H142" i="3" s="1"/>
  <c r="I142" i="3"/>
  <c r="AC141" i="3"/>
  <c r="AE141" i="3" s="1"/>
  <c r="I141" i="3" s="1"/>
  <c r="S141" i="3"/>
  <c r="U141" i="3" s="1"/>
  <c r="H141" i="3" s="1"/>
  <c r="AC140" i="3"/>
  <c r="AE140" i="3" s="1"/>
  <c r="S140" i="3"/>
  <c r="U140" i="3" s="1"/>
  <c r="H140" i="3" s="1"/>
  <c r="I140" i="3"/>
  <c r="AC139" i="3"/>
  <c r="AE139" i="3" s="1"/>
  <c r="S139" i="3"/>
  <c r="U139" i="3" s="1"/>
  <c r="H139" i="3" s="1"/>
  <c r="J139" i="3" s="1"/>
  <c r="G139" i="3" s="1"/>
  <c r="I139" i="3"/>
  <c r="AC138" i="3"/>
  <c r="AE138" i="3" s="1"/>
  <c r="I138" i="3" s="1"/>
  <c r="S138" i="3"/>
  <c r="U138" i="3" s="1"/>
  <c r="H138" i="3" s="1"/>
  <c r="AC137" i="3"/>
  <c r="S137" i="3"/>
  <c r="U137" i="3" s="1"/>
  <c r="AD136" i="3"/>
  <c r="AB136" i="3"/>
  <c r="AA136" i="3"/>
  <c r="Z136" i="3"/>
  <c r="Y136" i="3"/>
  <c r="X136" i="3"/>
  <c r="W136" i="3"/>
  <c r="V136" i="3"/>
  <c r="T136" i="3"/>
  <c r="R136" i="3"/>
  <c r="Q136" i="3"/>
  <c r="P136" i="3"/>
  <c r="O136" i="3"/>
  <c r="N136" i="3"/>
  <c r="M136" i="3"/>
  <c r="K136" i="3"/>
  <c r="F136" i="3"/>
  <c r="E136" i="3"/>
  <c r="AE135" i="3"/>
  <c r="I135" i="3" s="1"/>
  <c r="AC135" i="3"/>
  <c r="U135" i="3"/>
  <c r="H135" i="3" s="1"/>
  <c r="J135" i="3" s="1"/>
  <c r="G135" i="3" s="1"/>
  <c r="S135" i="3"/>
  <c r="AE134" i="3"/>
  <c r="I134" i="3" s="1"/>
  <c r="AC134" i="3"/>
  <c r="U134" i="3"/>
  <c r="S134" i="3"/>
  <c r="H134" i="3"/>
  <c r="J134" i="3" s="1"/>
  <c r="G134" i="3" s="1"/>
  <c r="AE133" i="3"/>
  <c r="I133" i="3" s="1"/>
  <c r="AC133" i="3"/>
  <c r="U133" i="3"/>
  <c r="S133" i="3"/>
  <c r="H133" i="3"/>
  <c r="J133" i="3" s="1"/>
  <c r="G133" i="3" s="1"/>
  <c r="AE132" i="3"/>
  <c r="I132" i="3" s="1"/>
  <c r="AC132" i="3"/>
  <c r="U132" i="3"/>
  <c r="H132" i="3" s="1"/>
  <c r="J132" i="3" s="1"/>
  <c r="G132" i="3" s="1"/>
  <c r="S132" i="3"/>
  <c r="AE131" i="3"/>
  <c r="I131" i="3" s="1"/>
  <c r="AC131" i="3"/>
  <c r="U131" i="3"/>
  <c r="H131" i="3" s="1"/>
  <c r="J131" i="3" s="1"/>
  <c r="G131" i="3" s="1"/>
  <c r="S131" i="3"/>
  <c r="AE130" i="3"/>
  <c r="I130" i="3" s="1"/>
  <c r="AC130" i="3"/>
  <c r="U130" i="3"/>
  <c r="S130" i="3"/>
  <c r="H130" i="3"/>
  <c r="J130" i="3" s="1"/>
  <c r="G130" i="3" s="1"/>
  <c r="AE129" i="3"/>
  <c r="I129" i="3" s="1"/>
  <c r="AC129" i="3"/>
  <c r="U129" i="3"/>
  <c r="S129" i="3"/>
  <c r="H129" i="3"/>
  <c r="J129" i="3" s="1"/>
  <c r="G129" i="3" s="1"/>
  <c r="AE128" i="3"/>
  <c r="I128" i="3" s="1"/>
  <c r="AC128" i="3"/>
  <c r="U128" i="3"/>
  <c r="H128" i="3" s="1"/>
  <c r="J128" i="3" s="1"/>
  <c r="G128" i="3" s="1"/>
  <c r="S128" i="3"/>
  <c r="AE127" i="3"/>
  <c r="I127" i="3" s="1"/>
  <c r="AC127" i="3"/>
  <c r="U127" i="3"/>
  <c r="H127" i="3" s="1"/>
  <c r="J127" i="3" s="1"/>
  <c r="G127" i="3" s="1"/>
  <c r="S127" i="3"/>
  <c r="AE126" i="3"/>
  <c r="I126" i="3" s="1"/>
  <c r="AC126" i="3"/>
  <c r="U126" i="3"/>
  <c r="H126" i="3" s="1"/>
  <c r="J126" i="3" s="1"/>
  <c r="G126" i="3" s="1"/>
  <c r="S126" i="3"/>
  <c r="AE125" i="3"/>
  <c r="I125" i="3" s="1"/>
  <c r="AC125" i="3"/>
  <c r="U125" i="3"/>
  <c r="S125" i="3"/>
  <c r="H125" i="3"/>
  <c r="J125" i="3" s="1"/>
  <c r="G125" i="3" s="1"/>
  <c r="AE124" i="3"/>
  <c r="I124" i="3" s="1"/>
  <c r="AC124" i="3"/>
  <c r="U124" i="3"/>
  <c r="S124" i="3"/>
  <c r="H124" i="3"/>
  <c r="J124" i="3" s="1"/>
  <c r="G124" i="3" s="1"/>
  <c r="AE123" i="3"/>
  <c r="I123" i="3" s="1"/>
  <c r="AC123" i="3"/>
  <c r="U123" i="3"/>
  <c r="H123" i="3" s="1"/>
  <c r="J123" i="3" s="1"/>
  <c r="G123" i="3" s="1"/>
  <c r="S123" i="3"/>
  <c r="AE122" i="3"/>
  <c r="I122" i="3" s="1"/>
  <c r="AC122" i="3"/>
  <c r="U122" i="3"/>
  <c r="H122" i="3" s="1"/>
  <c r="J122" i="3" s="1"/>
  <c r="G122" i="3" s="1"/>
  <c r="S122" i="3"/>
  <c r="AE121" i="3"/>
  <c r="I121" i="3" s="1"/>
  <c r="AC121" i="3"/>
  <c r="U121" i="3"/>
  <c r="S121" i="3"/>
  <c r="H121" i="3"/>
  <c r="J121" i="3" s="1"/>
  <c r="G121" i="3" s="1"/>
  <c r="AE120" i="3"/>
  <c r="I120" i="3" s="1"/>
  <c r="AC120" i="3"/>
  <c r="U120" i="3"/>
  <c r="S120" i="3"/>
  <c r="H120" i="3"/>
  <c r="J120" i="3" s="1"/>
  <c r="G120" i="3" s="1"/>
  <c r="AE119" i="3"/>
  <c r="I119" i="3" s="1"/>
  <c r="AC119" i="3"/>
  <c r="U119" i="3"/>
  <c r="H119" i="3" s="1"/>
  <c r="J119" i="3" s="1"/>
  <c r="G119" i="3" s="1"/>
  <c r="S119" i="3"/>
  <c r="AE118" i="3"/>
  <c r="I118" i="3" s="1"/>
  <c r="AC118" i="3"/>
  <c r="U118" i="3"/>
  <c r="S118" i="3"/>
  <c r="H118" i="3"/>
  <c r="J118" i="3" s="1"/>
  <c r="G118" i="3" s="1"/>
  <c r="AE117" i="3"/>
  <c r="AC117" i="3"/>
  <c r="L117" i="3"/>
  <c r="S117" i="3" s="1"/>
  <c r="U117" i="3" s="1"/>
  <c r="H117" i="3" s="1"/>
  <c r="J117" i="3" s="1"/>
  <c r="G117" i="3" s="1"/>
  <c r="I117" i="3"/>
  <c r="AC116" i="3"/>
  <c r="AE116" i="3" s="1"/>
  <c r="S116" i="3"/>
  <c r="U116" i="3" s="1"/>
  <c r="H116" i="3" s="1"/>
  <c r="I116" i="3"/>
  <c r="AC115" i="3"/>
  <c r="AE115" i="3" s="1"/>
  <c r="I115" i="3" s="1"/>
  <c r="S115" i="3"/>
  <c r="U115" i="3" s="1"/>
  <c r="H115" i="3" s="1"/>
  <c r="L115" i="3"/>
  <c r="L136" i="3" s="1"/>
  <c r="J115" i="3"/>
  <c r="G115" i="3" s="1"/>
  <c r="AE114" i="3"/>
  <c r="I114" i="3" s="1"/>
  <c r="AC114" i="3"/>
  <c r="U114" i="3"/>
  <c r="S114" i="3"/>
  <c r="J114" i="3"/>
  <c r="G114" i="3" s="1"/>
  <c r="H114" i="3"/>
  <c r="AE113" i="3"/>
  <c r="I113" i="3" s="1"/>
  <c r="AC113" i="3"/>
  <c r="U113" i="3"/>
  <c r="S113" i="3"/>
  <c r="J113" i="3"/>
  <c r="G113" i="3" s="1"/>
  <c r="H113" i="3"/>
  <c r="AE112" i="3"/>
  <c r="I112" i="3" s="1"/>
  <c r="AC112" i="3"/>
  <c r="U112" i="3"/>
  <c r="S112" i="3"/>
  <c r="J112" i="3"/>
  <c r="G112" i="3" s="1"/>
  <c r="H112" i="3"/>
  <c r="AE111" i="3"/>
  <c r="I111" i="3" s="1"/>
  <c r="AC111" i="3"/>
  <c r="U111" i="3"/>
  <c r="S111" i="3"/>
  <c r="J111" i="3"/>
  <c r="G111" i="3" s="1"/>
  <c r="H111" i="3"/>
  <c r="AE110" i="3"/>
  <c r="I110" i="3" s="1"/>
  <c r="AC110" i="3"/>
  <c r="U110" i="3"/>
  <c r="S110" i="3"/>
  <c r="J110" i="3"/>
  <c r="G110" i="3" s="1"/>
  <c r="H110" i="3"/>
  <c r="AE109" i="3"/>
  <c r="AC109" i="3"/>
  <c r="AC136" i="3" s="1"/>
  <c r="U109" i="3"/>
  <c r="S109" i="3"/>
  <c r="H109" i="3"/>
  <c r="AD108" i="3"/>
  <c r="AB108" i="3"/>
  <c r="AA108" i="3"/>
  <c r="Z108" i="3"/>
  <c r="Y108" i="3"/>
  <c r="X108" i="3"/>
  <c r="W108" i="3"/>
  <c r="V108" i="3"/>
  <c r="T108" i="3"/>
  <c r="R108" i="3"/>
  <c r="Q108" i="3"/>
  <c r="P108" i="3"/>
  <c r="O108" i="3"/>
  <c r="N108" i="3"/>
  <c r="M108" i="3"/>
  <c r="L108" i="3"/>
  <c r="K108" i="3"/>
  <c r="F108" i="3"/>
  <c r="E108" i="3"/>
  <c r="AC107" i="3"/>
  <c r="AE107" i="3" s="1"/>
  <c r="I107" i="3" s="1"/>
  <c r="S107" i="3"/>
  <c r="U107" i="3" s="1"/>
  <c r="H107" i="3" s="1"/>
  <c r="J107" i="3" s="1"/>
  <c r="G107" i="3" s="1"/>
  <c r="AC106" i="3"/>
  <c r="AE106" i="3" s="1"/>
  <c r="I106" i="3" s="1"/>
  <c r="S106" i="3"/>
  <c r="U106" i="3" s="1"/>
  <c r="H106" i="3" s="1"/>
  <c r="AC105" i="3"/>
  <c r="AE105" i="3" s="1"/>
  <c r="I105" i="3" s="1"/>
  <c r="S105" i="3"/>
  <c r="U105" i="3" s="1"/>
  <c r="H105" i="3" s="1"/>
  <c r="J105" i="3" s="1"/>
  <c r="G105" i="3" s="1"/>
  <c r="AC104" i="3"/>
  <c r="AE104" i="3" s="1"/>
  <c r="I104" i="3" s="1"/>
  <c r="S104" i="3"/>
  <c r="U104" i="3" s="1"/>
  <c r="H104" i="3" s="1"/>
  <c r="AC103" i="3"/>
  <c r="AE103" i="3" s="1"/>
  <c r="I103" i="3" s="1"/>
  <c r="S103" i="3"/>
  <c r="U103" i="3" s="1"/>
  <c r="H103" i="3" s="1"/>
  <c r="J103" i="3" s="1"/>
  <c r="G103" i="3" s="1"/>
  <c r="AC102" i="3"/>
  <c r="S102" i="3"/>
  <c r="U102" i="3" s="1"/>
  <c r="H102" i="3" s="1"/>
  <c r="AD101" i="3"/>
  <c r="AB101" i="3"/>
  <c r="AA101" i="3"/>
  <c r="Z101" i="3"/>
  <c r="Y101" i="3"/>
  <c r="X101" i="3"/>
  <c r="W101" i="3"/>
  <c r="V101" i="3"/>
  <c r="T101" i="3"/>
  <c r="R101" i="3"/>
  <c r="Q101" i="3"/>
  <c r="P101" i="3"/>
  <c r="O101" i="3"/>
  <c r="N101" i="3"/>
  <c r="M101" i="3"/>
  <c r="L101" i="3"/>
  <c r="K101" i="3"/>
  <c r="F101" i="3"/>
  <c r="E101" i="3"/>
  <c r="AC100" i="3"/>
  <c r="AE100" i="3" s="1"/>
  <c r="I100" i="3" s="1"/>
  <c r="U100" i="3"/>
  <c r="S100" i="3"/>
  <c r="H100" i="3"/>
  <c r="AE99" i="3"/>
  <c r="AC99" i="3"/>
  <c r="U99" i="3"/>
  <c r="U101" i="3" s="1"/>
  <c r="S99" i="3"/>
  <c r="S101" i="3" s="1"/>
  <c r="H99" i="3"/>
  <c r="H101" i="3" s="1"/>
  <c r="AD98" i="3"/>
  <c r="AB98" i="3"/>
  <c r="AA98" i="3"/>
  <c r="Z98" i="3"/>
  <c r="Y98" i="3"/>
  <c r="X98" i="3"/>
  <c r="W98" i="3"/>
  <c r="V98" i="3"/>
  <c r="T98" i="3"/>
  <c r="R98" i="3"/>
  <c r="Q98" i="3"/>
  <c r="P98" i="3"/>
  <c r="O98" i="3"/>
  <c r="N98" i="3"/>
  <c r="K98" i="3"/>
  <c r="F98" i="3"/>
  <c r="E98" i="3"/>
  <c r="AC97" i="3"/>
  <c r="AE97" i="3" s="1"/>
  <c r="S97" i="3"/>
  <c r="U97" i="3" s="1"/>
  <c r="H97" i="3" s="1"/>
  <c r="I97" i="3"/>
  <c r="AC96" i="3"/>
  <c r="AE96" i="3" s="1"/>
  <c r="S96" i="3"/>
  <c r="U96" i="3" s="1"/>
  <c r="H96" i="3" s="1"/>
  <c r="I96" i="3"/>
  <c r="AC95" i="3"/>
  <c r="AE95" i="3" s="1"/>
  <c r="S95" i="3"/>
  <c r="U95" i="3" s="1"/>
  <c r="H95" i="3" s="1"/>
  <c r="I95" i="3"/>
  <c r="AC94" i="3"/>
  <c r="AE94" i="3" s="1"/>
  <c r="S94" i="3"/>
  <c r="U94" i="3" s="1"/>
  <c r="H94" i="3" s="1"/>
  <c r="I94" i="3"/>
  <c r="AC93" i="3"/>
  <c r="AE93" i="3" s="1"/>
  <c r="S93" i="3"/>
  <c r="U93" i="3" s="1"/>
  <c r="H93" i="3" s="1"/>
  <c r="I93" i="3"/>
  <c r="AC92" i="3"/>
  <c r="AE92" i="3" s="1"/>
  <c r="S92" i="3"/>
  <c r="U92" i="3" s="1"/>
  <c r="H92" i="3" s="1"/>
  <c r="I92" i="3"/>
  <c r="AC91" i="3"/>
  <c r="AE91" i="3" s="1"/>
  <c r="S91" i="3"/>
  <c r="U91" i="3" s="1"/>
  <c r="H91" i="3" s="1"/>
  <c r="I91" i="3"/>
  <c r="AC90" i="3"/>
  <c r="AE90" i="3" s="1"/>
  <c r="S90" i="3"/>
  <c r="U90" i="3" s="1"/>
  <c r="H90" i="3" s="1"/>
  <c r="I90" i="3"/>
  <c r="AC89" i="3"/>
  <c r="AE89" i="3" s="1"/>
  <c r="S89" i="3"/>
  <c r="U89" i="3" s="1"/>
  <c r="H89" i="3" s="1"/>
  <c r="I89" i="3"/>
  <c r="AC88" i="3"/>
  <c r="AE88" i="3" s="1"/>
  <c r="S88" i="3"/>
  <c r="U88" i="3" s="1"/>
  <c r="H88" i="3" s="1"/>
  <c r="I88" i="3"/>
  <c r="AC87" i="3"/>
  <c r="AE87" i="3" s="1"/>
  <c r="S87" i="3"/>
  <c r="U87" i="3" s="1"/>
  <c r="H87" i="3" s="1"/>
  <c r="I87" i="3"/>
  <c r="AC86" i="3"/>
  <c r="AE86" i="3" s="1"/>
  <c r="S86" i="3"/>
  <c r="U86" i="3" s="1"/>
  <c r="H86" i="3" s="1"/>
  <c r="I86" i="3"/>
  <c r="AC85" i="3"/>
  <c r="AE85" i="3" s="1"/>
  <c r="S85" i="3"/>
  <c r="U85" i="3" s="1"/>
  <c r="H85" i="3" s="1"/>
  <c r="I85" i="3"/>
  <c r="AC84" i="3"/>
  <c r="AE84" i="3" s="1"/>
  <c r="S84" i="3"/>
  <c r="U84" i="3" s="1"/>
  <c r="H84" i="3" s="1"/>
  <c r="I84" i="3"/>
  <c r="AC83" i="3"/>
  <c r="AE83" i="3" s="1"/>
  <c r="S83" i="3"/>
  <c r="U83" i="3" s="1"/>
  <c r="H83" i="3" s="1"/>
  <c r="I83" i="3"/>
  <c r="AC82" i="3"/>
  <c r="AE82" i="3" s="1"/>
  <c r="S82" i="3"/>
  <c r="U82" i="3" s="1"/>
  <c r="H82" i="3" s="1"/>
  <c r="I82" i="3"/>
  <c r="AC81" i="3"/>
  <c r="AE81" i="3" s="1"/>
  <c r="S81" i="3"/>
  <c r="U81" i="3" s="1"/>
  <c r="H81" i="3" s="1"/>
  <c r="I81" i="3"/>
  <c r="AC80" i="3"/>
  <c r="AE80" i="3" s="1"/>
  <c r="S80" i="3"/>
  <c r="U80" i="3" s="1"/>
  <c r="H80" i="3" s="1"/>
  <c r="I80" i="3"/>
  <c r="AC79" i="3"/>
  <c r="AE79" i="3" s="1"/>
  <c r="S79" i="3"/>
  <c r="U79" i="3" s="1"/>
  <c r="H79" i="3" s="1"/>
  <c r="I79" i="3"/>
  <c r="AC78" i="3"/>
  <c r="AE78" i="3" s="1"/>
  <c r="S78" i="3"/>
  <c r="U78" i="3" s="1"/>
  <c r="H78" i="3" s="1"/>
  <c r="I78" i="3"/>
  <c r="AC77" i="3"/>
  <c r="AE77" i="3" s="1"/>
  <c r="I77" i="3" s="1"/>
  <c r="S77" i="3"/>
  <c r="M77" i="3"/>
  <c r="M98" i="3" s="1"/>
  <c r="AE76" i="3"/>
  <c r="I76" i="3" s="1"/>
  <c r="AC76" i="3"/>
  <c r="U76" i="3"/>
  <c r="S76" i="3"/>
  <c r="H76" i="3"/>
  <c r="J76" i="3" s="1"/>
  <c r="G76" i="3" s="1"/>
  <c r="AE75" i="3"/>
  <c r="I75" i="3" s="1"/>
  <c r="AC75" i="3"/>
  <c r="U75" i="3"/>
  <c r="S75" i="3"/>
  <c r="H75" i="3"/>
  <c r="J75" i="3" s="1"/>
  <c r="G75" i="3" s="1"/>
  <c r="AE74" i="3"/>
  <c r="I74" i="3" s="1"/>
  <c r="AC74" i="3"/>
  <c r="U74" i="3"/>
  <c r="S74" i="3"/>
  <c r="H74" i="3"/>
  <c r="J74" i="3" s="1"/>
  <c r="G74" i="3" s="1"/>
  <c r="AE73" i="3"/>
  <c r="I73" i="3" s="1"/>
  <c r="AC73" i="3"/>
  <c r="U73" i="3"/>
  <c r="S73" i="3"/>
  <c r="H73" i="3"/>
  <c r="J73" i="3" s="1"/>
  <c r="G73" i="3" s="1"/>
  <c r="AE72" i="3"/>
  <c r="I72" i="3" s="1"/>
  <c r="AC72" i="3"/>
  <c r="U72" i="3"/>
  <c r="S72" i="3"/>
  <c r="H72" i="3"/>
  <c r="J72" i="3" s="1"/>
  <c r="G72" i="3" s="1"/>
  <c r="AE71" i="3"/>
  <c r="I71" i="3" s="1"/>
  <c r="AC71" i="3"/>
  <c r="U71" i="3"/>
  <c r="S71" i="3"/>
  <c r="H71" i="3"/>
  <c r="J71" i="3" s="1"/>
  <c r="G71" i="3" s="1"/>
  <c r="AE70" i="3"/>
  <c r="AC70" i="3"/>
  <c r="AC98" i="3" s="1"/>
  <c r="U70" i="3"/>
  <c r="S70" i="3"/>
  <c r="H70" i="3"/>
  <c r="AD69" i="3"/>
  <c r="AB69" i="3"/>
  <c r="AA69" i="3"/>
  <c r="Z69" i="3"/>
  <c r="Y69" i="3"/>
  <c r="X69" i="3"/>
  <c r="W69" i="3"/>
  <c r="V69" i="3"/>
  <c r="T69" i="3"/>
  <c r="R69" i="3"/>
  <c r="Q69" i="3"/>
  <c r="P69" i="3"/>
  <c r="O69" i="3"/>
  <c r="N69" i="3"/>
  <c r="M69" i="3"/>
  <c r="L69" i="3"/>
  <c r="K69" i="3"/>
  <c r="F69" i="3"/>
  <c r="E69" i="3"/>
  <c r="AC68" i="3"/>
  <c r="AE68" i="3" s="1"/>
  <c r="I68" i="3" s="1"/>
  <c r="S68" i="3"/>
  <c r="U68" i="3" s="1"/>
  <c r="H68" i="3" s="1"/>
  <c r="AC67" i="3"/>
  <c r="AE67" i="3" s="1"/>
  <c r="I67" i="3" s="1"/>
  <c r="S67" i="3"/>
  <c r="U67" i="3" s="1"/>
  <c r="H67" i="3" s="1"/>
  <c r="J67" i="3" s="1"/>
  <c r="G67" i="3" s="1"/>
  <c r="AC66" i="3"/>
  <c r="AE66" i="3" s="1"/>
  <c r="I66" i="3" s="1"/>
  <c r="S66" i="3"/>
  <c r="U66" i="3" s="1"/>
  <c r="H66" i="3" s="1"/>
  <c r="AC65" i="3"/>
  <c r="AE65" i="3" s="1"/>
  <c r="I65" i="3" s="1"/>
  <c r="S65" i="3"/>
  <c r="U65" i="3" s="1"/>
  <c r="H65" i="3" s="1"/>
  <c r="J65" i="3" s="1"/>
  <c r="G65" i="3" s="1"/>
  <c r="AC64" i="3"/>
  <c r="AE64" i="3" s="1"/>
  <c r="I64" i="3" s="1"/>
  <c r="S64" i="3"/>
  <c r="U64" i="3" s="1"/>
  <c r="H64" i="3" s="1"/>
  <c r="AC63" i="3"/>
  <c r="AE63" i="3" s="1"/>
  <c r="I63" i="3" s="1"/>
  <c r="S63" i="3"/>
  <c r="U63" i="3" s="1"/>
  <c r="H63" i="3" s="1"/>
  <c r="J63" i="3" s="1"/>
  <c r="G63" i="3" s="1"/>
  <c r="AC62" i="3"/>
  <c r="AE62" i="3" s="1"/>
  <c r="I62" i="3" s="1"/>
  <c r="S62" i="3"/>
  <c r="U62" i="3" s="1"/>
  <c r="H62" i="3" s="1"/>
  <c r="AC61" i="3"/>
  <c r="AE61" i="3" s="1"/>
  <c r="I61" i="3" s="1"/>
  <c r="S61" i="3"/>
  <c r="U61" i="3" s="1"/>
  <c r="H61" i="3" s="1"/>
  <c r="J61" i="3" s="1"/>
  <c r="G61" i="3" s="1"/>
  <c r="AC60" i="3"/>
  <c r="AE60" i="3" s="1"/>
  <c r="I60" i="3" s="1"/>
  <c r="S60" i="3"/>
  <c r="U60" i="3" s="1"/>
  <c r="H60" i="3" s="1"/>
  <c r="AC59" i="3"/>
  <c r="AE59" i="3" s="1"/>
  <c r="I59" i="3" s="1"/>
  <c r="S59" i="3"/>
  <c r="U59" i="3" s="1"/>
  <c r="H59" i="3" s="1"/>
  <c r="J59" i="3" s="1"/>
  <c r="G59" i="3" s="1"/>
  <c r="AC58" i="3"/>
  <c r="AE58" i="3" s="1"/>
  <c r="I58" i="3" s="1"/>
  <c r="S58" i="3"/>
  <c r="U58" i="3" s="1"/>
  <c r="H58" i="3" s="1"/>
  <c r="AC57" i="3"/>
  <c r="AE57" i="3" s="1"/>
  <c r="I57" i="3" s="1"/>
  <c r="S57" i="3"/>
  <c r="U57" i="3" s="1"/>
  <c r="H57" i="3" s="1"/>
  <c r="J57" i="3" s="1"/>
  <c r="G57" i="3" s="1"/>
  <c r="AC56" i="3"/>
  <c r="AE56" i="3" s="1"/>
  <c r="I56" i="3" s="1"/>
  <c r="S56" i="3"/>
  <c r="U56" i="3" s="1"/>
  <c r="H56" i="3" s="1"/>
  <c r="AC55" i="3"/>
  <c r="AE55" i="3" s="1"/>
  <c r="I55" i="3" s="1"/>
  <c r="S55" i="3"/>
  <c r="U55" i="3" s="1"/>
  <c r="H55" i="3" s="1"/>
  <c r="J55" i="3" s="1"/>
  <c r="G55" i="3" s="1"/>
  <c r="AC54" i="3"/>
  <c r="AE54" i="3" s="1"/>
  <c r="I54" i="3" s="1"/>
  <c r="S54" i="3"/>
  <c r="U54" i="3" s="1"/>
  <c r="H54" i="3" s="1"/>
  <c r="AC53" i="3"/>
  <c r="AE53" i="3" s="1"/>
  <c r="I53" i="3" s="1"/>
  <c r="S53" i="3"/>
  <c r="U53" i="3" s="1"/>
  <c r="H53" i="3" s="1"/>
  <c r="J53" i="3" s="1"/>
  <c r="G53" i="3" s="1"/>
  <c r="AC52" i="3"/>
  <c r="AE52" i="3" s="1"/>
  <c r="I52" i="3" s="1"/>
  <c r="S52" i="3"/>
  <c r="U52" i="3" s="1"/>
  <c r="H52" i="3" s="1"/>
  <c r="AC51" i="3"/>
  <c r="AE51" i="3" s="1"/>
  <c r="I51" i="3" s="1"/>
  <c r="S51" i="3"/>
  <c r="U51" i="3" s="1"/>
  <c r="H51" i="3" s="1"/>
  <c r="J51" i="3" s="1"/>
  <c r="G51" i="3" s="1"/>
  <c r="AC50" i="3"/>
  <c r="AE50" i="3" s="1"/>
  <c r="I50" i="3" s="1"/>
  <c r="S50" i="3"/>
  <c r="U50" i="3" s="1"/>
  <c r="H50" i="3" s="1"/>
  <c r="AC49" i="3"/>
  <c r="AE49" i="3" s="1"/>
  <c r="I49" i="3" s="1"/>
  <c r="S49" i="3"/>
  <c r="U49" i="3" s="1"/>
  <c r="H49" i="3" s="1"/>
  <c r="J49" i="3" s="1"/>
  <c r="G49" i="3" s="1"/>
  <c r="AC48" i="3"/>
  <c r="AE48" i="3" s="1"/>
  <c r="I48" i="3" s="1"/>
  <c r="S48" i="3"/>
  <c r="U48" i="3" s="1"/>
  <c r="H48" i="3" s="1"/>
  <c r="AC47" i="3"/>
  <c r="AE47" i="3" s="1"/>
  <c r="I47" i="3" s="1"/>
  <c r="S47" i="3"/>
  <c r="U47" i="3" s="1"/>
  <c r="H47" i="3" s="1"/>
  <c r="J47" i="3" s="1"/>
  <c r="G47" i="3" s="1"/>
  <c r="AC46" i="3"/>
  <c r="AE46" i="3" s="1"/>
  <c r="I46" i="3" s="1"/>
  <c r="S46" i="3"/>
  <c r="U46" i="3" s="1"/>
  <c r="H46" i="3" s="1"/>
  <c r="AC45" i="3"/>
  <c r="AE45" i="3" s="1"/>
  <c r="I45" i="3" s="1"/>
  <c r="S45" i="3"/>
  <c r="U45" i="3" s="1"/>
  <c r="H45" i="3" s="1"/>
  <c r="J45" i="3" s="1"/>
  <c r="G45" i="3" s="1"/>
  <c r="AC44" i="3"/>
  <c r="AE44" i="3" s="1"/>
  <c r="I44" i="3" s="1"/>
  <c r="S44" i="3"/>
  <c r="U44" i="3" s="1"/>
  <c r="H44" i="3" s="1"/>
  <c r="AC43" i="3"/>
  <c r="AE43" i="3" s="1"/>
  <c r="I43" i="3" s="1"/>
  <c r="S43" i="3"/>
  <c r="U43" i="3" s="1"/>
  <c r="H43" i="3" s="1"/>
  <c r="J43" i="3" s="1"/>
  <c r="G43" i="3" s="1"/>
  <c r="AC42" i="3"/>
  <c r="AE42" i="3" s="1"/>
  <c r="I42" i="3" s="1"/>
  <c r="S42" i="3"/>
  <c r="U42" i="3" s="1"/>
  <c r="H42" i="3" s="1"/>
  <c r="AC41" i="3"/>
  <c r="AE41" i="3" s="1"/>
  <c r="I41" i="3" s="1"/>
  <c r="S41" i="3"/>
  <c r="U41" i="3" s="1"/>
  <c r="H41" i="3" s="1"/>
  <c r="J41" i="3" s="1"/>
  <c r="G41" i="3" s="1"/>
  <c r="AC40" i="3"/>
  <c r="AE40" i="3" s="1"/>
  <c r="I40" i="3" s="1"/>
  <c r="S40" i="3"/>
  <c r="U40" i="3" s="1"/>
  <c r="H40" i="3" s="1"/>
  <c r="AC39" i="3"/>
  <c r="AE39" i="3" s="1"/>
  <c r="I39" i="3" s="1"/>
  <c r="S39" i="3"/>
  <c r="U39" i="3" s="1"/>
  <c r="H39" i="3" s="1"/>
  <c r="J39" i="3" s="1"/>
  <c r="G39" i="3" s="1"/>
  <c r="AC38" i="3"/>
  <c r="AE38" i="3" s="1"/>
  <c r="I38" i="3" s="1"/>
  <c r="S38" i="3"/>
  <c r="U38" i="3" s="1"/>
  <c r="H38" i="3" s="1"/>
  <c r="AC37" i="3"/>
  <c r="AE37" i="3" s="1"/>
  <c r="I37" i="3" s="1"/>
  <c r="S37" i="3"/>
  <c r="U37" i="3" s="1"/>
  <c r="H37" i="3" s="1"/>
  <c r="J37" i="3" s="1"/>
  <c r="G37" i="3" s="1"/>
  <c r="AC36" i="3"/>
  <c r="AE36" i="3" s="1"/>
  <c r="I36" i="3" s="1"/>
  <c r="S36" i="3"/>
  <c r="U36" i="3" s="1"/>
  <c r="H36" i="3" s="1"/>
  <c r="AC35" i="3"/>
  <c r="AE35" i="3" s="1"/>
  <c r="I35" i="3" s="1"/>
  <c r="S35" i="3"/>
  <c r="U35" i="3" s="1"/>
  <c r="H35" i="3" s="1"/>
  <c r="J35" i="3" s="1"/>
  <c r="G35" i="3" s="1"/>
  <c r="AC34" i="3"/>
  <c r="AE34" i="3" s="1"/>
  <c r="I34" i="3" s="1"/>
  <c r="S34" i="3"/>
  <c r="U34" i="3" s="1"/>
  <c r="H34" i="3" s="1"/>
  <c r="AC33" i="3"/>
  <c r="AE33" i="3" s="1"/>
  <c r="I33" i="3" s="1"/>
  <c r="S33" i="3"/>
  <c r="U33" i="3" s="1"/>
  <c r="H33" i="3" s="1"/>
  <c r="J33" i="3" s="1"/>
  <c r="G33" i="3" s="1"/>
  <c r="AC32" i="3"/>
  <c r="AE32" i="3" s="1"/>
  <c r="AE69" i="3" s="1"/>
  <c r="S32" i="3"/>
  <c r="S69" i="3" s="1"/>
  <c r="AD31" i="3"/>
  <c r="AB31" i="3"/>
  <c r="AA31" i="3"/>
  <c r="Z31" i="3"/>
  <c r="Y31" i="3"/>
  <c r="X31" i="3"/>
  <c r="W31" i="3"/>
  <c r="V31" i="3"/>
  <c r="T31" i="3"/>
  <c r="R31" i="3"/>
  <c r="Q31" i="3"/>
  <c r="P31" i="3"/>
  <c r="O31" i="3"/>
  <c r="N31" i="3"/>
  <c r="M31" i="3"/>
  <c r="L31" i="3"/>
  <c r="K31" i="3"/>
  <c r="F31" i="3"/>
  <c r="E31" i="3"/>
  <c r="AC30" i="3"/>
  <c r="AE30" i="3" s="1"/>
  <c r="I30" i="3" s="1"/>
  <c r="S30" i="3"/>
  <c r="U30" i="3" s="1"/>
  <c r="H30" i="3" s="1"/>
  <c r="AC29" i="3"/>
  <c r="AE29" i="3" s="1"/>
  <c r="I29" i="3" s="1"/>
  <c r="S29" i="3"/>
  <c r="U29" i="3" s="1"/>
  <c r="H29" i="3" s="1"/>
  <c r="J29" i="3" s="1"/>
  <c r="G29" i="3" s="1"/>
  <c r="AC28" i="3"/>
  <c r="AE28" i="3" s="1"/>
  <c r="I28" i="3" s="1"/>
  <c r="S28" i="3"/>
  <c r="U28" i="3" s="1"/>
  <c r="H28" i="3" s="1"/>
  <c r="AC27" i="3"/>
  <c r="AE27" i="3" s="1"/>
  <c r="I27" i="3" s="1"/>
  <c r="S27" i="3"/>
  <c r="U27" i="3" s="1"/>
  <c r="H27" i="3" s="1"/>
  <c r="J27" i="3" s="1"/>
  <c r="G27" i="3" s="1"/>
  <c r="AC26" i="3"/>
  <c r="AE26" i="3" s="1"/>
  <c r="I26" i="3" s="1"/>
  <c r="S26" i="3"/>
  <c r="U26" i="3" s="1"/>
  <c r="H26" i="3" s="1"/>
  <c r="AC25" i="3"/>
  <c r="AE25" i="3" s="1"/>
  <c r="I25" i="3" s="1"/>
  <c r="S25" i="3"/>
  <c r="U25" i="3" s="1"/>
  <c r="H25" i="3" s="1"/>
  <c r="J25" i="3" s="1"/>
  <c r="G25" i="3" s="1"/>
  <c r="AC24" i="3"/>
  <c r="AE24" i="3" s="1"/>
  <c r="I24" i="3" s="1"/>
  <c r="S24" i="3"/>
  <c r="U24" i="3" s="1"/>
  <c r="H24" i="3" s="1"/>
  <c r="AC23" i="3"/>
  <c r="AE23" i="3" s="1"/>
  <c r="I23" i="3" s="1"/>
  <c r="S23" i="3"/>
  <c r="U23" i="3" s="1"/>
  <c r="H23" i="3" s="1"/>
  <c r="J23" i="3" s="1"/>
  <c r="G23" i="3" s="1"/>
  <c r="AC22" i="3"/>
  <c r="AE22" i="3" s="1"/>
  <c r="I22" i="3" s="1"/>
  <c r="S22" i="3"/>
  <c r="U22" i="3" s="1"/>
  <c r="H22" i="3" s="1"/>
  <c r="AC21" i="3"/>
  <c r="AE21" i="3" s="1"/>
  <c r="I21" i="3" s="1"/>
  <c r="S21" i="3"/>
  <c r="U21" i="3" s="1"/>
  <c r="H21" i="3" s="1"/>
  <c r="J21" i="3" s="1"/>
  <c r="G21" i="3" s="1"/>
  <c r="AC20" i="3"/>
  <c r="AE20" i="3" s="1"/>
  <c r="I20" i="3" s="1"/>
  <c r="S20" i="3"/>
  <c r="U20" i="3" s="1"/>
  <c r="H20" i="3" s="1"/>
  <c r="AC19" i="3"/>
  <c r="AE19" i="3" s="1"/>
  <c r="I19" i="3" s="1"/>
  <c r="S19" i="3"/>
  <c r="U19" i="3" s="1"/>
  <c r="H19" i="3" s="1"/>
  <c r="J19" i="3" s="1"/>
  <c r="G19" i="3" s="1"/>
  <c r="AC18" i="3"/>
  <c r="AC31" i="3" s="1"/>
  <c r="S18" i="3"/>
  <c r="S31" i="3" s="1"/>
  <c r="AD17" i="3"/>
  <c r="AC17" i="3"/>
  <c r="AB17" i="3"/>
  <c r="AA17" i="3"/>
  <c r="Z17" i="3"/>
  <c r="Y17" i="3"/>
  <c r="X17" i="3"/>
  <c r="W17" i="3"/>
  <c r="V17" i="3"/>
  <c r="T17" i="3"/>
  <c r="R17" i="3"/>
  <c r="Q17" i="3"/>
  <c r="P17" i="3"/>
  <c r="O17" i="3"/>
  <c r="N17" i="3"/>
  <c r="M17" i="3"/>
  <c r="L17" i="3"/>
  <c r="K17" i="3"/>
  <c r="H17" i="3"/>
  <c r="F38" i="1" s="1"/>
  <c r="F17" i="3"/>
  <c r="E17" i="3"/>
  <c r="AE16" i="3"/>
  <c r="I16" i="3" s="1"/>
  <c r="J16" i="3" s="1"/>
  <c r="G16" i="3" s="1"/>
  <c r="AC16" i="3"/>
  <c r="U16" i="3"/>
  <c r="S16" i="3"/>
  <c r="H16" i="3"/>
  <c r="AE15" i="3"/>
  <c r="I15" i="3" s="1"/>
  <c r="J15" i="3" s="1"/>
  <c r="G15" i="3" s="1"/>
  <c r="AC15" i="3"/>
  <c r="U15" i="3"/>
  <c r="S15" i="3"/>
  <c r="H15" i="3"/>
  <c r="AE14" i="3"/>
  <c r="I14" i="3" s="1"/>
  <c r="J14" i="3" s="1"/>
  <c r="G14" i="3" s="1"/>
  <c r="AC14" i="3"/>
  <c r="U14" i="3"/>
  <c r="S14" i="3"/>
  <c r="H14" i="3"/>
  <c r="AE13" i="3"/>
  <c r="I13" i="3" s="1"/>
  <c r="J13" i="3" s="1"/>
  <c r="G13" i="3" s="1"/>
  <c r="AC13" i="3"/>
  <c r="U13" i="3"/>
  <c r="S13" i="3"/>
  <c r="H13" i="3"/>
  <c r="AE12" i="3"/>
  <c r="I12" i="3" s="1"/>
  <c r="J12" i="3" s="1"/>
  <c r="G12" i="3" s="1"/>
  <c r="AC12" i="3"/>
  <c r="U12" i="3"/>
  <c r="S12" i="3"/>
  <c r="H12" i="3"/>
  <c r="AE11" i="3"/>
  <c r="I11" i="3" s="1"/>
  <c r="J11" i="3" s="1"/>
  <c r="G11" i="3" s="1"/>
  <c r="AC11" i="3"/>
  <c r="U11" i="3"/>
  <c r="S11" i="3"/>
  <c r="H11" i="3"/>
  <c r="AE10" i="3"/>
  <c r="I10" i="3" s="1"/>
  <c r="J10" i="3" s="1"/>
  <c r="G10" i="3" s="1"/>
  <c r="AC10" i="3"/>
  <c r="U10" i="3"/>
  <c r="S10" i="3"/>
  <c r="H10" i="3"/>
  <c r="AE9" i="3"/>
  <c r="I9" i="3" s="1"/>
  <c r="J9" i="3" s="1"/>
  <c r="G9" i="3" s="1"/>
  <c r="AC9" i="3"/>
  <c r="U9" i="3"/>
  <c r="S9" i="3"/>
  <c r="H9" i="3"/>
  <c r="AE8" i="3"/>
  <c r="AE17" i="3" s="1"/>
  <c r="AC8" i="3"/>
  <c r="U8" i="3"/>
  <c r="U17" i="3" s="1"/>
  <c r="S8" i="3"/>
  <c r="S17" i="3" s="1"/>
  <c r="H8" i="3"/>
  <c r="AD7" i="3"/>
  <c r="AB7" i="3"/>
  <c r="AA7" i="3"/>
  <c r="AA314" i="3" s="1"/>
  <c r="AA316" i="3" s="1"/>
  <c r="Z7" i="3"/>
  <c r="Y7" i="3"/>
  <c r="Y314" i="3" s="1"/>
  <c r="Y316" i="3" s="1"/>
  <c r="X7" i="3"/>
  <c r="W7" i="3"/>
  <c r="W314" i="3" s="1"/>
  <c r="W316" i="3" s="1"/>
  <c r="V7" i="3"/>
  <c r="T7" i="3"/>
  <c r="S7" i="3"/>
  <c r="R7" i="3"/>
  <c r="Q7" i="3"/>
  <c r="P7" i="3"/>
  <c r="O7" i="3"/>
  <c r="O314" i="3" s="1"/>
  <c r="O316" i="3" s="1"/>
  <c r="O319" i="3" s="1"/>
  <c r="N7" i="3"/>
  <c r="M7" i="3"/>
  <c r="L7" i="3"/>
  <c r="K7" i="3"/>
  <c r="K314" i="3" s="1"/>
  <c r="K316" i="3" s="1"/>
  <c r="K319" i="3" s="1"/>
  <c r="F7" i="3"/>
  <c r="E7" i="3"/>
  <c r="AC6" i="3"/>
  <c r="AE6" i="3" s="1"/>
  <c r="I6" i="3" s="1"/>
  <c r="S6" i="3"/>
  <c r="U6" i="3" s="1"/>
  <c r="H6" i="3" s="1"/>
  <c r="AC5" i="3"/>
  <c r="S5" i="3"/>
  <c r="C80" i="1"/>
  <c r="F74" i="1"/>
  <c r="C74" i="1"/>
  <c r="C91" i="1" s="1"/>
  <c r="C70" i="1"/>
  <c r="C68" i="1"/>
  <c r="C64" i="1"/>
  <c r="C62" i="1"/>
  <c r="C58" i="1"/>
  <c r="C56" i="1"/>
  <c r="H55" i="1"/>
  <c r="C54" i="1"/>
  <c r="F48" i="1"/>
  <c r="C48" i="1"/>
  <c r="C44" i="1"/>
  <c r="C32" i="1"/>
  <c r="J6" i="3" l="1"/>
  <c r="G6" i="3" s="1"/>
  <c r="J20" i="3"/>
  <c r="G20" i="3" s="1"/>
  <c r="J22" i="3"/>
  <c r="G22" i="3" s="1"/>
  <c r="J24" i="3"/>
  <c r="G24" i="3" s="1"/>
  <c r="J26" i="3"/>
  <c r="G26" i="3" s="1"/>
  <c r="J28" i="3"/>
  <c r="G28" i="3" s="1"/>
  <c r="J30" i="3"/>
  <c r="G30" i="3" s="1"/>
  <c r="J34" i="3"/>
  <c r="G34" i="3" s="1"/>
  <c r="J36" i="3"/>
  <c r="G36" i="3" s="1"/>
  <c r="J38" i="3"/>
  <c r="G38" i="3" s="1"/>
  <c r="J40" i="3"/>
  <c r="G40" i="3" s="1"/>
  <c r="J42" i="3"/>
  <c r="G42" i="3" s="1"/>
  <c r="J44" i="3"/>
  <c r="G44" i="3" s="1"/>
  <c r="J46" i="3"/>
  <c r="G46" i="3" s="1"/>
  <c r="J48" i="3"/>
  <c r="G48" i="3" s="1"/>
  <c r="J50" i="3"/>
  <c r="G50" i="3" s="1"/>
  <c r="J52" i="3"/>
  <c r="G52" i="3" s="1"/>
  <c r="J54" i="3"/>
  <c r="G54" i="3" s="1"/>
  <c r="J56" i="3"/>
  <c r="G56" i="3" s="1"/>
  <c r="J58" i="3"/>
  <c r="G58" i="3" s="1"/>
  <c r="J60" i="3"/>
  <c r="G60" i="3" s="1"/>
  <c r="J62" i="3"/>
  <c r="G62" i="3" s="1"/>
  <c r="J64" i="3"/>
  <c r="G64" i="3" s="1"/>
  <c r="J66" i="3"/>
  <c r="G66" i="3" s="1"/>
  <c r="J68" i="3"/>
  <c r="G68" i="3" s="1"/>
  <c r="J100" i="3"/>
  <c r="G100" i="3" s="1"/>
  <c r="AE5" i="3"/>
  <c r="L314" i="3"/>
  <c r="L316" i="3" s="1"/>
  <c r="L319" i="3" s="1"/>
  <c r="P314" i="3"/>
  <c r="P316" i="3" s="1"/>
  <c r="P319" i="3" s="1"/>
  <c r="T314" i="3"/>
  <c r="T316" i="3" s="1"/>
  <c r="X314" i="3"/>
  <c r="X316" i="3" s="1"/>
  <c r="AB314" i="3"/>
  <c r="AB316" i="3" s="1"/>
  <c r="U18" i="3"/>
  <c r="U32" i="3"/>
  <c r="AC69" i="3"/>
  <c r="AE98" i="3"/>
  <c r="I70" i="3"/>
  <c r="I98" i="3" s="1"/>
  <c r="S98" i="3"/>
  <c r="U77" i="3"/>
  <c r="H77" i="3" s="1"/>
  <c r="J77" i="3" s="1"/>
  <c r="G77" i="3" s="1"/>
  <c r="J78" i="3"/>
  <c r="G78" i="3" s="1"/>
  <c r="J79" i="3"/>
  <c r="G79" i="3" s="1"/>
  <c r="J80" i="3"/>
  <c r="G80" i="3" s="1"/>
  <c r="J81" i="3"/>
  <c r="G81" i="3" s="1"/>
  <c r="J82" i="3"/>
  <c r="G82" i="3" s="1"/>
  <c r="J83" i="3"/>
  <c r="G83" i="3" s="1"/>
  <c r="J84" i="3"/>
  <c r="G84" i="3" s="1"/>
  <c r="J85" i="3"/>
  <c r="G85" i="3" s="1"/>
  <c r="J86" i="3"/>
  <c r="G86" i="3" s="1"/>
  <c r="J87" i="3"/>
  <c r="G87" i="3" s="1"/>
  <c r="J88" i="3"/>
  <c r="G88" i="3" s="1"/>
  <c r="J89" i="3"/>
  <c r="G89" i="3" s="1"/>
  <c r="J90" i="3"/>
  <c r="G90" i="3" s="1"/>
  <c r="J91" i="3"/>
  <c r="G91" i="3" s="1"/>
  <c r="J92" i="3"/>
  <c r="G92" i="3" s="1"/>
  <c r="J93" i="3"/>
  <c r="G93" i="3" s="1"/>
  <c r="J94" i="3"/>
  <c r="G94" i="3" s="1"/>
  <c r="J95" i="3"/>
  <c r="G95" i="3" s="1"/>
  <c r="J96" i="3"/>
  <c r="G96" i="3" s="1"/>
  <c r="J97" i="3"/>
  <c r="G97" i="3" s="1"/>
  <c r="J104" i="3"/>
  <c r="G104" i="3" s="1"/>
  <c r="U108" i="3"/>
  <c r="J149" i="3"/>
  <c r="G149" i="3" s="1"/>
  <c r="J165" i="3"/>
  <c r="G165" i="3" s="1"/>
  <c r="H98" i="3"/>
  <c r="U170" i="3"/>
  <c r="H137" i="3"/>
  <c r="E314" i="3"/>
  <c r="E316" i="3" s="1"/>
  <c r="M314" i="3"/>
  <c r="M316" i="3" s="1"/>
  <c r="M319" i="3" s="1"/>
  <c r="AC7" i="3"/>
  <c r="H136" i="3"/>
  <c r="AE190" i="3"/>
  <c r="AC222" i="3"/>
  <c r="U5" i="3"/>
  <c r="F314" i="3"/>
  <c r="F316" i="3" s="1"/>
  <c r="N314" i="3"/>
  <c r="N316" i="3" s="1"/>
  <c r="N319" i="3" s="1"/>
  <c r="R314" i="3"/>
  <c r="R316" i="3" s="1"/>
  <c r="R319" i="3" s="1"/>
  <c r="V314" i="3"/>
  <c r="V316" i="3" s="1"/>
  <c r="Z314" i="3"/>
  <c r="Z316" i="3" s="1"/>
  <c r="AD314" i="3"/>
  <c r="AD316" i="3" s="1"/>
  <c r="I8" i="3"/>
  <c r="AE18" i="3"/>
  <c r="I32" i="3"/>
  <c r="I69" i="3" s="1"/>
  <c r="U98" i="3"/>
  <c r="AE101" i="3"/>
  <c r="I99" i="3"/>
  <c r="I101" i="3" s="1"/>
  <c r="H108" i="3"/>
  <c r="J106" i="3"/>
  <c r="G106" i="3" s="1"/>
  <c r="S108" i="3"/>
  <c r="S136" i="3"/>
  <c r="J141" i="3"/>
  <c r="G141" i="3" s="1"/>
  <c r="J157" i="3"/>
  <c r="G157" i="3" s="1"/>
  <c r="AC108" i="3"/>
  <c r="AE102" i="3"/>
  <c r="U136" i="3"/>
  <c r="AC170" i="3"/>
  <c r="AE137" i="3"/>
  <c r="J140" i="3"/>
  <c r="G140" i="3" s="1"/>
  <c r="J144" i="3"/>
  <c r="G144" i="3" s="1"/>
  <c r="J148" i="3"/>
  <c r="G148" i="3" s="1"/>
  <c r="J152" i="3"/>
  <c r="G152" i="3" s="1"/>
  <c r="J156" i="3"/>
  <c r="G156" i="3" s="1"/>
  <c r="J160" i="3"/>
  <c r="G160" i="3" s="1"/>
  <c r="J164" i="3"/>
  <c r="G164" i="3" s="1"/>
  <c r="J168" i="3"/>
  <c r="G168" i="3" s="1"/>
  <c r="AE173" i="3"/>
  <c r="I171" i="3"/>
  <c r="Q181" i="3"/>
  <c r="Q314" i="3" s="1"/>
  <c r="Q316" i="3" s="1"/>
  <c r="Q319" i="3" s="1"/>
  <c r="S174" i="3"/>
  <c r="U189" i="3"/>
  <c r="H182" i="3"/>
  <c r="J200" i="3"/>
  <c r="G200" i="3" s="1"/>
  <c r="AC101" i="3"/>
  <c r="AE136" i="3"/>
  <c r="I109" i="3"/>
  <c r="J116" i="3"/>
  <c r="G116" i="3" s="1"/>
  <c r="J138" i="3"/>
  <c r="G138" i="3" s="1"/>
  <c r="J142" i="3"/>
  <c r="G142" i="3" s="1"/>
  <c r="J146" i="3"/>
  <c r="G146" i="3" s="1"/>
  <c r="J150" i="3"/>
  <c r="G150" i="3" s="1"/>
  <c r="J154" i="3"/>
  <c r="G154" i="3" s="1"/>
  <c r="J158" i="3"/>
  <c r="G158" i="3" s="1"/>
  <c r="J162" i="3"/>
  <c r="G162" i="3" s="1"/>
  <c r="J166" i="3"/>
  <c r="G166" i="3" s="1"/>
  <c r="I174" i="3"/>
  <c r="I181" i="3" s="1"/>
  <c r="AE181" i="3"/>
  <c r="J196" i="3"/>
  <c r="G196" i="3" s="1"/>
  <c r="J204" i="3"/>
  <c r="G204" i="3" s="1"/>
  <c r="S189" i="3"/>
  <c r="S222" i="3"/>
  <c r="U190" i="3"/>
  <c r="J191" i="3"/>
  <c r="G191" i="3" s="1"/>
  <c r="J192" i="3"/>
  <c r="G192" i="3" s="1"/>
  <c r="J193" i="3"/>
  <c r="G193" i="3" s="1"/>
  <c r="J197" i="3"/>
  <c r="G197" i="3" s="1"/>
  <c r="J201" i="3"/>
  <c r="G201" i="3" s="1"/>
  <c r="U250" i="3"/>
  <c r="H254" i="3"/>
  <c r="J195" i="3"/>
  <c r="G195" i="3" s="1"/>
  <c r="J199" i="3"/>
  <c r="G199" i="3" s="1"/>
  <c r="J203" i="3"/>
  <c r="G203" i="3" s="1"/>
  <c r="AE250" i="3"/>
  <c r="I223" i="3"/>
  <c r="I250" i="3" s="1"/>
  <c r="AE189" i="3"/>
  <c r="I182" i="3"/>
  <c r="I189" i="3" s="1"/>
  <c r="AC254" i="3"/>
  <c r="AE251" i="3"/>
  <c r="H223" i="3"/>
  <c r="U254" i="3"/>
  <c r="I255" i="3"/>
  <c r="AE262" i="3"/>
  <c r="U259" i="3"/>
  <c r="H259" i="3" s="1"/>
  <c r="J259" i="3" s="1"/>
  <c r="G259" i="3" s="1"/>
  <c r="S250" i="3"/>
  <c r="J253" i="3"/>
  <c r="G253" i="3" s="1"/>
  <c r="I263" i="3"/>
  <c r="AE273" i="3"/>
  <c r="AE308" i="3"/>
  <c r="I274" i="3"/>
  <c r="S313" i="3"/>
  <c r="U309" i="3"/>
  <c r="H262" i="3"/>
  <c r="U262" i="3"/>
  <c r="U273" i="3"/>
  <c r="J272" i="3"/>
  <c r="G272" i="3" s="1"/>
  <c r="AE313" i="3"/>
  <c r="I309" i="3"/>
  <c r="I313" i="3" s="1"/>
  <c r="U260" i="3"/>
  <c r="H260" i="3" s="1"/>
  <c r="J260" i="3" s="1"/>
  <c r="G260" i="3" s="1"/>
  <c r="H273" i="3"/>
  <c r="F62" i="1" s="1"/>
  <c r="AC273" i="3"/>
  <c r="AC314" i="3" s="1"/>
  <c r="AC316" i="3" s="1"/>
  <c r="J271" i="3"/>
  <c r="G271" i="3" s="1"/>
  <c r="J311" i="3"/>
  <c r="G311" i="3" s="1"/>
  <c r="S314" i="3" l="1"/>
  <c r="S316" i="3" s="1"/>
  <c r="H250" i="3"/>
  <c r="F58" i="1" s="1"/>
  <c r="J223" i="3"/>
  <c r="U174" i="3"/>
  <c r="S181" i="3"/>
  <c r="AE170" i="3"/>
  <c r="I137" i="3"/>
  <c r="I170" i="3" s="1"/>
  <c r="I102" i="3"/>
  <c r="AE108" i="3"/>
  <c r="AE222" i="3"/>
  <c r="I190" i="3"/>
  <c r="I222" i="3" s="1"/>
  <c r="H309" i="3"/>
  <c r="U313" i="3"/>
  <c r="I273" i="3"/>
  <c r="J263" i="3"/>
  <c r="AE254" i="3"/>
  <c r="I251" i="3"/>
  <c r="AE31" i="3"/>
  <c r="I18" i="3"/>
  <c r="I31" i="3" s="1"/>
  <c r="H5" i="3"/>
  <c r="U7" i="3"/>
  <c r="AE7" i="3"/>
  <c r="AE314" i="3" s="1"/>
  <c r="AE316" i="3" s="1"/>
  <c r="I5" i="3"/>
  <c r="U31" i="3"/>
  <c r="H18" i="3"/>
  <c r="I308" i="3"/>
  <c r="J274" i="3"/>
  <c r="I262" i="3"/>
  <c r="J255" i="3"/>
  <c r="U222" i="3"/>
  <c r="H190" i="3"/>
  <c r="I136" i="3"/>
  <c r="J109" i="3"/>
  <c r="H189" i="3"/>
  <c r="J182" i="3"/>
  <c r="I173" i="3"/>
  <c r="J171" i="3"/>
  <c r="J99" i="3"/>
  <c r="I17" i="3"/>
  <c r="J8" i="3"/>
  <c r="H170" i="3"/>
  <c r="F44" i="1" s="1"/>
  <c r="J137" i="3"/>
  <c r="H32" i="3"/>
  <c r="U69" i="3"/>
  <c r="J70" i="3"/>
  <c r="G137" i="3" l="1"/>
  <c r="G170" i="3" s="1"/>
  <c r="J170" i="3"/>
  <c r="G99" i="3"/>
  <c r="G101" i="3" s="1"/>
  <c r="J101" i="3"/>
  <c r="G109" i="3"/>
  <c r="G136" i="3" s="1"/>
  <c r="J136" i="3"/>
  <c r="J273" i="3"/>
  <c r="G263" i="3"/>
  <c r="G273" i="3" s="1"/>
  <c r="U181" i="3"/>
  <c r="U314" i="3" s="1"/>
  <c r="U316" i="3" s="1"/>
  <c r="H174" i="3"/>
  <c r="G223" i="3"/>
  <c r="G250" i="3" s="1"/>
  <c r="J250" i="3"/>
  <c r="H313" i="3"/>
  <c r="J309" i="3"/>
  <c r="I108" i="3"/>
  <c r="J102" i="3"/>
  <c r="G70" i="3"/>
  <c r="G98" i="3" s="1"/>
  <c r="J98" i="3"/>
  <c r="J173" i="3"/>
  <c r="G171" i="3"/>
  <c r="G173" i="3" s="1"/>
  <c r="J262" i="3"/>
  <c r="G255" i="3"/>
  <c r="G262" i="3" s="1"/>
  <c r="H31" i="3"/>
  <c r="F40" i="1" s="1"/>
  <c r="J18" i="3"/>
  <c r="J17" i="3"/>
  <c r="G8" i="3"/>
  <c r="G17" i="3" s="1"/>
  <c r="H69" i="3"/>
  <c r="F42" i="1" s="1"/>
  <c r="J32" i="3"/>
  <c r="J189" i="3"/>
  <c r="G182" i="3"/>
  <c r="G189" i="3" s="1"/>
  <c r="J190" i="3"/>
  <c r="H222" i="3"/>
  <c r="J308" i="3"/>
  <c r="G274" i="3"/>
  <c r="G308" i="3" s="1"/>
  <c r="I7" i="3"/>
  <c r="I314" i="3" s="1"/>
  <c r="I316" i="3" s="1"/>
  <c r="H7" i="3"/>
  <c r="F86" i="1" s="1"/>
  <c r="J5" i="3"/>
  <c r="I254" i="3"/>
  <c r="J251" i="3"/>
  <c r="J7" i="3" l="1"/>
  <c r="G5" i="3"/>
  <c r="J222" i="3"/>
  <c r="G190" i="3"/>
  <c r="G222" i="3" s="1"/>
  <c r="G251" i="3"/>
  <c r="G254" i="3" s="1"/>
  <c r="J254" i="3"/>
  <c r="J69" i="3"/>
  <c r="G32" i="3"/>
  <c r="G69" i="3" s="1"/>
  <c r="J31" i="3"/>
  <c r="G18" i="3"/>
  <c r="G31" i="3" s="1"/>
  <c r="J108" i="3"/>
  <c r="G102" i="3"/>
  <c r="G108" i="3" s="1"/>
  <c r="J313" i="3"/>
  <c r="G309" i="3"/>
  <c r="G313" i="3" s="1"/>
  <c r="J174" i="3"/>
  <c r="H181" i="3"/>
  <c r="J314" i="3" l="1"/>
  <c r="J316" i="3" s="1"/>
  <c r="J181" i="3"/>
  <c r="G174" i="3"/>
  <c r="G181" i="3" s="1"/>
  <c r="G7" i="3"/>
  <c r="G314" i="3" s="1"/>
  <c r="G316" i="3" s="1"/>
  <c r="F56" i="1"/>
  <c r="F91" i="1" s="1"/>
  <c r="H314" i="3"/>
  <c r="H316" i="3" s="1"/>
</calcChain>
</file>

<file path=xl/sharedStrings.xml><?xml version="1.0" encoding="utf-8"?>
<sst xmlns="http://schemas.openxmlformats.org/spreadsheetml/2006/main" count="450" uniqueCount="406">
  <si>
    <t>עיריית חולון</t>
  </si>
  <si>
    <t>HOLON MUNICIPALITY</t>
  </si>
  <si>
    <t xml:space="preserve">
מנהל הגזברות
אגף תקציבים ובקרה</t>
  </si>
  <si>
    <t>לכבוד:</t>
  </si>
  <si>
    <t>ראש העיר</t>
  </si>
  <si>
    <t>מר מוטי ששון</t>
  </si>
  <si>
    <t>א.נ,</t>
  </si>
  <si>
    <t>הנדון: תקציב הפיתוח לשנת 2021</t>
  </si>
  <si>
    <t>אודה לך על הגשה לאישור המועצה את הנושאים הבאים:</t>
  </si>
  <si>
    <t>. 1</t>
  </si>
  <si>
    <t>מסגרת תקציב הפיתוח לשנת 2021 בהתאם לפירוט הבא:</t>
  </si>
  <si>
    <r>
      <t xml:space="preserve">             תמצית תקציב רגיל (חלק פיתוח) של  </t>
    </r>
    <r>
      <rPr>
        <b/>
        <u/>
        <sz val="21"/>
        <rFont val="David"/>
        <family val="2"/>
        <charset val="177"/>
      </rPr>
      <t>עיריית חולון</t>
    </r>
    <r>
      <rPr>
        <b/>
        <sz val="21"/>
        <rFont val="David"/>
        <family val="2"/>
        <charset val="177"/>
      </rPr>
      <t xml:space="preserve"> לשנת כספים  </t>
    </r>
    <r>
      <rPr>
        <b/>
        <u/>
        <sz val="21"/>
        <rFont val="David"/>
        <family val="2"/>
        <charset val="177"/>
      </rPr>
      <t>2021.</t>
    </r>
  </si>
  <si>
    <t>לפי פקודת העיריות</t>
  </si>
  <si>
    <t>בהתאם לסעיף 209 לפקודת העיריות (1), (להלן הפקודה), אני מודיע בתוקף הסמכות לפי סעיפים 206 ו- 207</t>
  </si>
  <si>
    <r>
      <t xml:space="preserve">לפקודת העיריות שהועברה אלי (2), אישרתי תקציב רגיל (חלק פיתוח) של </t>
    </r>
    <r>
      <rPr>
        <b/>
        <u/>
        <sz val="21"/>
        <rFont val="David"/>
        <family val="2"/>
        <charset val="177"/>
      </rPr>
      <t>עיריית חולון</t>
    </r>
    <r>
      <rPr>
        <b/>
        <sz val="21"/>
        <rFont val="David"/>
        <family val="2"/>
        <charset val="177"/>
      </rPr>
      <t xml:space="preserve"> </t>
    </r>
  </si>
  <si>
    <r>
      <t>לשנת התקציב</t>
    </r>
    <r>
      <rPr>
        <b/>
        <u/>
        <sz val="21"/>
        <rFont val="David"/>
        <family val="2"/>
        <charset val="177"/>
      </rPr>
      <t xml:space="preserve"> 2021 </t>
    </r>
    <r>
      <rPr>
        <b/>
        <sz val="21"/>
        <rFont val="David"/>
        <family val="2"/>
        <charset val="177"/>
      </rPr>
      <t>שתמציתו להלן:</t>
    </r>
  </si>
  <si>
    <r>
      <t xml:space="preserve">שם הרשות המקומית   </t>
    </r>
    <r>
      <rPr>
        <b/>
        <u/>
        <sz val="21"/>
        <rFont val="David"/>
        <family val="2"/>
        <charset val="177"/>
      </rPr>
      <t xml:space="preserve"> עיריית חולון</t>
    </r>
  </si>
  <si>
    <r>
      <t xml:space="preserve">תאריך אישור במועצה </t>
    </r>
    <r>
      <rPr>
        <b/>
        <u/>
        <sz val="21"/>
        <rFont val="David"/>
        <family val="2"/>
        <charset val="177"/>
      </rPr>
      <t xml:space="preserve"> </t>
    </r>
  </si>
  <si>
    <r>
      <t xml:space="preserve">מספר הרשות המקומית  </t>
    </r>
    <r>
      <rPr>
        <b/>
        <u/>
        <sz val="21"/>
        <rFont val="David"/>
        <family val="2"/>
        <charset val="177"/>
      </rPr>
      <t>26600</t>
    </r>
  </si>
  <si>
    <t xml:space="preserve">תאריך אישור במשרד הפנים   </t>
  </si>
  <si>
    <t>סעיף</t>
  </si>
  <si>
    <t>תקבולים</t>
  </si>
  <si>
    <t>תקציב 2021</t>
  </si>
  <si>
    <t>תשלומים</t>
  </si>
  <si>
    <t>הקצבה מתקציב רגיל</t>
  </si>
  <si>
    <t>מינהל כללי</t>
  </si>
  <si>
    <t>סך הכל השתתפות בעלים</t>
  </si>
  <si>
    <t>מינהל כספי</t>
  </si>
  <si>
    <t>היטל סלילת כבישים</t>
  </si>
  <si>
    <t>הוצאות מימון</t>
  </si>
  <si>
    <t>היטל ביוב</t>
  </si>
  <si>
    <t>פרעון מלוות</t>
  </si>
  <si>
    <t>היטלי מים</t>
  </si>
  <si>
    <t>תברואה</t>
  </si>
  <si>
    <t>היטל תיעול</t>
  </si>
  <si>
    <t>שמירה ובטחון</t>
  </si>
  <si>
    <t>היטל שצ"פ</t>
  </si>
  <si>
    <t>תכנון ובנין עיר</t>
  </si>
  <si>
    <t>סך הכל השתתפות ממשלה</t>
  </si>
  <si>
    <t>נכסים ציבוריים</t>
  </si>
  <si>
    <t>משרד הפנים *</t>
  </si>
  <si>
    <t>חגיגות ומבצעים</t>
  </si>
  <si>
    <t>משרד החינוך</t>
  </si>
  <si>
    <t>שרותים עירוניים שונים</t>
  </si>
  <si>
    <t>משרד הבינוי והשיכון</t>
  </si>
  <si>
    <t>פיתוח כלכלי</t>
  </si>
  <si>
    <t>משרד התיירות</t>
  </si>
  <si>
    <t>פיקוח עירוני</t>
  </si>
  <si>
    <t>משרד התחבורה</t>
  </si>
  <si>
    <t>שרותים חקלאיים</t>
  </si>
  <si>
    <t>משרדים אחרים (1)</t>
  </si>
  <si>
    <t>חינוך</t>
  </si>
  <si>
    <t>סך הכל השתתפות מוסדות ותרומות</t>
  </si>
  <si>
    <t>תרבות</t>
  </si>
  <si>
    <t>קרן קיימת לישראל</t>
  </si>
  <si>
    <t>בריאות</t>
  </si>
  <si>
    <t xml:space="preserve">מפעל הפיס </t>
  </si>
  <si>
    <t>רווחה</t>
  </si>
  <si>
    <t>מועצה להסדר ההימורים בספורט</t>
  </si>
  <si>
    <t>דת</t>
  </si>
  <si>
    <t>הסוכנות היהודית</t>
  </si>
  <si>
    <t>קליטת עליה</t>
  </si>
  <si>
    <t>הכנסות שונות (2)</t>
  </si>
  <si>
    <t>איכות הסביבה</t>
  </si>
  <si>
    <t>מוסדות אחרים (3)</t>
  </si>
  <si>
    <t>מים</t>
  </si>
  <si>
    <t xml:space="preserve">יתרות מתב"רים קודמים </t>
  </si>
  <si>
    <t>בתי מטבחיים</t>
  </si>
  <si>
    <t>סך הכל הכנסות מקרנות הרשות</t>
  </si>
  <si>
    <t>נכסים</t>
  </si>
  <si>
    <t>קרן היטל השבחה</t>
  </si>
  <si>
    <t>תחבורה</t>
  </si>
  <si>
    <t>קרנות לעבודות פיתוח</t>
  </si>
  <si>
    <t>מפעלי תעסוקה</t>
  </si>
  <si>
    <t>קרנות אחרות (4)</t>
  </si>
  <si>
    <t>חשמל</t>
  </si>
  <si>
    <t>מלוות מהאוצר שאושרו</t>
  </si>
  <si>
    <t>מפעל הביוב</t>
  </si>
  <si>
    <t>הלוואות מבנקים ומוסדות</t>
  </si>
  <si>
    <t>מפעלים אחרים</t>
  </si>
  <si>
    <t>אשראי מקבלנים וספקים</t>
  </si>
  <si>
    <t>תשלומים בלתי רגילים (5)</t>
  </si>
  <si>
    <t>מכירת רכוש</t>
  </si>
  <si>
    <t>הפרשה לתביעות</t>
  </si>
  <si>
    <t>הכנסות בעד עבודות לטובת  משלמים</t>
  </si>
  <si>
    <t>סך הכל תקבולים</t>
  </si>
  <si>
    <t>סך הכל תשלומים</t>
  </si>
  <si>
    <t xml:space="preserve">
מנהל הגזברות
</t>
  </si>
  <si>
    <t>הערות (1)</t>
  </si>
  <si>
    <t>המשרד להגנת הסביבה, נת"ע, נת"א, הרלב"ד, משרד הרווחה, משרד המדע תרבות והספורט.</t>
  </si>
  <si>
    <t>הערות (2)</t>
  </si>
  <si>
    <t>העברה מהתקציב הרגיל, קרן ידידי העיר חולון, שמ"ש.</t>
  </si>
  <si>
    <t>הערות (3)</t>
  </si>
  <si>
    <t>ביטוח לאומי.</t>
  </si>
  <si>
    <t>הערות (4)</t>
  </si>
  <si>
    <t xml:space="preserve">יתרות בקרנות: 8.5 מלש"ח מכירת נכסים, 7 מלש"ח שצ"פ, 5 מלש"ח השבחה, 5 מלש"ח קרן כביש </t>
  </si>
  <si>
    <t>10 מלש"ח תיעול, 0.75 מלש"ח קרן מכירת רכבים, 0.55 מלש"ח קרן שיפוץ בתים, 0.135 מלש"ח קרן שיטור.</t>
  </si>
  <si>
    <t>הערות (5)</t>
  </si>
  <si>
    <t>תשלומים לא רגילים מורכבים מ- 15,411 אלש"ח העברה לתקציב הרגיל לכיסוי מלוות ,</t>
  </si>
  <si>
    <t>24,350 אלש"ח לכיסוי הוצאות למינהל ההנדסה.</t>
  </si>
  <si>
    <t>. 2</t>
  </si>
  <si>
    <t>טבלה מפורטת עם רשימת פרוייקטים חדשים וכאלה הזקוקים לעדכון, בפריסה על פני השנים 2021 ו- 2022.</t>
  </si>
  <si>
    <t>. 3</t>
  </si>
  <si>
    <t>במידה ויהיה מימון לפרוייקטים שמתוקצבים בשנת 2022 יקודמו פרוייקטים אלה לשנת 2021.</t>
  </si>
  <si>
    <t>. 4</t>
  </si>
  <si>
    <t xml:space="preserve">במידה וההכנסות מקרנות הרשות יהיו גבוהות מעל הצפי שתוקצב, ההלוואות לא ילקחו ובמקומם </t>
  </si>
  <si>
    <t>התב"רים יממומנו מתקציבי קרנות הרשות.</t>
  </si>
  <si>
    <t>הריני לאשר כי התקציב המוגש למועצה יהיה מאוזן ובר ביצוע והתב"רים יאושרו לביצוע בהתאם להכנסות העירייה.</t>
  </si>
  <si>
    <t>בברכה,</t>
  </si>
  <si>
    <t>אמנון ארץ קדושה</t>
  </si>
  <si>
    <t>גזבר         העירייה</t>
  </si>
  <si>
    <t xml:space="preserve">תוכנית הפיתוח לשנים 2021- 2022 </t>
  </si>
  <si>
    <t>פרק</t>
  </si>
  <si>
    <t>מספר</t>
  </si>
  <si>
    <t>הפרוייקט</t>
  </si>
  <si>
    <t>מאושר</t>
  </si>
  <si>
    <t>תקציב מאושר</t>
  </si>
  <si>
    <t>תקציב
נדרש
2021- 2022</t>
  </si>
  <si>
    <t>תוספת תקציב נדרשת</t>
  </si>
  <si>
    <t>סה"כ 
לאישור
2021- 2022</t>
  </si>
  <si>
    <t>מקורות מימון 2021</t>
  </si>
  <si>
    <t>מקורות מימון 2022</t>
  </si>
  <si>
    <t>הערות</t>
  </si>
  <si>
    <t>ע"י 
המועצה</t>
  </si>
  <si>
    <t>השבחה</t>
  </si>
  <si>
    <t>בעלים תיעול</t>
  </si>
  <si>
    <t>בעלים כביש</t>
  </si>
  <si>
    <t>קרן
כללית</t>
  </si>
  <si>
    <t>תקציב
רגיל</t>
  </si>
  <si>
    <t>שצ"פ</t>
  </si>
  <si>
    <t>הלוואות</t>
  </si>
  <si>
    <t>מקורות
עצמיים</t>
  </si>
  <si>
    <t>חיצוני</t>
  </si>
  <si>
    <t>סה"כ
2021</t>
  </si>
  <si>
    <t>חיצוני/
ממשלה</t>
  </si>
  <si>
    <t>סה"כ
2022</t>
  </si>
  <si>
    <t>העברה לרגיל- מילוות</t>
  </si>
  <si>
    <t>העברה לרגיל- הנדסה</t>
  </si>
  <si>
    <t>העברה לתקציב הרגיל סה"כ</t>
  </si>
  <si>
    <t>קול קורא לשמירת ניקיון</t>
  </si>
  <si>
    <t>המשרד להגנת הסביבה.</t>
  </si>
  <si>
    <t>רכש קרטוניות</t>
  </si>
  <si>
    <t>החלפת רכבים</t>
  </si>
  <si>
    <t>מקרן רכבים, כולל רכב לרה"ע.</t>
  </si>
  <si>
    <t>רכישת טמוני קרקע</t>
  </si>
  <si>
    <t>החלפת והוספת כל כלי האצירה שבעיר</t>
  </si>
  <si>
    <t>גידול העיר,מתן פחים כתחליף להוצאת מכולות מהעיר, אורך חיי פח, מענה רציף לתושבים.</t>
  </si>
  <si>
    <t>רכישת כלי אצירה להפרדה לשני זרמים</t>
  </si>
  <si>
    <t>סה"כ תברואה</t>
  </si>
  <si>
    <t>רכישת אמצעים ויכולות טכנולוגיות לשיטור עירוני</t>
  </si>
  <si>
    <t>מקרן שיטור.</t>
  </si>
  <si>
    <t>שיקום מקלטים</t>
  </si>
  <si>
    <t>שיפור ומיגון ביטחון</t>
  </si>
  <si>
    <t>התקנת מערכות ביטחון במוסדות החינוך-השתתפות מ.החינוך.</t>
  </si>
  <si>
    <t>התקנת מערכות טכנולוגיות</t>
  </si>
  <si>
    <t>עבור מוסדות חינוך-  מקרן שיטור.</t>
  </si>
  <si>
    <t>הוצאות פרסום לחירום</t>
  </si>
  <si>
    <t>הפקת חומרי דפוס לחירום (פנקסי כיס,פרסומים לבי"ס וכד').</t>
  </si>
  <si>
    <t>יחידת חילוץ</t>
  </si>
  <si>
    <t>רכישת ציוד חירום עבור יחיד החילוץ העירונית שבנויה ממתנדבים.</t>
  </si>
  <si>
    <t>רכישת ציוד חירום</t>
  </si>
  <si>
    <t>ערכות תאורה,גנרטורים, ערכות עזרה ראשונה וכד'.</t>
  </si>
  <si>
    <t>הצטיידות שיטור עירוני כנגד פחת ל-3 שנים</t>
  </si>
  <si>
    <t>העברה מהתקציב הרגיל.</t>
  </si>
  <si>
    <t>התאמת מבנה לשיטור עירוני כנגד פחת ל-5 שנים</t>
  </si>
  <si>
    <t>הצטיידות שיטור עירוני כנגד פחת ל- 5 שנים</t>
  </si>
  <si>
    <t>הצטיידות שיטור עירוני כנגד פחת ל- 10 שנים</t>
  </si>
  <si>
    <t xml:space="preserve">מצלמות שיטור עירוני כנגד פחת 6.666 שנים </t>
  </si>
  <si>
    <t>שינוי מקורות מימון.</t>
  </si>
  <si>
    <t>סה"כ בטחון</t>
  </si>
  <si>
    <t>מדידות</t>
  </si>
  <si>
    <t>לוחות מודעות לתושב</t>
  </si>
  <si>
    <t>שילוט מוסדות וחוצות</t>
  </si>
  <si>
    <t>התקנת מתקנים</t>
  </si>
  <si>
    <t>שכונת אגרובנק</t>
  </si>
  <si>
    <t>תכנון ובניית בית עירייה חדש</t>
  </si>
  <si>
    <t>ככר העיר-תכנית מפורטת.</t>
  </si>
  <si>
    <t>הנחיות מרחביות</t>
  </si>
  <si>
    <t>עדכון לצורך שיפור איכות הבניה והתאמה לתקנות החוק.</t>
  </si>
  <si>
    <t>מרחב ציבורי</t>
  </si>
  <si>
    <t>יעוץ לאדריכל העיר.</t>
  </si>
  <si>
    <t>מדיניות לפיתוח מגרשים ושילוב מגורים באזור תעשייה</t>
  </si>
  <si>
    <t>פיתוח מגרשים ושילוב מגורים באזור התעסוקה.</t>
  </si>
  <si>
    <t>תכנית שימור עירונית</t>
  </si>
  <si>
    <t>ליווי שימור ועדכון תכנית השימור ח/528.</t>
  </si>
  <si>
    <t>צומת חולון</t>
  </si>
  <si>
    <t>קיימות</t>
  </si>
  <si>
    <t>עדכון תוכניות ח/1</t>
  </si>
  <si>
    <t>לצורך שיפור הליכי רישוי והגדלת הכנסות מהשבחה.</t>
  </si>
  <si>
    <t>טיפול במבני פל-קל</t>
  </si>
  <si>
    <t>מבנים מסוכנים-הנדסה</t>
  </si>
  <si>
    <t>בדיקות ותכנון קונסט' ובטיחות</t>
  </si>
  <si>
    <t>מניעה וטיפול בפלישות לקרקע עירונית</t>
  </si>
  <si>
    <t>מיזעור תיקים מינהל הנדסה</t>
  </si>
  <si>
    <t>השלמת פרוייקט סריקת תיקי בניין.</t>
  </si>
  <si>
    <t>תב"ע חניון השופטים</t>
  </si>
  <si>
    <t>תב"ע הרוקמים</t>
  </si>
  <si>
    <t>יבוצע ע"י החב' הכלכלית.</t>
  </si>
  <si>
    <t>פרוייקט נת"ע</t>
  </si>
  <si>
    <t>השתתפות נת"ע מתחם פסגות , שדרוג חלק מתוואי קווי נת"ע.</t>
  </si>
  <si>
    <t>תכנון ח- 370</t>
  </si>
  <si>
    <t>העברה לתב"ר 4179.</t>
  </si>
  <si>
    <t>מתחם השומרונים</t>
  </si>
  <si>
    <t>העברה מתב"ר 1746.</t>
  </si>
  <si>
    <t>נגישות לנכים</t>
  </si>
  <si>
    <t>תוכנית מיתאר לעיר</t>
  </si>
  <si>
    <t>העברות מתב"רים: 2947,2421,3819,4176.</t>
  </si>
  <si>
    <t>תב"ע משולש חקלאי</t>
  </si>
  <si>
    <t>העברה לתב"ר 3204.</t>
  </si>
  <si>
    <t>תכנון מסלול אופניים</t>
  </si>
  <si>
    <t>התחדשות עירונית בין יוספטל למשה דיין</t>
  </si>
  <si>
    <t>שכ' ג'סי כהן-מרחב ציבורי תחילה</t>
  </si>
  <si>
    <t>סה"כ הנדסה</t>
  </si>
  <si>
    <t>עבודות פיתוח א.ת.</t>
  </si>
  <si>
    <t>עבודות לטיפול מיוחד במחלף חולון מזרח</t>
  </si>
  <si>
    <t>פרוייקט מרכז העסקים דן חולון</t>
  </si>
  <si>
    <t>הרוקמים מערב ח 152/5 אמות השקעות</t>
  </si>
  <si>
    <t>השתתפות משרד התחבורה.</t>
  </si>
  <si>
    <t>תכנון ופיתוח תשתיות מרח' הלהב לרח' המרכבה (עזריאלי ג')</t>
  </si>
  <si>
    <t>שינוי שם תב"ר במקום השם הקודם:"תכנון פיתוח תשתיות רח' הרוקמים מזרח וחיבור במעגל תנועה לרח' המרכבה".</t>
  </si>
  <si>
    <t>פיתוח תשתיות כבישים ומדרכות ברח' המנור בין ככר האורגים לשד' ירושלים (עזריאלי ב')</t>
  </si>
  <si>
    <t>שינוי שם תב"ר במקום בשם הקודם:"תכנון פיתוח תשתיות חיבור רח' המנור לשד' ירושלים".</t>
  </si>
  <si>
    <t>תיקון מדרכות</t>
  </si>
  <si>
    <t>הפעלת צוותי קבלני ריצוף לטיפול שוטף וטיפול יזום במפגעי ריצוף ברחבי העיר.</t>
  </si>
  <si>
    <t>עבודות פיתוח ברחבי העיר</t>
  </si>
  <si>
    <t>פיקוח עירוני על קבלני רק"ל</t>
  </si>
  <si>
    <t>פיקוח עירוני על קבלני אופני דן</t>
  </si>
  <si>
    <t>מגדלים בשדרה-אמירי חולון              ( מע"ר ח-300)</t>
  </si>
  <si>
    <t>תיקון שביל אספלט במסלול הריצה בגולדה</t>
  </si>
  <si>
    <t>תכנון ופיתוח רחוב הסדנה</t>
  </si>
  <si>
    <t>פרוייקט שיפוץ דב הוז</t>
  </si>
  <si>
    <t>9 מלש"ח כספי "מהיר לעיר" כנגד התחייבות מנת"א, 9 מלש"ח כספי תמריצים  מנת"א , 2 מלש"ח כנגד התחייבות משרד התחבורה.</t>
  </si>
  <si>
    <t>סה"כ דרכים</t>
  </si>
  <si>
    <t>השלמת תאורה בפרוייקטים</t>
  </si>
  <si>
    <t>טיפול במפגע בטיחות כתוצאה מהיעדר תאורה.</t>
  </si>
  <si>
    <t>סה"כ תאורה</t>
  </si>
  <si>
    <t>פעילות לבטיחות בדרכים</t>
  </si>
  <si>
    <t>השתתפות הרלב"ד.</t>
  </si>
  <si>
    <t>תכנון וביצוע שד' קוגל:לוחמים-סוקולוב</t>
  </si>
  <si>
    <t>ביצוע שביל אופניים בגן ציבורי קרית שרת</t>
  </si>
  <si>
    <t>תכנון שביל אופניים הרוקמים מהמרכבה עד הלהב והמנור מהרוקמים עד האורגים</t>
  </si>
  <si>
    <t>סה"כ בטיחות בדרכים</t>
  </si>
  <si>
    <t>הקמה ושיקום תיעול וניקוז</t>
  </si>
  <si>
    <t>טיפול באירוע חורף עפ"י נוהל גשמי ברכה.</t>
  </si>
  <si>
    <t>משאבות ניידות לחורף</t>
  </si>
  <si>
    <t>הצבת משאבות ברחבי העיר למניעת הצפות.</t>
  </si>
  <si>
    <t>השלמת רשתות קולטנים שנגנבו</t>
  </si>
  <si>
    <t>השלמת רשתות ואבני שפה אשר נגנבים מעת לעת ברחבי העיר.</t>
  </si>
  <si>
    <t>שיקום מכסים בכביש</t>
  </si>
  <si>
    <t>שיקום מכסים שקועים, לא יציבים ולא בטיחותיים בכביש ברחבי העיר.</t>
  </si>
  <si>
    <t>תוספת קולטנים ושיפורים של מערכת התיעול</t>
  </si>
  <si>
    <t xml:space="preserve">שדרוג מע' תיעול הקיימות והקמת מע' חדשות, תוספת קולטנים. </t>
  </si>
  <si>
    <t xml:space="preserve">התותחנים (אצ"ל-לבנים-קטע צפוני) </t>
  </si>
  <si>
    <t>הקמת קו ניקוז.</t>
  </si>
  <si>
    <t>מקווה ישראל</t>
  </si>
  <si>
    <t>שדרוג מע' התיעול הקיימת ברח' מקווה ישראל (מקראוזה לכיכר קוגל).</t>
  </si>
  <si>
    <t>רח' רופין</t>
  </si>
  <si>
    <t>טיפול בשקע אבסולוטי רופין הגורם להצפות.</t>
  </si>
  <si>
    <t>סקר כולל שטיפה וצילום קווים ע"פ תכנית</t>
  </si>
  <si>
    <t>סה"כ תיעול</t>
  </si>
  <si>
    <t xml:space="preserve">הנגשה ע"פ תוכנית הנגישות </t>
  </si>
  <si>
    <t>שיקום תשתיות בגנים שונים</t>
  </si>
  <si>
    <t>מתקני משחק מסוגים שונים</t>
  </si>
  <si>
    <t>התקנת שילוט חדש אחיד לכל הגנים</t>
  </si>
  <si>
    <t>גני סיפור חדשים</t>
  </si>
  <si>
    <t>התקנת ריהוט גן מעוצב בגנים</t>
  </si>
  <si>
    <t>מתקני כושר בגנים</t>
  </si>
  <si>
    <t>תכנון ושיקום מערכות השקייה בגנים</t>
  </si>
  <si>
    <t>שיקום מזרקות וותיקות</t>
  </si>
  <si>
    <t>גינון והשקיה ברחבי העיר</t>
  </si>
  <si>
    <t>סככות הצללה</t>
  </si>
  <si>
    <t>תיקונים מוונדליזם</t>
  </si>
  <si>
    <t>דילול שיחיות ושיקום נופי</t>
  </si>
  <si>
    <t>שצ"פ צמוד לבי"ס ברח' נעמי שמר</t>
  </si>
  <si>
    <t>יבוצע ע"י החברה הלכלית.</t>
  </si>
  <si>
    <t>התקנת סמרטפליי בגנים</t>
  </si>
  <si>
    <t>רכישות חד פעמיות</t>
  </si>
  <si>
    <t>סה"כ גנים ונוף</t>
  </si>
  <si>
    <t>קרן שיפוץ בתים</t>
  </si>
  <si>
    <t>מקרן שיפוץ בתים.</t>
  </si>
  <si>
    <t>סה"כ שיפור פני העיר</t>
  </si>
  <si>
    <t>בינוי אשכול 6 כיתות גן ברח' גאולים</t>
  </si>
  <si>
    <t>שינוי מקורות מימון (קרן ידידי העיר חולון).</t>
  </si>
  <si>
    <t>בניית 8 גנים ומבנה משולב ברח' פיכמן</t>
  </si>
  <si>
    <t>לטובת הוצאת היתר.</t>
  </si>
  <si>
    <t>תכנון 2 מעונות יום-6 כתות</t>
  </si>
  <si>
    <t>הוגש קול קורא ל 2 גנים לטובת תכנון.</t>
  </si>
  <si>
    <t>סה"כ גני ילדים</t>
  </si>
  <si>
    <t>בי"ס לילדים אוטיסטים</t>
  </si>
  <si>
    <t>השתתפות משרד החינוך.</t>
  </si>
  <si>
    <t xml:space="preserve"> בי"ס לבעיות התנהגות</t>
  </si>
  <si>
    <t>שינוי שם תב"ר במקום השם הקודם: "תכנון בי"ס לבעיות התנהגות".</t>
  </si>
  <si>
    <t>בי"ס יסודי חדשני נעמי שמר</t>
  </si>
  <si>
    <t>בי"ס יסודי חרדי לבנות-רח' האצ"ל</t>
  </si>
  <si>
    <t>סה"כ בתי ספר בנייה</t>
  </si>
  <si>
    <t>שיפוצי קיץ בטיחות והצטיידות 2021</t>
  </si>
  <si>
    <t>שמ"ש.</t>
  </si>
  <si>
    <t>הנגשת כיתות שמע</t>
  </si>
  <si>
    <t>משרד החינוך.</t>
  </si>
  <si>
    <t>שיפוצים והצטיידות במוסדות מוכרים שאינם רשמיים</t>
  </si>
  <si>
    <t>תקשוב</t>
  </si>
  <si>
    <t>הנגשות כלליות בבתי ספר</t>
  </si>
  <si>
    <t>מ.חינוך.</t>
  </si>
  <si>
    <t>צביעת מגרשי ספורט בבי"ס</t>
  </si>
  <si>
    <t>מערכות גילוי אש במוסדות חינוך</t>
  </si>
  <si>
    <t>נגישות פיזית פרטנית צאלים-ראייה</t>
  </si>
  <si>
    <t>נגישות פיזית פרטנית נרקיס-ראייה</t>
  </si>
  <si>
    <t>נגישות פיזית פרטנית-מרווה</t>
  </si>
  <si>
    <t>נגישות פיזית פרטנית-בי"ס שרון (ריהוט)</t>
  </si>
  <si>
    <t>רכישת אמצעי קצה לתלמידים ללימוד מרחוק</t>
  </si>
  <si>
    <t>השתתפות מפעל הפיס.</t>
  </si>
  <si>
    <t>הנגשה פרטנית בי"ס חט"ע תיכון אילון</t>
  </si>
  <si>
    <t>הנגשה פרטנית בי"ס בן צבי</t>
  </si>
  <si>
    <t>הנגשה פרטנית בי"ס בית דוד בנות</t>
  </si>
  <si>
    <t>הנגשה פרטנית בי"ס גורדון</t>
  </si>
  <si>
    <t>הנגשה פרטנית בי"ס עתידים</t>
  </si>
  <si>
    <t>שרותים מיוחדים בתי- ספר</t>
  </si>
  <si>
    <t>שיקום מבנה ישן וחזיתות במרכז מ.ט.ר.ה</t>
  </si>
  <si>
    <t>מדובר על ליקויים בטיחותיים בתקרה המחייבים תיקון מידי- מבוצע ע"י החב' לבידור ובילוי.</t>
  </si>
  <si>
    <t>שיפורים במוזיאון הילדים</t>
  </si>
  <si>
    <t>קירוי שבילים בהתאם לתוכנית אדריכל הנוף, צביעת מבני המוזיאון, שיפור מסלולים.</t>
  </si>
  <si>
    <t>טיפ-טף</t>
  </si>
  <si>
    <t>רכישת ספרים ומשחקים, שדרוג מערכת מולטימדיה ורכש מחשוב.</t>
  </si>
  <si>
    <t>בטיחות ורישוי מתנסים</t>
  </si>
  <si>
    <t>רכש ושיפוצים במדיטק</t>
  </si>
  <si>
    <t>שיפוץ שירותי המבואה וספריית החומרים</t>
  </si>
  <si>
    <t>ריצוף מבואת המדיטק והספריה</t>
  </si>
  <si>
    <t>תאורת חוץ למבנה מוזיאון העיצוב</t>
  </si>
  <si>
    <t>תאורה הקפית למבנה המוזיאון.</t>
  </si>
  <si>
    <t>הקמת תינוקיה במכללת חנקין</t>
  </si>
  <si>
    <t>שיפוץ מתנ"ס נווה ארזים</t>
  </si>
  <si>
    <t>השתתפות ביטוח לאומי.</t>
  </si>
  <si>
    <t>מועדון ליוצאי העדה האתיופית</t>
  </si>
  <si>
    <t>תכנון והקמה שבט עתיד</t>
  </si>
  <si>
    <t>סה"כ חינוך בלתי פורמאלי</t>
  </si>
  <si>
    <t>סה"כ ספריות</t>
  </si>
  <si>
    <t>שדרוג ובטיחות מתקני ספורט</t>
  </si>
  <si>
    <t>מבוצע ע"י החב' לבידור ובילוי.</t>
  </si>
  <si>
    <t>החלפת גגון קרית הספורט העירונית ושעון חשמל</t>
  </si>
  <si>
    <t>שיפוץ מקלט/חדר אגודה קרית הספורט העירונית</t>
  </si>
  <si>
    <t>תכנון אולם ספורט בתיכון אורט</t>
  </si>
  <si>
    <t>אולם ספורט מתחם מתנ"ס נאות שושנים</t>
  </si>
  <si>
    <t>שינוי מקורות מימון-מהטוטו למשרד התרבות והספורט.</t>
  </si>
  <si>
    <t>ציוד התעמלות מכישירים</t>
  </si>
  <si>
    <t>אולם ספורט ניצנים</t>
  </si>
  <si>
    <t>שינוי שם התב"ר במקום השם הקודם: "תכנון אולם ספורט ניצנים".</t>
  </si>
  <si>
    <t>סה"כ ספורט</t>
  </si>
  <si>
    <t>שיפוץ והצטיידות עבור מועדוניות רווחה</t>
  </si>
  <si>
    <t>הצטיידות המרכז לגיל הרך</t>
  </si>
  <si>
    <t>הצטיידות מרכז אורים ונעורים</t>
  </si>
  <si>
    <t>בטיחות ושיפוץ מועדוניות וחצרות</t>
  </si>
  <si>
    <t>להשלמת 6 חצרות מועדוניות רווחה.</t>
  </si>
  <si>
    <t>הצטיידות בית חם/מועדון לנערה</t>
  </si>
  <si>
    <t>שיפוץ והצטיידות מרכז שי"ל</t>
  </si>
  <si>
    <t>רכישת מחשבים לעובדי רווחה</t>
  </si>
  <si>
    <t>מפעל הפיס ומשרד הרווחה.</t>
  </si>
  <si>
    <t>טבלטים לאזרחים ותיקים</t>
  </si>
  <si>
    <t>מועבר למפעל הפיס להשלמת השתתפותם.</t>
  </si>
  <si>
    <t>סיוע חומרי חיוני לאוכלוסייה במצוקה בתקופת החירום עקב משבר קורונה</t>
  </si>
  <si>
    <t>מפעל הפיס.</t>
  </si>
  <si>
    <t>סה"כ רווחה</t>
  </si>
  <si>
    <t>מתקני משחק נגישים</t>
  </si>
  <si>
    <t>יבוצע ע"י החב' לבידור ובילוי.</t>
  </si>
  <si>
    <t>רשת מצלמות בפארק פרס</t>
  </si>
  <si>
    <t>בהמלצת יועץ בטיחות יש לרשת את כל חלקי הפארק מטעמי בטיחות, ביטחון וונדליזם- יבוצע ע"י החב' לבידור ובילוי.</t>
  </si>
  <si>
    <t>שיפוץ שירותים קיימים בספורטק</t>
  </si>
  <si>
    <t>החלפת הדשא הסינטטי במיניפיץ'</t>
  </si>
  <si>
    <t>קיימת חובה בטיחותית מידית להחלפת הדשא- יבוצע ע"י החב' לבידור ובילוי.</t>
  </si>
  <si>
    <t>הצטיידות, שיפוץ ומיזוג העירייה</t>
  </si>
  <si>
    <t xml:space="preserve">פרוייקט מטרו </t>
  </si>
  <si>
    <t xml:space="preserve">מכרז מצלמות </t>
  </si>
  <si>
    <t>מכרז חדש. בחירת יועצים. כולל שדרוג מצלמות במבני העירייה בשנת 2021.</t>
  </si>
  <si>
    <t>פרויקטים במחשוב</t>
  </si>
  <si>
    <t>עבור מע' אזעקה עירונית, מע' מכרזים, מנהל מסמכים, מערכות תשתיות, עבודה מהבית.</t>
  </si>
  <si>
    <t>רכישת מכשירים סלולרים</t>
  </si>
  <si>
    <t>רכש מחשוב</t>
  </si>
  <si>
    <t>רכש מחשוב למעבר לחלונות 10</t>
  </si>
  <si>
    <t>בטיחות-מח' פרויקטים והתקשרויות</t>
  </si>
  <si>
    <t>עבור כנסי בטיחות,הדרכות כיבוי אש ופרויקט תיקיונים.</t>
  </si>
  <si>
    <t>פורטל קידום עסקים בחולון</t>
  </si>
  <si>
    <t>מכרז שעוני נוכחות</t>
  </si>
  <si>
    <t>חריגות בניה בנכסי העירייה</t>
  </si>
  <si>
    <t>לטיפול בנכסים מסחריים ש העירייה- יבוצע ע"י החב' הכלכלית.</t>
  </si>
  <si>
    <t>שיפוץ חדר מאבחנים-מתחם הרוקמים</t>
  </si>
  <si>
    <t>הסדר פשרה עם עיריית ת"א-דירה ברח' הראל 29</t>
  </si>
  <si>
    <t>שינוי שם התב"ר במקום השם הקודם: "הסדר פשרה עם עיריית ת"א".</t>
  </si>
  <si>
    <t>שיפוצים במוסדות עירוניים</t>
  </si>
  <si>
    <t>מערכות גילוי אש במוסדות ציבור</t>
  </si>
  <si>
    <t>העברה לתב"ר 3938.</t>
  </si>
  <si>
    <t>בדיקות חשמל (מבני ציבור)</t>
  </si>
  <si>
    <t>בדיקות קרינה (מבני ציבור)</t>
  </si>
  <si>
    <t>בדיקת קונסטרוקציה (מבני ציבור)</t>
  </si>
  <si>
    <t>בטיחות כללי במבני ציבור</t>
  </si>
  <si>
    <t>1.284 מלש"ח העברה מתב"רים: 4116, 4106, 4107, 4108.</t>
  </si>
  <si>
    <t>קריאות חירום במבנים</t>
  </si>
  <si>
    <t>שאינם באחזקה עירונית.</t>
  </si>
  <si>
    <t>פרוייקט טיפול באסבסט ברחבי העיר</t>
  </si>
  <si>
    <t>מבצע מדידות</t>
  </si>
  <si>
    <t>מבנה בצמוד לאשכול גנים ברח' גאולים</t>
  </si>
  <si>
    <t>פרוייקטים</t>
  </si>
  <si>
    <t>סה"כ נכסים עירוניים</t>
  </si>
  <si>
    <t>סה"כ קרקעות</t>
  </si>
  <si>
    <t>סה"כ כללי</t>
  </si>
  <si>
    <t>סה"כ</t>
  </si>
  <si>
    <t>הכנסות</t>
  </si>
  <si>
    <t>יתרה בקרנות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</si>
</sst>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43" formatCode="_ * #,##0.00_ ;_ * \-#,##0.00_ ;_ * &quot;-&quot;??_ ;_ @_ "/>
    <numFmt numFmtId="164" formatCode="_ * #,##0_ ;_ * \-#,##0_ ;_ * &quot;-&quot;??_ ;_ @_ "/>
    <numFmt numFmtId="165" formatCode="#,##0_ ;\-#,##0\ "/>
    <numFmt numFmtId="166" formatCode="#,##0_)"/>
  </numFmts>
  <fonts count="32" x14ac:knownFonts="1">
    <font>
      <sz val="10"/>
      <name val="Arial"/>
      <charset val="177"/>
    </font>
    <font>
      <sz val="21"/>
      <name val="Tahoma"/>
      <family val="2"/>
    </font>
    <font>
      <b/>
      <sz val="21"/>
      <name val="Arial"/>
      <family val="2"/>
    </font>
    <font>
      <b/>
      <sz val="21"/>
      <color indexed="12"/>
      <name val="Tahoma"/>
      <family val="2"/>
    </font>
    <font>
      <b/>
      <sz val="21"/>
      <color indexed="12"/>
      <name val="Comic Sans MS"/>
      <family val="4"/>
    </font>
    <font>
      <b/>
      <sz val="21"/>
      <name val="David"/>
      <family val="2"/>
      <charset val="177"/>
    </font>
    <font>
      <b/>
      <sz val="21"/>
      <color indexed="12"/>
      <name val="David"/>
      <family val="2"/>
      <charset val="177"/>
    </font>
    <font>
      <sz val="21"/>
      <name val="Arial"/>
      <family val="2"/>
    </font>
    <font>
      <b/>
      <u/>
      <sz val="21"/>
      <name val="David"/>
      <family val="2"/>
      <charset val="177"/>
    </font>
    <font>
      <b/>
      <u/>
      <sz val="21"/>
      <name val="Arial"/>
      <family val="2"/>
    </font>
    <font>
      <b/>
      <u/>
      <sz val="26"/>
      <name val="David"/>
      <family val="2"/>
      <charset val="177"/>
    </font>
    <font>
      <b/>
      <sz val="21"/>
      <color indexed="10"/>
      <name val="David"/>
      <family val="2"/>
      <charset val="177"/>
    </font>
    <font>
      <sz val="10"/>
      <name val="Arial"/>
      <family val="2"/>
    </font>
    <font>
      <sz val="21"/>
      <name val="David"/>
      <family val="2"/>
      <charset val="177"/>
    </font>
    <font>
      <sz val="28"/>
      <name val="David"/>
      <family val="2"/>
      <charset val="177"/>
    </font>
    <font>
      <b/>
      <sz val="28"/>
      <color indexed="12"/>
      <name val="David"/>
      <family val="2"/>
      <charset val="177"/>
    </font>
    <font>
      <b/>
      <sz val="28"/>
      <name val="David"/>
      <family val="2"/>
      <charset val="177"/>
    </font>
    <font>
      <b/>
      <sz val="30"/>
      <name val="David"/>
      <family val="2"/>
      <charset val="177"/>
    </font>
    <font>
      <sz val="30"/>
      <name val="David"/>
      <family val="2"/>
      <charset val="177"/>
    </font>
    <font>
      <sz val="30"/>
      <name val="Arial"/>
      <family val="2"/>
    </font>
    <font>
      <b/>
      <sz val="32"/>
      <name val="David"/>
      <family val="2"/>
      <charset val="177"/>
    </font>
    <font>
      <sz val="32"/>
      <name val="David"/>
      <family val="2"/>
      <charset val="177"/>
    </font>
    <font>
      <sz val="36"/>
      <name val="Arial"/>
      <family val="2"/>
    </font>
    <font>
      <b/>
      <sz val="24"/>
      <name val="David"/>
      <family val="2"/>
      <charset val="177"/>
    </font>
    <font>
      <b/>
      <sz val="24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18"/>
      <name val="David"/>
      <family val="2"/>
      <charset val="177"/>
    </font>
    <font>
      <b/>
      <sz val="22"/>
      <name val="David"/>
      <family val="2"/>
      <charset val="177"/>
    </font>
    <font>
      <b/>
      <sz val="18"/>
      <name val="David"/>
      <family val="2"/>
      <charset val="177"/>
    </font>
    <font>
      <sz val="18"/>
      <name val="Arial"/>
      <family val="2"/>
    </font>
    <font>
      <sz val="10"/>
      <name val="Arial"/>
      <family val="2"/>
      <charset val="177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31" fillId="0" borderId="0"/>
    <xf numFmtId="0" fontId="12" fillId="0" borderId="0"/>
  </cellStyleXfs>
  <cellXfs count="424">
    <xf numFmtId="0" fontId="0" fillId="0" borderId="0" xfId="0"/>
    <xf numFmtId="0" fontId="2" fillId="0" borderId="0" xfId="0" applyFont="1"/>
    <xf numFmtId="14" fontId="2" fillId="2" borderId="0" xfId="0" applyNumberFormat="1" applyFont="1" applyFill="1"/>
    <xf numFmtId="14" fontId="2" fillId="0" borderId="0" xfId="0" applyNumberFormat="1" applyFont="1" applyAlignment="1">
      <alignment horizontal="left"/>
    </xf>
    <xf numFmtId="0" fontId="3" fillId="0" borderId="0" xfId="0" applyFont="1" applyAlignment="1">
      <alignment horizontal="center" wrapText="1" readingOrder="2"/>
    </xf>
    <xf numFmtId="0" fontId="5" fillId="0" borderId="0" xfId="0" applyFont="1"/>
    <xf numFmtId="0" fontId="6" fillId="0" borderId="0" xfId="0" applyFont="1" applyAlignment="1">
      <alignment horizontal="center" wrapText="1" readingOrder="2"/>
    </xf>
    <xf numFmtId="0" fontId="7" fillId="0" borderId="0" xfId="0" applyFont="1"/>
    <xf numFmtId="14" fontId="5" fillId="0" borderId="0" xfId="0" applyNumberFormat="1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5" fillId="0" borderId="0" xfId="0" applyFont="1" applyFill="1"/>
    <xf numFmtId="0" fontId="5" fillId="2" borderId="0" xfId="0" applyFont="1" applyFill="1"/>
    <xf numFmtId="0" fontId="11" fillId="2" borderId="0" xfId="0" applyFont="1" applyFill="1"/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vertical="top" wrapText="1"/>
    </xf>
    <xf numFmtId="2" fontId="5" fillId="0" borderId="3" xfId="0" applyNumberFormat="1" applyFont="1" applyBorder="1"/>
    <xf numFmtId="0" fontId="5" fillId="0" borderId="4" xfId="0" applyFont="1" applyBorder="1"/>
    <xf numFmtId="164" fontId="5" fillId="0" borderId="5" xfId="1" applyNumberFormat="1" applyFont="1" applyBorder="1"/>
    <xf numFmtId="0" fontId="5" fillId="0" borderId="3" xfId="0" applyFont="1" applyBorder="1"/>
    <xf numFmtId="164" fontId="5" fillId="0" borderId="5" xfId="1" applyNumberFormat="1" applyFont="1" applyBorder="1" applyAlignment="1">
      <alignment wrapText="1"/>
    </xf>
    <xf numFmtId="164" fontId="2" fillId="0" borderId="0" xfId="0" applyNumberFormat="1" applyFont="1"/>
    <xf numFmtId="164" fontId="5" fillId="0" borderId="6" xfId="1" applyNumberFormat="1" applyFont="1" applyBorder="1"/>
    <xf numFmtId="0" fontId="5" fillId="3" borderId="3" xfId="0" applyFont="1" applyFill="1" applyBorder="1"/>
    <xf numFmtId="164" fontId="5" fillId="3" borderId="6" xfId="1" applyNumberFormat="1" applyFont="1" applyFill="1" applyBorder="1"/>
    <xf numFmtId="164" fontId="2" fillId="0" borderId="0" xfId="1" applyNumberFormat="1" applyFont="1"/>
    <xf numFmtId="43" fontId="2" fillId="0" borderId="0" xfId="0" applyNumberFormat="1" applyFont="1"/>
    <xf numFmtId="164" fontId="7" fillId="0" borderId="0" xfId="0" applyNumberFormat="1" applyFont="1"/>
    <xf numFmtId="0" fontId="5" fillId="0" borderId="7" xfId="0" applyFont="1" applyBorder="1"/>
    <xf numFmtId="164" fontId="5" fillId="0" borderId="6" xfId="1" applyNumberFormat="1" applyFont="1" applyFill="1" applyBorder="1"/>
    <xf numFmtId="0" fontId="5" fillId="0" borderId="3" xfId="0" applyFont="1" applyFill="1" applyBorder="1"/>
    <xf numFmtId="164" fontId="5" fillId="0" borderId="8" xfId="1" applyNumberFormat="1" applyFont="1" applyBorder="1"/>
    <xf numFmtId="164" fontId="5" fillId="0" borderId="2" xfId="1" applyNumberFormat="1" applyFont="1" applyBorder="1"/>
    <xf numFmtId="164" fontId="5" fillId="0" borderId="0" xfId="1" applyNumberFormat="1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right" readingOrder="2"/>
    </xf>
    <xf numFmtId="0" fontId="13" fillId="0" borderId="0" xfId="0" applyFont="1"/>
    <xf numFmtId="0" fontId="13" fillId="0" borderId="0" xfId="0" applyFont="1" applyAlignment="1">
      <alignment readingOrder="2"/>
    </xf>
    <xf numFmtId="0" fontId="5" fillId="0" borderId="0" xfId="0" applyFont="1" applyFill="1" applyBorder="1" applyAlignment="1">
      <alignment horizontal="right" readingOrder="2"/>
    </xf>
    <xf numFmtId="0" fontId="5" fillId="0" borderId="0" xfId="0" applyFont="1" applyFill="1" applyBorder="1"/>
    <xf numFmtId="0" fontId="14" fillId="0" borderId="0" xfId="0" applyFont="1"/>
    <xf numFmtId="0" fontId="16" fillId="0" borderId="0" xfId="0" applyFont="1" applyFill="1" applyBorder="1" applyAlignment="1">
      <alignment horizontal="right" readingOrder="2"/>
    </xf>
    <xf numFmtId="0" fontId="16" fillId="0" borderId="0" xfId="0" applyFont="1"/>
    <xf numFmtId="0" fontId="16" fillId="0" borderId="0" xfId="0" applyFont="1" applyFill="1" applyBorder="1"/>
    <xf numFmtId="0" fontId="16" fillId="0" borderId="0" xfId="0" applyFont="1" applyFill="1" applyBorder="1" applyAlignment="1">
      <alignment readingOrder="2"/>
    </xf>
    <xf numFmtId="0" fontId="15" fillId="0" borderId="0" xfId="0" applyFont="1" applyAlignment="1">
      <alignment horizontal="center" wrapText="1" readingOrder="2"/>
    </xf>
    <xf numFmtId="0" fontId="17" fillId="0" borderId="0" xfId="0" applyFont="1" applyFill="1" applyBorder="1" applyAlignment="1">
      <alignment horizontal="right" readingOrder="2"/>
    </xf>
    <xf numFmtId="0" fontId="17" fillId="0" borderId="0" xfId="0" applyFont="1"/>
    <xf numFmtId="0" fontId="17" fillId="0" borderId="0" xfId="0" applyFont="1" applyBorder="1"/>
    <xf numFmtId="0" fontId="17" fillId="0" borderId="0" xfId="0" applyFont="1" applyAlignment="1">
      <alignment horizontal="right" readingOrder="2"/>
    </xf>
    <xf numFmtId="0" fontId="16" fillId="0" borderId="0" xfId="0" applyFont="1" applyBorder="1"/>
    <xf numFmtId="0" fontId="17" fillId="0" borderId="0" xfId="0" applyFont="1" applyFill="1" applyBorder="1" applyAlignment="1">
      <alignment readingOrder="2"/>
    </xf>
    <xf numFmtId="0" fontId="18" fillId="0" borderId="0" xfId="0" applyFont="1" applyAlignment="1">
      <alignment readingOrder="2"/>
    </xf>
    <xf numFmtId="0" fontId="18" fillId="0" borderId="0" xfId="0" applyFont="1"/>
    <xf numFmtId="0" fontId="17" fillId="0" borderId="0" xfId="0" applyFont="1" applyFill="1" applyBorder="1"/>
    <xf numFmtId="0" fontId="19" fillId="0" borderId="0" xfId="0" applyFont="1"/>
    <xf numFmtId="0" fontId="20" fillId="0" borderId="0" xfId="0" applyFont="1" applyAlignment="1">
      <alignment horizontal="right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2" borderId="0" xfId="0" applyFont="1" applyFill="1" applyAlignment="1">
      <alignment vertical="center"/>
    </xf>
    <xf numFmtId="0" fontId="27" fillId="2" borderId="0" xfId="0" applyFont="1" applyFill="1"/>
    <xf numFmtId="0" fontId="27" fillId="2" borderId="0" xfId="0" applyFont="1" applyFill="1" applyAlignment="1" applyProtection="1">
      <alignment horizontal="center"/>
      <protection locked="0"/>
    </xf>
    <xf numFmtId="0" fontId="27" fillId="2" borderId="0" xfId="0" applyFont="1" applyFill="1" applyProtection="1">
      <protection locked="0"/>
    </xf>
    <xf numFmtId="0" fontId="27" fillId="2" borderId="12" xfId="0" applyFont="1" applyFill="1" applyBorder="1" applyAlignment="1">
      <alignment vertical="center"/>
    </xf>
    <xf numFmtId="0" fontId="29" fillId="2" borderId="14" xfId="0" applyFont="1" applyFill="1" applyBorder="1" applyAlignment="1" applyProtection="1">
      <alignment horizontal="center" vertical="top"/>
      <protection locked="0"/>
    </xf>
    <xf numFmtId="0" fontId="27" fillId="2" borderId="19" xfId="0" applyFont="1" applyFill="1" applyBorder="1" applyAlignment="1">
      <alignment vertical="center"/>
    </xf>
    <xf numFmtId="164" fontId="29" fillId="2" borderId="21" xfId="0" applyNumberFormat="1" applyFont="1" applyFill="1" applyBorder="1" applyAlignment="1" applyProtection="1">
      <alignment horizontal="center" vertical="top"/>
      <protection locked="0"/>
    </xf>
    <xf numFmtId="0" fontId="29" fillId="2" borderId="21" xfId="0" applyFont="1" applyFill="1" applyBorder="1" applyAlignment="1" applyProtection="1">
      <alignment horizontal="center" vertical="top" wrapText="1"/>
      <protection locked="0"/>
    </xf>
    <xf numFmtId="0" fontId="29" fillId="2" borderId="23" xfId="0" applyFont="1" applyFill="1" applyBorder="1" applyAlignment="1" applyProtection="1">
      <alignment horizontal="center" vertical="top"/>
      <protection locked="0"/>
    </xf>
    <xf numFmtId="0" fontId="29" fillId="2" borderId="24" xfId="0" applyFont="1" applyFill="1" applyBorder="1" applyAlignment="1" applyProtection="1">
      <alignment horizontal="center" vertical="top"/>
      <protection locked="0"/>
    </xf>
    <xf numFmtId="0" fontId="29" fillId="2" borderId="25" xfId="0" applyFont="1" applyFill="1" applyBorder="1" applyAlignment="1" applyProtection="1">
      <alignment horizontal="center" vertical="top"/>
      <protection locked="0"/>
    </xf>
    <xf numFmtId="0" fontId="29" fillId="2" borderId="26" xfId="0" applyFont="1" applyFill="1" applyBorder="1" applyAlignment="1" applyProtection="1">
      <alignment horizontal="center" vertical="top" wrapText="1"/>
      <protection locked="0"/>
    </xf>
    <xf numFmtId="0" fontId="29" fillId="2" borderId="27" xfId="0" applyFont="1" applyFill="1" applyBorder="1" applyAlignment="1" applyProtection="1">
      <alignment horizontal="center" vertical="top" wrapText="1"/>
      <protection locked="0"/>
    </xf>
    <xf numFmtId="0" fontId="29" fillId="2" borderId="27" xfId="0" applyFont="1" applyFill="1" applyBorder="1" applyAlignment="1" applyProtection="1">
      <alignment horizontal="center" vertical="top"/>
      <protection locked="0"/>
    </xf>
    <xf numFmtId="0" fontId="29" fillId="2" borderId="28" xfId="0" applyFont="1" applyFill="1" applyBorder="1" applyAlignment="1" applyProtection="1">
      <alignment horizontal="center" vertical="top" wrapText="1"/>
      <protection locked="0"/>
    </xf>
    <xf numFmtId="0" fontId="27" fillId="2" borderId="29" xfId="0" applyFont="1" applyFill="1" applyBorder="1" applyAlignment="1" applyProtection="1">
      <alignment horizontal="center" vertical="center"/>
      <protection locked="0"/>
    </xf>
    <xf numFmtId="0" fontId="27" fillId="2" borderId="30" xfId="0" applyFont="1" applyFill="1" applyBorder="1" applyAlignment="1" applyProtection="1">
      <alignment horizontal="center" vertical="center"/>
      <protection locked="0"/>
    </xf>
    <xf numFmtId="0" fontId="27" fillId="2" borderId="31" xfId="0" applyFont="1" applyFill="1" applyBorder="1" applyAlignment="1" applyProtection="1">
      <alignment vertical="center"/>
      <protection locked="0"/>
    </xf>
    <xf numFmtId="164" fontId="27" fillId="2" borderId="32" xfId="2" applyNumberFormat="1" applyFont="1" applyFill="1" applyBorder="1" applyAlignment="1" applyProtection="1">
      <alignment vertical="center"/>
      <protection locked="0"/>
    </xf>
    <xf numFmtId="164" fontId="27" fillId="2" borderId="33" xfId="2" applyNumberFormat="1" applyFont="1" applyFill="1" applyBorder="1" applyAlignment="1" applyProtection="1">
      <alignment vertical="center"/>
      <protection locked="0"/>
    </xf>
    <xf numFmtId="164" fontId="27" fillId="2" borderId="34" xfId="2" applyNumberFormat="1" applyFont="1" applyFill="1" applyBorder="1" applyAlignment="1" applyProtection="1">
      <alignment vertical="center"/>
      <protection locked="0"/>
    </xf>
    <xf numFmtId="164" fontId="27" fillId="2" borderId="35" xfId="2" applyNumberFormat="1" applyFont="1" applyFill="1" applyBorder="1" applyAlignment="1" applyProtection="1">
      <alignment vertical="center"/>
      <protection locked="0"/>
    </xf>
    <xf numFmtId="164" fontId="27" fillId="2" borderId="36" xfId="2" applyNumberFormat="1" applyFont="1" applyFill="1" applyBorder="1" applyAlignment="1" applyProtection="1">
      <alignment vertical="center"/>
      <protection locked="0"/>
    </xf>
    <xf numFmtId="164" fontId="27" fillId="2" borderId="29" xfId="2" applyNumberFormat="1" applyFont="1" applyFill="1" applyBorder="1" applyAlignment="1" applyProtection="1">
      <alignment vertical="center"/>
      <protection locked="0"/>
    </xf>
    <xf numFmtId="164" fontId="27" fillId="2" borderId="30" xfId="2" applyNumberFormat="1" applyFont="1" applyFill="1" applyBorder="1" applyAlignment="1" applyProtection="1">
      <alignment vertical="center"/>
      <protection locked="0"/>
    </xf>
    <xf numFmtId="164" fontId="27" fillId="2" borderId="37" xfId="2" applyNumberFormat="1" applyFont="1" applyFill="1" applyBorder="1" applyAlignment="1" applyProtection="1">
      <alignment vertical="center"/>
      <protection locked="0"/>
    </xf>
    <xf numFmtId="0" fontId="27" fillId="2" borderId="32" xfId="0" applyNumberFormat="1" applyFont="1" applyFill="1" applyBorder="1" applyAlignment="1" applyProtection="1">
      <alignment horizontal="right" vertical="center"/>
      <protection locked="0"/>
    </xf>
    <xf numFmtId="0" fontId="27" fillId="2" borderId="38" xfId="0" applyFont="1" applyFill="1" applyBorder="1" applyAlignment="1">
      <alignment vertical="center"/>
    </xf>
    <xf numFmtId="0" fontId="27" fillId="2" borderId="39" xfId="0" applyFont="1" applyFill="1" applyBorder="1" applyAlignment="1" applyProtection="1">
      <alignment horizontal="center" vertical="center"/>
      <protection locked="0"/>
    </xf>
    <xf numFmtId="0" fontId="27" fillId="2" borderId="4" xfId="0" applyFont="1" applyFill="1" applyBorder="1" applyAlignment="1" applyProtection="1">
      <alignment horizontal="center" vertical="center"/>
      <protection locked="0"/>
    </xf>
    <xf numFmtId="0" fontId="27" fillId="2" borderId="40" xfId="0" applyFont="1" applyFill="1" applyBorder="1" applyAlignment="1" applyProtection="1">
      <alignment vertical="center"/>
      <protection locked="0"/>
    </xf>
    <xf numFmtId="164" fontId="27" fillId="2" borderId="41" xfId="2" applyNumberFormat="1" applyFont="1" applyFill="1" applyBorder="1" applyAlignment="1" applyProtection="1">
      <alignment vertical="center"/>
      <protection locked="0"/>
    </xf>
    <xf numFmtId="164" fontId="27" fillId="2" borderId="42" xfId="2" applyNumberFormat="1" applyFont="1" applyFill="1" applyBorder="1" applyAlignment="1" applyProtection="1">
      <alignment vertical="center"/>
      <protection locked="0"/>
    </xf>
    <xf numFmtId="164" fontId="27" fillId="2" borderId="43" xfId="2" applyNumberFormat="1" applyFont="1" applyFill="1" applyBorder="1" applyAlignment="1" applyProtection="1">
      <alignment vertical="center"/>
      <protection locked="0"/>
    </xf>
    <xf numFmtId="164" fontId="27" fillId="2" borderId="44" xfId="2" applyNumberFormat="1" applyFont="1" applyFill="1" applyBorder="1" applyAlignment="1" applyProtection="1">
      <alignment vertical="center"/>
      <protection locked="0"/>
    </xf>
    <xf numFmtId="164" fontId="27" fillId="0" borderId="45" xfId="2" applyNumberFormat="1" applyFont="1" applyFill="1" applyBorder="1" applyAlignment="1" applyProtection="1">
      <alignment vertical="center"/>
      <protection locked="0"/>
    </xf>
    <xf numFmtId="164" fontId="27" fillId="2" borderId="39" xfId="2" applyNumberFormat="1" applyFont="1" applyFill="1" applyBorder="1" applyAlignment="1" applyProtection="1">
      <alignment vertical="center"/>
      <protection locked="0"/>
    </xf>
    <xf numFmtId="164" fontId="27" fillId="2" borderId="4" xfId="2" applyNumberFormat="1" applyFont="1" applyFill="1" applyBorder="1" applyAlignment="1" applyProtection="1">
      <alignment vertical="center"/>
      <protection locked="0"/>
    </xf>
    <xf numFmtId="164" fontId="27" fillId="2" borderId="3" xfId="2" applyNumberFormat="1" applyFont="1" applyFill="1" applyBorder="1" applyAlignment="1" applyProtection="1">
      <alignment vertical="center"/>
      <protection locked="0"/>
    </xf>
    <xf numFmtId="164" fontId="27" fillId="2" borderId="46" xfId="2" applyNumberFormat="1" applyFont="1" applyFill="1" applyBorder="1" applyAlignment="1" applyProtection="1">
      <alignment vertical="center"/>
      <protection locked="0"/>
    </xf>
    <xf numFmtId="164" fontId="27" fillId="2" borderId="45" xfId="2" applyNumberFormat="1" applyFont="1" applyFill="1" applyBorder="1" applyAlignment="1" applyProtection="1">
      <alignment vertical="center"/>
      <protection locked="0"/>
    </xf>
    <xf numFmtId="0" fontId="27" fillId="2" borderId="33" xfId="0" applyFont="1" applyFill="1" applyBorder="1" applyAlignment="1" applyProtection="1">
      <alignment vertical="center"/>
      <protection locked="0"/>
    </xf>
    <xf numFmtId="0" fontId="27" fillId="2" borderId="36" xfId="0" applyFont="1" applyFill="1" applyBorder="1" applyAlignment="1">
      <alignment vertical="center"/>
    </xf>
    <xf numFmtId="164" fontId="29" fillId="2" borderId="50" xfId="2" applyNumberFormat="1" applyFont="1" applyFill="1" applyBorder="1" applyAlignment="1" applyProtection="1">
      <alignment vertical="center"/>
      <protection locked="0"/>
    </xf>
    <xf numFmtId="164" fontId="29" fillId="2" borderId="49" xfId="2" applyNumberFormat="1" applyFont="1" applyFill="1" applyBorder="1" applyAlignment="1" applyProtection="1">
      <alignment vertical="center"/>
      <protection locked="0"/>
    </xf>
    <xf numFmtId="164" fontId="29" fillId="2" borderId="51" xfId="2" applyNumberFormat="1" applyFont="1" applyFill="1" applyBorder="1" applyAlignment="1" applyProtection="1">
      <alignment vertical="center"/>
      <protection locked="0"/>
    </xf>
    <xf numFmtId="0" fontId="27" fillId="2" borderId="1" xfId="0" applyFont="1" applyFill="1" applyBorder="1" applyAlignment="1">
      <alignment vertical="center"/>
    </xf>
    <xf numFmtId="0" fontId="27" fillId="2" borderId="10" xfId="0" applyFont="1" applyFill="1" applyBorder="1" applyAlignment="1" applyProtection="1">
      <alignment horizontal="center" vertical="center"/>
      <protection locked="0"/>
    </xf>
    <xf numFmtId="0" fontId="27" fillId="2" borderId="1" xfId="0" applyFont="1" applyFill="1" applyBorder="1" applyAlignment="1" applyProtection="1">
      <alignment horizontal="center" vertical="center"/>
      <protection locked="0"/>
    </xf>
    <xf numFmtId="0" fontId="27" fillId="0" borderId="52" xfId="0" applyFont="1" applyFill="1" applyBorder="1" applyAlignment="1" applyProtection="1">
      <alignment vertical="center" wrapText="1"/>
      <protection locked="0"/>
    </xf>
    <xf numFmtId="164" fontId="27" fillId="2" borderId="9" xfId="2" applyNumberFormat="1" applyFont="1" applyFill="1" applyBorder="1" applyAlignment="1" applyProtection="1">
      <alignment vertical="center"/>
      <protection locked="0"/>
    </xf>
    <xf numFmtId="164" fontId="27" fillId="2" borderId="38" xfId="2" applyNumberFormat="1" applyFont="1" applyFill="1" applyBorder="1" applyAlignment="1" applyProtection="1">
      <alignment vertical="center"/>
      <protection locked="0"/>
    </xf>
    <xf numFmtId="164" fontId="27" fillId="2" borderId="10" xfId="2" applyNumberFormat="1" applyFont="1" applyFill="1" applyBorder="1" applyAlignment="1" applyProtection="1">
      <alignment vertical="center"/>
      <protection locked="0"/>
    </xf>
    <xf numFmtId="164" fontId="27" fillId="2" borderId="1" xfId="2" applyNumberFormat="1" applyFont="1" applyFill="1" applyBorder="1" applyAlignment="1" applyProtection="1">
      <alignment vertical="center"/>
      <protection locked="0"/>
    </xf>
    <xf numFmtId="164" fontId="27" fillId="2" borderId="53" xfId="2" applyNumberFormat="1" applyFont="1" applyFill="1" applyBorder="1" applyAlignment="1" applyProtection="1">
      <alignment vertical="center"/>
      <protection locked="0"/>
    </xf>
    <xf numFmtId="0" fontId="27" fillId="2" borderId="33" xfId="0" applyFont="1" applyFill="1" applyBorder="1" applyAlignment="1" applyProtection="1">
      <alignment vertical="center" wrapText="1"/>
      <protection locked="0"/>
    </xf>
    <xf numFmtId="0" fontId="27" fillId="2" borderId="4" xfId="0" applyFont="1" applyFill="1" applyBorder="1" applyAlignment="1">
      <alignment vertical="center"/>
    </xf>
    <xf numFmtId="0" fontId="27" fillId="4" borderId="4" xfId="0" applyFont="1" applyFill="1" applyBorder="1" applyAlignment="1" applyProtection="1">
      <alignment horizontal="center" vertical="center"/>
      <protection locked="0"/>
    </xf>
    <xf numFmtId="0" fontId="27" fillId="2" borderId="40" xfId="0" applyFont="1" applyFill="1" applyBorder="1" applyAlignment="1" applyProtection="1">
      <alignment vertical="center" wrapText="1"/>
      <protection locked="0"/>
    </xf>
    <xf numFmtId="164" fontId="27" fillId="2" borderId="54" xfId="2" applyNumberFormat="1" applyFont="1" applyFill="1" applyBorder="1" applyAlignment="1" applyProtection="1">
      <alignment vertical="center"/>
      <protection locked="0"/>
    </xf>
    <xf numFmtId="164" fontId="27" fillId="2" borderId="55" xfId="2" applyNumberFormat="1" applyFont="1" applyFill="1" applyBorder="1" applyAlignment="1" applyProtection="1">
      <alignment vertical="center"/>
      <protection locked="0"/>
    </xf>
    <xf numFmtId="164" fontId="27" fillId="2" borderId="56" xfId="2" applyNumberFormat="1" applyFont="1" applyFill="1" applyBorder="1" applyAlignment="1" applyProtection="1">
      <alignment vertical="center"/>
      <protection locked="0"/>
    </xf>
    <xf numFmtId="0" fontId="27" fillId="2" borderId="57" xfId="0" applyFont="1" applyFill="1" applyBorder="1" applyAlignment="1" applyProtection="1">
      <alignment vertical="center" wrapText="1"/>
      <protection locked="0"/>
    </xf>
    <xf numFmtId="0" fontId="27" fillId="2" borderId="52" xfId="0" applyFont="1" applyFill="1" applyBorder="1" applyAlignment="1" applyProtection="1">
      <alignment vertical="center" wrapText="1"/>
      <protection locked="0"/>
    </xf>
    <xf numFmtId="164" fontId="27" fillId="2" borderId="58" xfId="2" applyNumberFormat="1" applyFont="1" applyFill="1" applyBorder="1" applyAlignment="1" applyProtection="1">
      <alignment vertical="center"/>
      <protection locked="0"/>
    </xf>
    <xf numFmtId="0" fontId="27" fillId="2" borderId="33" xfId="0" applyFont="1" applyFill="1" applyBorder="1" applyAlignment="1" applyProtection="1">
      <alignment vertical="center" wrapText="1" readingOrder="2"/>
      <protection locked="0"/>
    </xf>
    <xf numFmtId="0" fontId="27" fillId="2" borderId="30" xfId="0" applyFont="1" applyFill="1" applyBorder="1" applyAlignment="1">
      <alignment vertical="center"/>
    </xf>
    <xf numFmtId="0" fontId="27" fillId="2" borderId="59" xfId="0" applyFont="1" applyFill="1" applyBorder="1" applyAlignment="1" applyProtection="1">
      <alignment vertical="center" wrapText="1"/>
      <protection locked="0"/>
    </xf>
    <xf numFmtId="164" fontId="27" fillId="2" borderId="57" xfId="2" applyNumberFormat="1" applyFont="1" applyFill="1" applyBorder="1" applyAlignment="1" applyProtection="1">
      <alignment vertical="center"/>
      <protection locked="0"/>
    </xf>
    <xf numFmtId="0" fontId="27" fillId="2" borderId="52" xfId="0" applyNumberFormat="1" applyFont="1" applyFill="1" applyBorder="1" applyAlignment="1" applyProtection="1">
      <alignment horizontal="center" vertical="center"/>
      <protection locked="0"/>
    </xf>
    <xf numFmtId="0" fontId="27" fillId="2" borderId="52" xfId="0" applyNumberFormat="1" applyFont="1" applyFill="1" applyBorder="1" applyAlignment="1" applyProtection="1">
      <alignment horizontal="right" vertical="center" wrapText="1"/>
      <protection locked="0"/>
    </xf>
    <xf numFmtId="164" fontId="27" fillId="2" borderId="60" xfId="2" applyNumberFormat="1" applyFont="1" applyFill="1" applyBorder="1" applyAlignment="1" applyProtection="1">
      <alignment vertical="center"/>
      <protection locked="0"/>
    </xf>
    <xf numFmtId="0" fontId="27" fillId="2" borderId="52" xfId="0" applyNumberFormat="1" applyFont="1" applyFill="1" applyBorder="1" applyAlignment="1" applyProtection="1">
      <alignment horizontal="right" vertical="center"/>
      <protection locked="0"/>
    </xf>
    <xf numFmtId="164" fontId="29" fillId="2" borderId="33" xfId="2" applyNumberFormat="1" applyFont="1" applyFill="1" applyBorder="1" applyAlignment="1" applyProtection="1">
      <alignment vertical="center"/>
      <protection locked="0"/>
    </xf>
    <xf numFmtId="164" fontId="27" fillId="2" borderId="33" xfId="0" applyNumberFormat="1" applyFont="1" applyFill="1" applyBorder="1" applyAlignment="1" applyProtection="1">
      <alignment vertical="center"/>
      <protection locked="0"/>
    </xf>
    <xf numFmtId="0" fontId="27" fillId="4" borderId="1" xfId="0" applyFont="1" applyFill="1" applyBorder="1" applyAlignment="1" applyProtection="1">
      <alignment horizontal="center" vertical="center"/>
      <protection locked="0"/>
    </xf>
    <xf numFmtId="0" fontId="27" fillId="2" borderId="0" xfId="0" applyFont="1" applyFill="1" applyAlignment="1" applyProtection="1">
      <alignment horizontal="center" vertical="center"/>
      <protection locked="0"/>
    </xf>
    <xf numFmtId="0" fontId="27" fillId="2" borderId="1" xfId="0" applyFont="1" applyFill="1" applyBorder="1" applyAlignment="1" applyProtection="1">
      <alignment horizontal="right" vertical="center"/>
      <protection locked="0"/>
    </xf>
    <xf numFmtId="0" fontId="27" fillId="2" borderId="41" xfId="0" applyFont="1" applyFill="1" applyBorder="1" applyAlignment="1" applyProtection="1">
      <alignment wrapText="1"/>
      <protection locked="0"/>
    </xf>
    <xf numFmtId="164" fontId="27" fillId="2" borderId="30" xfId="1" applyNumberFormat="1" applyFont="1" applyFill="1" applyBorder="1" applyAlignment="1" applyProtection="1">
      <alignment vertical="center"/>
      <protection locked="0"/>
    </xf>
    <xf numFmtId="0" fontId="27" fillId="2" borderId="33" xfId="0" applyFont="1" applyFill="1" applyBorder="1" applyAlignment="1">
      <alignment horizontal="left" vertical="distributed"/>
    </xf>
    <xf numFmtId="164" fontId="27" fillId="2" borderId="7" xfId="2" applyNumberFormat="1" applyFont="1" applyFill="1" applyBorder="1" applyAlignment="1" applyProtection="1">
      <alignment vertical="center"/>
      <protection locked="0"/>
    </xf>
    <xf numFmtId="0" fontId="27" fillId="2" borderId="33" xfId="0" applyFont="1" applyFill="1" applyBorder="1" applyAlignment="1">
      <alignment horizontal="right" vertical="center" wrapText="1"/>
    </xf>
    <xf numFmtId="0" fontId="27" fillId="2" borderId="33" xfId="0" applyFont="1" applyFill="1" applyBorder="1" applyAlignment="1">
      <alignment horizontal="left" vertical="distributed" readingOrder="2"/>
    </xf>
    <xf numFmtId="0" fontId="27" fillId="2" borderId="33" xfId="0" applyFont="1" applyFill="1" applyBorder="1" applyAlignment="1">
      <alignment horizontal="right" vertical="center" wrapText="1" readingOrder="2"/>
    </xf>
    <xf numFmtId="164" fontId="27" fillId="2" borderId="20" xfId="2" applyNumberFormat="1" applyFont="1" applyFill="1" applyBorder="1" applyAlignment="1" applyProtection="1">
      <alignment vertical="center"/>
      <protection locked="0"/>
    </xf>
    <xf numFmtId="164" fontId="27" fillId="2" borderId="61" xfId="2" applyNumberFormat="1" applyFont="1" applyFill="1" applyBorder="1" applyAlignment="1" applyProtection="1">
      <alignment vertical="center"/>
      <protection locked="0"/>
    </xf>
    <xf numFmtId="164" fontId="27" fillId="2" borderId="27" xfId="2" applyNumberFormat="1" applyFont="1" applyFill="1" applyBorder="1" applyAlignment="1" applyProtection="1">
      <alignment vertical="center"/>
      <protection locked="0"/>
    </xf>
    <xf numFmtId="164" fontId="27" fillId="2" borderId="26" xfId="2" applyNumberFormat="1" applyFont="1" applyFill="1" applyBorder="1" applyAlignment="1" applyProtection="1">
      <alignment vertical="center"/>
      <protection locked="0"/>
    </xf>
    <xf numFmtId="41" fontId="27" fillId="2" borderId="1" xfId="2" applyNumberFormat="1" applyFont="1" applyFill="1" applyBorder="1" applyAlignment="1" applyProtection="1">
      <alignment vertical="center"/>
      <protection locked="0"/>
    </xf>
    <xf numFmtId="0" fontId="27" fillId="2" borderId="0" xfId="0" applyFont="1" applyFill="1" applyAlignment="1" applyProtection="1">
      <alignment vertical="center" wrapText="1"/>
      <protection locked="0"/>
    </xf>
    <xf numFmtId="165" fontId="27" fillId="2" borderId="1" xfId="2" applyNumberFormat="1" applyFont="1" applyFill="1" applyBorder="1" applyAlignment="1" applyProtection="1">
      <alignment vertical="center"/>
      <protection locked="0"/>
    </xf>
    <xf numFmtId="0" fontId="27" fillId="2" borderId="33" xfId="0" applyFont="1" applyFill="1" applyBorder="1" applyAlignment="1" applyProtection="1">
      <alignment horizontal="right" vertical="center" wrapText="1"/>
      <protection locked="0"/>
    </xf>
    <xf numFmtId="0" fontId="27" fillId="2" borderId="33" xfId="0" applyFont="1" applyFill="1" applyBorder="1" applyAlignment="1" applyProtection="1">
      <alignment horizontal="right" vertical="center"/>
      <protection locked="0"/>
    </xf>
    <xf numFmtId="0" fontId="27" fillId="2" borderId="58" xfId="0" applyFont="1" applyFill="1" applyBorder="1" applyAlignment="1" applyProtection="1">
      <alignment vertical="center" wrapText="1"/>
      <protection locked="0"/>
    </xf>
    <xf numFmtId="0" fontId="27" fillId="4" borderId="30" xfId="0" applyFont="1" applyFill="1" applyBorder="1" applyAlignment="1" applyProtection="1">
      <alignment horizontal="center" vertical="center"/>
      <protection locked="0"/>
    </xf>
    <xf numFmtId="165" fontId="27" fillId="0" borderId="1" xfId="2" applyNumberFormat="1" applyFont="1" applyFill="1" applyBorder="1" applyAlignment="1" applyProtection="1">
      <alignment vertical="center"/>
      <protection locked="0"/>
    </xf>
    <xf numFmtId="0" fontId="27" fillId="2" borderId="33" xfId="0" applyFont="1" applyFill="1" applyBorder="1" applyAlignment="1" applyProtection="1">
      <alignment horizontal="right" vertical="center" wrapText="1" readingOrder="2"/>
      <protection locked="0"/>
    </xf>
    <xf numFmtId="0" fontId="27" fillId="2" borderId="3" xfId="0" applyFont="1" applyFill="1" applyBorder="1" applyAlignment="1">
      <alignment vertical="center"/>
    </xf>
    <xf numFmtId="0" fontId="27" fillId="2" borderId="7" xfId="0" applyFont="1" applyFill="1" applyBorder="1" applyAlignment="1" applyProtection="1">
      <alignment horizontal="center" vertical="center"/>
      <protection locked="0"/>
    </xf>
    <xf numFmtId="0" fontId="27" fillId="2" borderId="3" xfId="0" applyFont="1" applyFill="1" applyBorder="1" applyAlignment="1" applyProtection="1">
      <alignment horizontal="center" vertical="center"/>
      <protection locked="0"/>
    </xf>
    <xf numFmtId="0" fontId="27" fillId="2" borderId="55" xfId="0" applyFont="1" applyFill="1" applyBorder="1" applyAlignment="1" applyProtection="1">
      <alignment vertical="center" wrapText="1"/>
      <protection locked="0"/>
    </xf>
    <xf numFmtId="164" fontId="27" fillId="2" borderId="57" xfId="0" applyNumberFormat="1" applyFont="1" applyFill="1" applyBorder="1" applyAlignment="1" applyProtection="1">
      <alignment vertical="center"/>
      <protection locked="0"/>
    </xf>
    <xf numFmtId="165" fontId="27" fillId="2" borderId="30" xfId="2" applyNumberFormat="1" applyFont="1" applyFill="1" applyBorder="1" applyAlignment="1" applyProtection="1">
      <alignment vertical="center"/>
      <protection locked="0"/>
    </xf>
    <xf numFmtId="0" fontId="27" fillId="2" borderId="57" xfId="0" applyFont="1" applyFill="1" applyBorder="1" applyAlignment="1" applyProtection="1">
      <alignment horizontal="right" vertical="center" wrapText="1"/>
      <protection locked="0"/>
    </xf>
    <xf numFmtId="0" fontId="27" fillId="2" borderId="27" xfId="0" applyFont="1" applyFill="1" applyBorder="1" applyAlignment="1">
      <alignment vertical="center"/>
    </xf>
    <xf numFmtId="0" fontId="27" fillId="2" borderId="26" xfId="0" applyFont="1" applyFill="1" applyBorder="1" applyAlignment="1" applyProtection="1">
      <alignment horizontal="center" vertical="center"/>
      <protection locked="0"/>
    </xf>
    <xf numFmtId="0" fontId="27" fillId="2" borderId="27" xfId="0" applyFont="1" applyFill="1" applyBorder="1" applyAlignment="1" applyProtection="1">
      <alignment horizontal="center" vertical="center"/>
      <protection locked="0"/>
    </xf>
    <xf numFmtId="0" fontId="27" fillId="2" borderId="62" xfId="0" applyFont="1" applyFill="1" applyBorder="1" applyAlignment="1" applyProtection="1">
      <alignment vertical="center" wrapText="1"/>
      <protection locked="0"/>
    </xf>
    <xf numFmtId="0" fontId="27" fillId="2" borderId="20" xfId="0" applyFont="1" applyFill="1" applyBorder="1" applyAlignment="1">
      <alignment vertical="center"/>
    </xf>
    <xf numFmtId="0" fontId="27" fillId="2" borderId="61" xfId="0" applyFont="1" applyFill="1" applyBorder="1" applyAlignment="1" applyProtection="1">
      <alignment horizontal="center" vertical="center"/>
      <protection locked="0"/>
    </xf>
    <xf numFmtId="0" fontId="27" fillId="2" borderId="20" xfId="0" applyFont="1" applyFill="1" applyBorder="1" applyAlignment="1" applyProtection="1">
      <alignment horizontal="center" vertical="center"/>
      <protection locked="0"/>
    </xf>
    <xf numFmtId="0" fontId="27" fillId="2" borderId="21" xfId="0" applyFont="1" applyFill="1" applyBorder="1" applyAlignment="1" applyProtection="1">
      <alignment vertical="center" wrapText="1"/>
      <protection locked="0"/>
    </xf>
    <xf numFmtId="0" fontId="27" fillId="2" borderId="57" xfId="0" applyFont="1" applyFill="1" applyBorder="1" applyAlignment="1" applyProtection="1">
      <alignment vertical="center"/>
      <protection locked="0"/>
    </xf>
    <xf numFmtId="0" fontId="27" fillId="2" borderId="54" xfId="0" applyFont="1" applyFill="1" applyBorder="1" applyAlignment="1" applyProtection="1">
      <alignment vertical="center" wrapText="1"/>
      <protection locked="0"/>
    </xf>
    <xf numFmtId="164" fontId="27" fillId="2" borderId="40" xfId="2" applyNumberFormat="1" applyFont="1" applyFill="1" applyBorder="1" applyAlignment="1" applyProtection="1">
      <alignment vertical="center"/>
      <protection locked="0"/>
    </xf>
    <xf numFmtId="164" fontId="27" fillId="2" borderId="41" xfId="0" applyNumberFormat="1" applyFont="1" applyFill="1" applyBorder="1" applyAlignment="1" applyProtection="1">
      <alignment vertical="center"/>
      <protection locked="0"/>
    </xf>
    <xf numFmtId="0" fontId="27" fillId="2" borderId="9" xfId="0" applyFont="1" applyFill="1" applyBorder="1" applyAlignment="1" applyProtection="1">
      <alignment vertical="center" wrapText="1"/>
      <protection locked="0"/>
    </xf>
    <xf numFmtId="164" fontId="27" fillId="2" borderId="52" xfId="2" applyNumberFormat="1" applyFont="1" applyFill="1" applyBorder="1" applyAlignment="1" applyProtection="1">
      <alignment vertical="center"/>
      <protection locked="0"/>
    </xf>
    <xf numFmtId="166" fontId="27" fillId="2" borderId="65" xfId="0" applyNumberFormat="1" applyFont="1" applyFill="1" applyBorder="1" applyAlignment="1">
      <alignment horizontal="right" vertical="center" wrapText="1" indent="1" readingOrder="2"/>
    </xf>
    <xf numFmtId="3" fontId="27" fillId="2" borderId="58" xfId="0" applyNumberFormat="1" applyFont="1" applyFill="1" applyBorder="1" applyAlignment="1" applyProtection="1">
      <alignment horizontal="center" vertical="center" wrapText="1"/>
      <protection locked="0"/>
    </xf>
    <xf numFmtId="164" fontId="27" fillId="2" borderId="9" xfId="2" applyNumberFormat="1" applyFont="1" applyFill="1" applyBorder="1" applyAlignment="1" applyProtection="1">
      <alignment horizontal="center" vertical="center"/>
      <protection locked="0"/>
    </xf>
    <xf numFmtId="0" fontId="27" fillId="2" borderId="33" xfId="0" applyFont="1" applyFill="1" applyBorder="1" applyAlignment="1" applyProtection="1">
      <alignment vertical="center" readingOrder="2"/>
      <protection locked="0"/>
    </xf>
    <xf numFmtId="164" fontId="27" fillId="2" borderId="30" xfId="2" applyNumberFormat="1" applyFont="1" applyFill="1" applyBorder="1" applyAlignment="1" applyProtection="1">
      <alignment horizontal="right" vertical="center"/>
      <protection locked="0"/>
    </xf>
    <xf numFmtId="0" fontId="27" fillId="2" borderId="33" xfId="0" applyFont="1" applyFill="1" applyBorder="1" applyAlignment="1" applyProtection="1">
      <alignment vertical="distributed" wrapText="1"/>
      <protection locked="0"/>
    </xf>
    <xf numFmtId="0" fontId="27" fillId="2" borderId="1" xfId="0" applyFont="1" applyFill="1" applyBorder="1" applyAlignment="1">
      <alignment vertical="center" wrapText="1"/>
    </xf>
    <xf numFmtId="164" fontId="27" fillId="2" borderId="59" xfId="2" applyNumberFormat="1" applyFont="1" applyFill="1" applyBorder="1" applyAlignment="1" applyProtection="1">
      <alignment vertical="center"/>
      <protection locked="0"/>
    </xf>
    <xf numFmtId="164" fontId="27" fillId="0" borderId="1" xfId="2" applyNumberFormat="1" applyFont="1" applyFill="1" applyBorder="1" applyAlignment="1" applyProtection="1">
      <alignment vertical="center"/>
      <protection locked="0"/>
    </xf>
    <xf numFmtId="0" fontId="29" fillId="2" borderId="48" xfId="0" applyNumberFormat="1" applyFont="1" applyFill="1" applyBorder="1" applyAlignment="1" applyProtection="1">
      <alignment horizontal="center" vertical="center"/>
      <protection locked="0"/>
    </xf>
    <xf numFmtId="0" fontId="27" fillId="2" borderId="50" xfId="0" applyFont="1" applyFill="1" applyBorder="1" applyAlignment="1" applyProtection="1">
      <alignment vertical="center"/>
      <protection locked="0"/>
    </xf>
    <xf numFmtId="0" fontId="27" fillId="2" borderId="7" xfId="0" applyNumberFormat="1" applyFont="1" applyFill="1" applyBorder="1" applyAlignment="1" applyProtection="1">
      <alignment horizontal="center" vertical="center"/>
      <protection locked="0"/>
    </xf>
    <xf numFmtId="0" fontId="27" fillId="2" borderId="3" xfId="0" applyNumberFormat="1" applyFont="1" applyFill="1" applyBorder="1" applyAlignment="1" applyProtection="1">
      <alignment horizontal="center" vertical="center"/>
      <protection locked="0"/>
    </xf>
    <xf numFmtId="0" fontId="27" fillId="2" borderId="43" xfId="0" applyNumberFormat="1" applyFont="1" applyFill="1" applyBorder="1" applyAlignment="1" applyProtection="1">
      <alignment horizontal="right" vertical="center" wrapText="1"/>
      <protection locked="0"/>
    </xf>
    <xf numFmtId="164" fontId="27" fillId="2" borderId="19" xfId="2" applyNumberFormat="1" applyFont="1" applyFill="1" applyBorder="1" applyAlignment="1" applyProtection="1">
      <alignment vertical="center"/>
      <protection locked="0"/>
    </xf>
    <xf numFmtId="164" fontId="27" fillId="2" borderId="0" xfId="2" applyNumberFormat="1" applyFont="1" applyFill="1" applyBorder="1" applyAlignment="1" applyProtection="1">
      <alignment vertical="center"/>
      <protection locked="0"/>
    </xf>
    <xf numFmtId="0" fontId="27" fillId="2" borderId="44" xfId="0" applyFont="1" applyFill="1" applyBorder="1" applyAlignment="1" applyProtection="1">
      <alignment vertical="center" wrapText="1" readingOrder="2"/>
      <protection locked="0"/>
    </xf>
    <xf numFmtId="0" fontId="27" fillId="2" borderId="39" xfId="0" applyNumberFormat="1" applyFont="1" applyFill="1" applyBorder="1" applyAlignment="1" applyProtection="1">
      <alignment horizontal="center" vertical="center"/>
      <protection locked="0"/>
    </xf>
    <xf numFmtId="0" fontId="27" fillId="2" borderId="4" xfId="0" applyNumberFormat="1" applyFont="1" applyFill="1" applyBorder="1" applyAlignment="1" applyProtection="1">
      <alignment horizontal="center" vertical="center"/>
      <protection locked="0"/>
    </xf>
    <xf numFmtId="0" fontId="27" fillId="2" borderId="54" xfId="0" applyNumberFormat="1" applyFont="1" applyFill="1" applyBorder="1" applyAlignment="1" applyProtection="1">
      <alignment horizontal="right" vertical="center" wrapText="1"/>
      <protection locked="0"/>
    </xf>
    <xf numFmtId="164" fontId="27" fillId="0" borderId="4" xfId="2" applyNumberFormat="1" applyFont="1" applyFill="1" applyBorder="1" applyAlignment="1" applyProtection="1">
      <alignment vertical="center"/>
      <protection locked="0"/>
    </xf>
    <xf numFmtId="0" fontId="27" fillId="2" borderId="41" xfId="0" applyFont="1" applyFill="1" applyBorder="1" applyAlignment="1" applyProtection="1">
      <alignment horizontal="right" vertical="center" wrapText="1" readingOrder="2"/>
      <protection locked="0"/>
    </xf>
    <xf numFmtId="0" fontId="27" fillId="2" borderId="4" xfId="0" applyNumberFormat="1" applyFont="1" applyFill="1" applyBorder="1" applyAlignment="1" applyProtection="1">
      <alignment horizontal="right" vertical="center" wrapText="1"/>
      <protection locked="0"/>
    </xf>
    <xf numFmtId="0" fontId="27" fillId="2" borderId="41" xfId="0" applyFont="1" applyFill="1" applyBorder="1" applyAlignment="1" applyProtection="1">
      <alignment vertical="center" wrapText="1" readingOrder="2"/>
      <protection locked="0"/>
    </xf>
    <xf numFmtId="0" fontId="27" fillId="2" borderId="66" xfId="0" applyFont="1" applyFill="1" applyBorder="1" applyAlignment="1">
      <alignment vertical="center"/>
    </xf>
    <xf numFmtId="0" fontId="27" fillId="2" borderId="41" xfId="0" applyFont="1" applyFill="1" applyBorder="1" applyAlignment="1" applyProtection="1">
      <alignment vertical="center"/>
      <protection locked="0"/>
    </xf>
    <xf numFmtId="0" fontId="27" fillId="2" borderId="29" xfId="0" applyFont="1" applyFill="1" applyBorder="1" applyAlignment="1" applyProtection="1">
      <alignment horizontal="center" vertical="distributed"/>
      <protection locked="0"/>
    </xf>
    <xf numFmtId="0" fontId="27" fillId="4" borderId="30" xfId="0" applyFont="1" applyFill="1" applyBorder="1" applyAlignment="1" applyProtection="1">
      <alignment horizontal="center" vertical="distributed"/>
      <protection locked="0"/>
    </xf>
    <xf numFmtId="0" fontId="27" fillId="2" borderId="34" xfId="0" applyFont="1" applyFill="1" applyBorder="1" applyAlignment="1" applyProtection="1">
      <alignment horizontal="right" vertical="center" wrapText="1"/>
      <protection locked="0"/>
    </xf>
    <xf numFmtId="165" fontId="27" fillId="2" borderId="30" xfId="2" applyNumberFormat="1" applyFont="1" applyFill="1" applyBorder="1" applyAlignment="1" applyProtection="1">
      <alignment vertical="distributed"/>
      <protection locked="0"/>
    </xf>
    <xf numFmtId="164" fontId="27" fillId="2" borderId="36" xfId="1" applyNumberFormat="1" applyFont="1" applyFill="1" applyBorder="1" applyAlignment="1" applyProtection="1">
      <alignment vertical="distributed"/>
      <protection locked="0"/>
    </xf>
    <xf numFmtId="0" fontId="27" fillId="2" borderId="29" xfId="0" applyFont="1" applyFill="1" applyBorder="1" applyAlignment="1" applyProtection="1">
      <alignment vertical="distributed"/>
      <protection locked="0"/>
    </xf>
    <xf numFmtId="0" fontId="27" fillId="2" borderId="30" xfId="0" applyFont="1" applyFill="1" applyBorder="1" applyProtection="1">
      <protection locked="0"/>
    </xf>
    <xf numFmtId="0" fontId="27" fillId="2" borderId="29" xfId="0" applyFont="1" applyFill="1" applyBorder="1" applyProtection="1">
      <protection locked="0"/>
    </xf>
    <xf numFmtId="0" fontId="27" fillId="2" borderId="39" xfId="0" applyFont="1" applyFill="1" applyBorder="1" applyAlignment="1" applyProtection="1">
      <alignment horizontal="center" vertical="distributed"/>
      <protection locked="0"/>
    </xf>
    <xf numFmtId="0" fontId="27" fillId="2" borderId="4" xfId="0" applyFont="1" applyFill="1" applyBorder="1" applyAlignment="1" applyProtection="1">
      <alignment horizontal="center" vertical="distributed"/>
      <protection locked="0"/>
    </xf>
    <xf numFmtId="0" fontId="27" fillId="2" borderId="54" xfId="0" applyFont="1" applyFill="1" applyBorder="1" applyAlignment="1" applyProtection="1">
      <alignment horizontal="left" vertical="distributed"/>
      <protection locked="0"/>
    </xf>
    <xf numFmtId="164" fontId="27" fillId="2" borderId="33" xfId="2" applyNumberFormat="1" applyFont="1" applyFill="1" applyBorder="1" applyAlignment="1" applyProtection="1">
      <alignment vertical="distributed"/>
      <protection locked="0"/>
    </xf>
    <xf numFmtId="164" fontId="27" fillId="2" borderId="4" xfId="1" applyNumberFormat="1" applyFont="1" applyFill="1" applyBorder="1" applyAlignment="1" applyProtection="1">
      <alignment vertical="distributed"/>
      <protection locked="0"/>
    </xf>
    <xf numFmtId="164" fontId="27" fillId="2" borderId="41" xfId="2" applyNumberFormat="1" applyFont="1" applyFill="1" applyBorder="1" applyAlignment="1" applyProtection="1">
      <alignment vertical="distributed"/>
      <protection locked="0"/>
    </xf>
    <xf numFmtId="164" fontId="27" fillId="2" borderId="67" xfId="2" applyNumberFormat="1" applyFont="1" applyFill="1" applyBorder="1" applyAlignment="1" applyProtection="1">
      <alignment vertical="distributed"/>
      <protection locked="0"/>
    </xf>
    <xf numFmtId="164" fontId="27" fillId="2" borderId="33" xfId="0" applyNumberFormat="1" applyFont="1" applyFill="1" applyBorder="1" applyAlignment="1" applyProtection="1">
      <alignment vertical="distributed"/>
      <protection locked="0"/>
    </xf>
    <xf numFmtId="164" fontId="27" fillId="2" borderId="52" xfId="2" applyNumberFormat="1" applyFont="1" applyFill="1" applyBorder="1" applyAlignment="1" applyProtection="1">
      <alignment vertical="distributed"/>
      <protection locked="0"/>
    </xf>
    <xf numFmtId="41" fontId="27" fillId="2" borderId="38" xfId="2" applyNumberFormat="1" applyFont="1" applyFill="1" applyBorder="1" applyAlignment="1" applyProtection="1">
      <alignment vertical="distributed"/>
      <protection locked="0"/>
    </xf>
    <xf numFmtId="41" fontId="27" fillId="2" borderId="39" xfId="2" applyNumberFormat="1" applyFont="1" applyFill="1" applyBorder="1" applyAlignment="1" applyProtection="1">
      <alignment vertical="distributed"/>
      <protection locked="0"/>
    </xf>
    <xf numFmtId="0" fontId="27" fillId="2" borderId="4" xfId="0" applyFont="1" applyFill="1" applyBorder="1" applyAlignment="1" applyProtection="1">
      <alignment vertical="distributed"/>
      <protection locked="0"/>
    </xf>
    <xf numFmtId="164" fontId="27" fillId="2" borderId="4" xfId="2" applyNumberFormat="1" applyFont="1" applyFill="1" applyBorder="1" applyAlignment="1" applyProtection="1">
      <alignment vertical="distributed"/>
      <protection locked="0"/>
    </xf>
    <xf numFmtId="164" fontId="27" fillId="2" borderId="1" xfId="2" applyNumberFormat="1" applyFont="1" applyFill="1" applyBorder="1" applyAlignment="1" applyProtection="1">
      <alignment vertical="distributed"/>
      <protection locked="0"/>
    </xf>
    <xf numFmtId="164" fontId="27" fillId="2" borderId="1" xfId="2" applyNumberFormat="1" applyFont="1" applyFill="1" applyBorder="1" applyAlignment="1" applyProtection="1">
      <alignment horizontal="right" vertical="distributed"/>
      <protection locked="0"/>
    </xf>
    <xf numFmtId="164" fontId="27" fillId="2" borderId="53" xfId="2" applyNumberFormat="1" applyFont="1" applyFill="1" applyBorder="1" applyAlignment="1" applyProtection="1">
      <alignment vertical="distributed"/>
      <protection locked="0"/>
    </xf>
    <xf numFmtId="164" fontId="27" fillId="2" borderId="45" xfId="1" applyNumberFormat="1" applyFont="1" applyFill="1" applyBorder="1" applyAlignment="1" applyProtection="1">
      <alignment vertical="distributed"/>
      <protection locked="0"/>
    </xf>
    <xf numFmtId="0" fontId="27" fillId="2" borderId="39" xfId="0" applyFont="1" applyFill="1" applyBorder="1" applyAlignment="1" applyProtection="1">
      <alignment vertical="distributed"/>
      <protection locked="0"/>
    </xf>
    <xf numFmtId="0" fontId="27" fillId="2" borderId="1" xfId="0" applyFont="1" applyFill="1" applyBorder="1" applyAlignment="1" applyProtection="1">
      <alignment vertical="distributed"/>
      <protection locked="0"/>
    </xf>
    <xf numFmtId="164" fontId="27" fillId="2" borderId="9" xfId="2" applyNumberFormat="1" applyFont="1" applyFill="1" applyBorder="1" applyAlignment="1" applyProtection="1">
      <alignment vertical="distributed"/>
      <protection locked="0"/>
    </xf>
    <xf numFmtId="0" fontId="27" fillId="2" borderId="41" xfId="0" applyFont="1" applyFill="1" applyBorder="1" applyAlignment="1" applyProtection="1">
      <alignment vertical="distributed" wrapText="1"/>
      <protection locked="0"/>
    </xf>
    <xf numFmtId="0" fontId="27" fillId="2" borderId="9" xfId="0" applyFont="1" applyFill="1" applyBorder="1" applyAlignment="1" applyProtection="1">
      <alignment horizontal="center" vertical="center"/>
      <protection locked="0"/>
    </xf>
    <xf numFmtId="0" fontId="27" fillId="2" borderId="9" xfId="0" applyFont="1" applyFill="1" applyBorder="1" applyAlignment="1" applyProtection="1">
      <alignment vertical="distributed" wrapText="1"/>
      <protection locked="0"/>
    </xf>
    <xf numFmtId="164" fontId="27" fillId="2" borderId="33" xfId="1" applyNumberFormat="1" applyFont="1" applyFill="1" applyBorder="1" applyAlignment="1">
      <alignment vertical="center"/>
    </xf>
    <xf numFmtId="164" fontId="27" fillId="2" borderId="38" xfId="1" applyNumberFormat="1" applyFont="1" applyFill="1" applyBorder="1" applyAlignment="1" applyProtection="1">
      <alignment vertical="distributed"/>
      <protection locked="0"/>
    </xf>
    <xf numFmtId="164" fontId="27" fillId="2" borderId="10" xfId="1" applyNumberFormat="1" applyFont="1" applyFill="1" applyBorder="1" applyAlignment="1" applyProtection="1">
      <alignment vertical="distributed"/>
      <protection locked="0"/>
    </xf>
    <xf numFmtId="0" fontId="27" fillId="2" borderId="1" xfId="0" applyFont="1" applyFill="1" applyBorder="1" applyProtection="1">
      <protection locked="0"/>
    </xf>
    <xf numFmtId="164" fontId="27" fillId="2" borderId="1" xfId="2" applyNumberFormat="1" applyFont="1" applyFill="1" applyBorder="1" applyAlignment="1" applyProtection="1">
      <alignment horizontal="right" vertical="center"/>
      <protection locked="0"/>
    </xf>
    <xf numFmtId="0" fontId="27" fillId="2" borderId="38" xfId="0" applyFont="1" applyFill="1" applyBorder="1" applyProtection="1">
      <protection locked="0"/>
    </xf>
    <xf numFmtId="0" fontId="27" fillId="2" borderId="10" xfId="0" applyFont="1" applyFill="1" applyBorder="1" applyProtection="1">
      <protection locked="0"/>
    </xf>
    <xf numFmtId="0" fontId="27" fillId="4" borderId="54" xfId="0" applyFont="1" applyFill="1" applyBorder="1" applyAlignment="1" applyProtection="1">
      <alignment horizontal="center" vertical="center"/>
      <protection locked="0"/>
    </xf>
    <xf numFmtId="0" fontId="27" fillId="2" borderId="34" xfId="0" applyFont="1" applyFill="1" applyBorder="1" applyAlignment="1" applyProtection="1">
      <alignment vertical="distributed" wrapText="1"/>
      <protection locked="0"/>
    </xf>
    <xf numFmtId="164" fontId="27" fillId="2" borderId="39" xfId="1" applyNumberFormat="1" applyFont="1" applyFill="1" applyBorder="1" applyAlignment="1" applyProtection="1">
      <alignment vertical="distributed"/>
      <protection locked="0"/>
    </xf>
    <xf numFmtId="0" fontId="27" fillId="2" borderId="4" xfId="0" applyFont="1" applyFill="1" applyBorder="1" applyProtection="1">
      <protection locked="0"/>
    </xf>
    <xf numFmtId="0" fontId="27" fillId="2" borderId="4" xfId="0" applyFont="1" applyFill="1" applyBorder="1" applyAlignment="1" applyProtection="1">
      <alignment horizontal="right" vertical="center"/>
      <protection locked="0"/>
    </xf>
    <xf numFmtId="0" fontId="27" fillId="2" borderId="45" xfId="0" applyFont="1" applyFill="1" applyBorder="1" applyProtection="1">
      <protection locked="0"/>
    </xf>
    <xf numFmtId="0" fontId="27" fillId="2" borderId="39" xfId="0" applyFont="1" applyFill="1" applyBorder="1" applyProtection="1">
      <protection locked="0"/>
    </xf>
    <xf numFmtId="0" fontId="27" fillId="2" borderId="41" xfId="0" applyFont="1" applyFill="1" applyBorder="1" applyAlignment="1" applyProtection="1">
      <alignment vertical="center" wrapText="1"/>
      <protection locked="0"/>
    </xf>
    <xf numFmtId="0" fontId="27" fillId="2" borderId="54" xfId="0" applyFont="1" applyFill="1" applyBorder="1" applyAlignment="1" applyProtection="1">
      <alignment horizontal="center" vertical="center"/>
      <protection locked="0"/>
    </xf>
    <xf numFmtId="0" fontId="27" fillId="2" borderId="34" xfId="0" applyFont="1" applyFill="1" applyBorder="1" applyAlignment="1" applyProtection="1">
      <alignment vertical="center" wrapText="1"/>
      <protection locked="0"/>
    </xf>
    <xf numFmtId="0" fontId="27" fillId="2" borderId="9" xfId="0" applyFont="1" applyFill="1" applyBorder="1" applyAlignment="1" applyProtection="1">
      <alignment horizontal="right" vertical="center"/>
      <protection locked="0"/>
    </xf>
    <xf numFmtId="164" fontId="27" fillId="2" borderId="1" xfId="1" applyNumberFormat="1" applyFont="1" applyFill="1" applyBorder="1" applyAlignment="1" applyProtection="1">
      <alignment vertical="center"/>
      <protection locked="0"/>
    </xf>
    <xf numFmtId="41" fontId="27" fillId="2" borderId="10" xfId="2" applyNumberFormat="1" applyFont="1" applyFill="1" applyBorder="1" applyAlignment="1" applyProtection="1">
      <alignment vertical="distributed"/>
      <protection locked="0"/>
    </xf>
    <xf numFmtId="0" fontId="27" fillId="2" borderId="9" xfId="0" applyFont="1" applyFill="1" applyBorder="1" applyAlignment="1" applyProtection="1">
      <alignment horizontal="left" vertical="distributed"/>
      <protection locked="0"/>
    </xf>
    <xf numFmtId="0" fontId="27" fillId="2" borderId="9" xfId="0" applyFont="1" applyFill="1" applyBorder="1" applyAlignment="1" applyProtection="1">
      <alignment horizontal="right" vertical="center" wrapText="1"/>
      <protection locked="0"/>
    </xf>
    <xf numFmtId="3" fontId="27" fillId="2" borderId="1" xfId="0" applyNumberFormat="1" applyFont="1" applyFill="1" applyBorder="1" applyAlignment="1" applyProtection="1">
      <alignment vertical="distributed"/>
      <protection locked="0"/>
    </xf>
    <xf numFmtId="0" fontId="27" fillId="2" borderId="10" xfId="0" applyFont="1" applyFill="1" applyBorder="1" applyAlignment="1" applyProtection="1">
      <alignment vertical="center"/>
      <protection locked="0"/>
    </xf>
    <xf numFmtId="0" fontId="27" fillId="2" borderId="33" xfId="0" applyFont="1" applyFill="1" applyBorder="1" applyAlignment="1" applyProtection="1">
      <alignment wrapText="1"/>
      <protection locked="0"/>
    </xf>
    <xf numFmtId="164" fontId="27" fillId="2" borderId="10" xfId="1" applyNumberFormat="1" applyFont="1" applyFill="1" applyBorder="1" applyAlignment="1" applyProtection="1">
      <alignment vertical="center"/>
      <protection locked="0"/>
    </xf>
    <xf numFmtId="0" fontId="27" fillId="2" borderId="10" xfId="0" applyFont="1" applyFill="1" applyBorder="1" applyAlignment="1" applyProtection="1">
      <alignment horizontal="center" vertical="distributed"/>
      <protection locked="0"/>
    </xf>
    <xf numFmtId="0" fontId="27" fillId="4" borderId="1" xfId="0" applyFont="1" applyFill="1" applyBorder="1" applyAlignment="1" applyProtection="1">
      <alignment horizontal="center" vertical="distributed"/>
      <protection locked="0"/>
    </xf>
    <xf numFmtId="0" fontId="27" fillId="2" borderId="53" xfId="0" applyFont="1" applyFill="1" applyBorder="1" applyAlignment="1" applyProtection="1">
      <alignment horizontal="left" vertical="distributed"/>
      <protection locked="0"/>
    </xf>
    <xf numFmtId="41" fontId="27" fillId="2" borderId="1" xfId="2" applyNumberFormat="1" applyFont="1" applyFill="1" applyBorder="1" applyAlignment="1" applyProtection="1">
      <alignment vertical="distributed"/>
      <protection locked="0"/>
    </xf>
    <xf numFmtId="0" fontId="27" fillId="2" borderId="52" xfId="0" applyFont="1" applyFill="1" applyBorder="1" applyProtection="1">
      <protection locked="0"/>
    </xf>
    <xf numFmtId="0" fontId="27" fillId="2" borderId="68" xfId="0" applyFont="1" applyFill="1" applyBorder="1" applyAlignment="1" applyProtection="1">
      <alignment wrapText="1"/>
      <protection locked="0"/>
    </xf>
    <xf numFmtId="0" fontId="30" fillId="2" borderId="0" xfId="0" applyFont="1" applyFill="1"/>
    <xf numFmtId="0" fontId="27" fillId="4" borderId="4" xfId="0" applyFont="1" applyFill="1" applyBorder="1" applyAlignment="1" applyProtection="1">
      <alignment horizontal="center" vertical="distributed"/>
      <protection locked="0"/>
    </xf>
    <xf numFmtId="0" fontId="27" fillId="2" borderId="56" xfId="0" applyFont="1" applyFill="1" applyBorder="1" applyAlignment="1" applyProtection="1">
      <alignment horizontal="left" vertical="distributed"/>
      <protection locked="0"/>
    </xf>
    <xf numFmtId="41" fontId="27" fillId="2" borderId="4" xfId="2" applyNumberFormat="1" applyFont="1" applyFill="1" applyBorder="1" applyAlignment="1" applyProtection="1">
      <alignment vertical="distributed"/>
      <protection locked="0"/>
    </xf>
    <xf numFmtId="164" fontId="27" fillId="2" borderId="67" xfId="2" applyNumberFormat="1" applyFont="1" applyFill="1" applyBorder="1" applyAlignment="1" applyProtection="1">
      <alignment vertical="center"/>
      <protection locked="0"/>
    </xf>
    <xf numFmtId="41" fontId="27" fillId="2" borderId="45" xfId="2" applyNumberFormat="1" applyFont="1" applyFill="1" applyBorder="1" applyAlignment="1" applyProtection="1">
      <alignment vertical="distributed"/>
      <protection locked="0"/>
    </xf>
    <xf numFmtId="3" fontId="27" fillId="2" borderId="4" xfId="0" applyNumberFormat="1" applyFont="1" applyFill="1" applyBorder="1" applyAlignment="1" applyProtection="1">
      <alignment vertical="distributed"/>
      <protection locked="0"/>
    </xf>
    <xf numFmtId="0" fontId="27" fillId="2" borderId="40" xfId="0" applyFont="1" applyFill="1" applyBorder="1" applyProtection="1">
      <protection locked="0"/>
    </xf>
    <xf numFmtId="0" fontId="27" fillId="2" borderId="26" xfId="0" applyFont="1" applyFill="1" applyBorder="1" applyAlignment="1" applyProtection="1">
      <alignment horizontal="center" vertical="distributed"/>
      <protection locked="0"/>
    </xf>
    <xf numFmtId="0" fontId="27" fillId="4" borderId="27" xfId="0" applyFont="1" applyFill="1" applyBorder="1" applyAlignment="1" applyProtection="1">
      <alignment horizontal="center" vertical="distributed"/>
      <protection locked="0"/>
    </xf>
    <xf numFmtId="0" fontId="27" fillId="2" borderId="28" xfId="0" applyFont="1" applyFill="1" applyBorder="1" applyAlignment="1" applyProtection="1">
      <alignment horizontal="left" vertical="distributed"/>
      <protection locked="0"/>
    </xf>
    <xf numFmtId="164" fontId="27" fillId="2" borderId="24" xfId="2" applyNumberFormat="1" applyFont="1" applyFill="1" applyBorder="1" applyAlignment="1" applyProtection="1">
      <alignment vertical="center"/>
      <protection locked="0"/>
    </xf>
    <xf numFmtId="41" fontId="27" fillId="2" borderId="27" xfId="2" applyNumberFormat="1" applyFont="1" applyFill="1" applyBorder="1" applyAlignment="1" applyProtection="1">
      <alignment vertical="distributed"/>
      <protection locked="0"/>
    </xf>
    <xf numFmtId="164" fontId="27" fillId="2" borderId="69" xfId="2" applyNumberFormat="1" applyFont="1" applyFill="1" applyBorder="1" applyAlignment="1" applyProtection="1">
      <alignment vertical="center"/>
      <protection locked="0"/>
    </xf>
    <xf numFmtId="164" fontId="27" fillId="2" borderId="24" xfId="0" applyNumberFormat="1" applyFont="1" applyFill="1" applyBorder="1" applyAlignment="1" applyProtection="1">
      <alignment vertical="center"/>
      <protection locked="0"/>
    </xf>
    <xf numFmtId="164" fontId="27" fillId="2" borderId="70" xfId="2" applyNumberFormat="1" applyFont="1" applyFill="1" applyBorder="1" applyAlignment="1" applyProtection="1">
      <alignment vertical="center"/>
      <protection locked="0"/>
    </xf>
    <xf numFmtId="41" fontId="27" fillId="2" borderId="25" xfId="2" applyNumberFormat="1" applyFont="1" applyFill="1" applyBorder="1" applyAlignment="1" applyProtection="1">
      <alignment vertical="distributed"/>
      <protection locked="0"/>
    </xf>
    <xf numFmtId="41" fontId="27" fillId="2" borderId="26" xfId="2" applyNumberFormat="1" applyFont="1" applyFill="1" applyBorder="1" applyAlignment="1" applyProtection="1">
      <alignment vertical="distributed"/>
      <protection locked="0"/>
    </xf>
    <xf numFmtId="0" fontId="27" fillId="2" borderId="27" xfId="0" applyFont="1" applyFill="1" applyBorder="1" applyProtection="1">
      <protection locked="0"/>
    </xf>
    <xf numFmtId="3" fontId="27" fillId="2" borderId="27" xfId="0" applyNumberFormat="1" applyFont="1" applyFill="1" applyBorder="1" applyAlignment="1" applyProtection="1">
      <alignment vertical="distributed"/>
      <protection locked="0"/>
    </xf>
    <xf numFmtId="164" fontId="27" fillId="2" borderId="28" xfId="2" applyNumberFormat="1" applyFont="1" applyFill="1" applyBorder="1" applyAlignment="1" applyProtection="1">
      <alignment vertical="center"/>
      <protection locked="0"/>
    </xf>
    <xf numFmtId="0" fontId="27" fillId="2" borderId="70" xfId="0" applyFont="1" applyFill="1" applyBorder="1" applyProtection="1">
      <protection locked="0"/>
    </xf>
    <xf numFmtId="0" fontId="27" fillId="2" borderId="26" xfId="0" applyFont="1" applyFill="1" applyBorder="1" applyProtection="1">
      <protection locked="0"/>
    </xf>
    <xf numFmtId="0" fontId="27" fillId="2" borderId="30" xfId="0" applyFont="1" applyFill="1" applyBorder="1" applyAlignment="1" applyProtection="1">
      <alignment horizontal="center" vertical="distributed"/>
      <protection locked="0"/>
    </xf>
    <xf numFmtId="0" fontId="27" fillId="2" borderId="37" xfId="0" applyFont="1" applyFill="1" applyBorder="1" applyAlignment="1" applyProtection="1">
      <alignment horizontal="left" vertical="distributed"/>
      <protection locked="0"/>
    </xf>
    <xf numFmtId="41" fontId="27" fillId="2" borderId="30" xfId="2" applyNumberFormat="1" applyFont="1" applyFill="1" applyBorder="1" applyAlignment="1" applyProtection="1">
      <alignment vertical="distributed"/>
      <protection locked="0"/>
    </xf>
    <xf numFmtId="164" fontId="27" fillId="2" borderId="71" xfId="2" applyNumberFormat="1" applyFont="1" applyFill="1" applyBorder="1" applyAlignment="1" applyProtection="1">
      <alignment vertical="center"/>
      <protection locked="0"/>
    </xf>
    <xf numFmtId="41" fontId="27" fillId="2" borderId="36" xfId="2" applyNumberFormat="1" applyFont="1" applyFill="1" applyBorder="1" applyAlignment="1" applyProtection="1">
      <alignment vertical="distributed"/>
      <protection locked="0"/>
    </xf>
    <xf numFmtId="41" fontId="27" fillId="2" borderId="29" xfId="2" applyNumberFormat="1" applyFont="1" applyFill="1" applyBorder="1" applyAlignment="1" applyProtection="1">
      <alignment vertical="distributed"/>
      <protection locked="0"/>
    </xf>
    <xf numFmtId="3" fontId="27" fillId="2" borderId="30" xfId="0" applyNumberFormat="1" applyFont="1" applyFill="1" applyBorder="1" applyAlignment="1" applyProtection="1">
      <alignment vertical="distributed"/>
      <protection locked="0"/>
    </xf>
    <xf numFmtId="0" fontId="27" fillId="2" borderId="59" xfId="0" applyFont="1" applyFill="1" applyBorder="1" applyProtection="1">
      <protection locked="0"/>
    </xf>
    <xf numFmtId="0" fontId="27" fillId="2" borderId="1" xfId="0" applyFont="1" applyFill="1" applyBorder="1" applyAlignment="1" applyProtection="1">
      <alignment horizontal="center" vertical="distributed"/>
      <protection locked="0"/>
    </xf>
    <xf numFmtId="164" fontId="27" fillId="2" borderId="1" xfId="1" applyNumberFormat="1" applyFont="1" applyFill="1" applyBorder="1" applyAlignment="1" applyProtection="1">
      <alignment vertical="center" wrapText="1"/>
      <protection locked="0"/>
    </xf>
    <xf numFmtId="164" fontId="27" fillId="2" borderId="4" xfId="1" applyNumberFormat="1" applyFont="1" applyFill="1" applyBorder="1" applyAlignment="1" applyProtection="1">
      <alignment vertical="center"/>
      <protection locked="0"/>
    </xf>
    <xf numFmtId="0" fontId="27" fillId="2" borderId="57" xfId="0" applyFont="1" applyFill="1" applyBorder="1" applyAlignment="1" applyProtection="1">
      <alignment wrapText="1"/>
      <protection locked="0"/>
    </xf>
    <xf numFmtId="164" fontId="27" fillId="2" borderId="52" xfId="1" applyNumberFormat="1" applyFont="1" applyFill="1" applyBorder="1" applyAlignment="1" applyProtection="1">
      <alignment vertical="center" wrapText="1"/>
      <protection locked="0"/>
    </xf>
    <xf numFmtId="0" fontId="27" fillId="2" borderId="61" xfId="0" applyFont="1" applyFill="1" applyBorder="1" applyAlignment="1" applyProtection="1">
      <alignment horizontal="center" vertical="distributed"/>
      <protection locked="0"/>
    </xf>
    <xf numFmtId="0" fontId="27" fillId="2" borderId="20" xfId="0" applyFont="1" applyFill="1" applyBorder="1" applyAlignment="1" applyProtection="1">
      <alignment horizontal="center" vertical="distributed"/>
      <protection locked="0"/>
    </xf>
    <xf numFmtId="0" fontId="27" fillId="2" borderId="72" xfId="0" applyFont="1" applyFill="1" applyBorder="1" applyAlignment="1" applyProtection="1">
      <alignment horizontal="left" vertical="distributed"/>
      <protection locked="0"/>
    </xf>
    <xf numFmtId="164" fontId="27" fillId="2" borderId="22" xfId="2" applyNumberFormat="1" applyFont="1" applyFill="1" applyBorder="1" applyAlignment="1" applyProtection="1">
      <alignment vertical="center"/>
      <protection locked="0"/>
    </xf>
    <xf numFmtId="41" fontId="27" fillId="2" borderId="20" xfId="2" applyNumberFormat="1" applyFont="1" applyFill="1" applyBorder="1" applyAlignment="1" applyProtection="1">
      <alignment vertical="distributed"/>
      <protection locked="0"/>
    </xf>
    <xf numFmtId="164" fontId="27" fillId="2" borderId="73" xfId="2" applyNumberFormat="1" applyFont="1" applyFill="1" applyBorder="1" applyAlignment="1" applyProtection="1">
      <alignment vertical="center"/>
      <protection locked="0"/>
    </xf>
    <xf numFmtId="164" fontId="27" fillId="2" borderId="22" xfId="0" applyNumberFormat="1" applyFont="1" applyFill="1" applyBorder="1" applyAlignment="1" applyProtection="1">
      <alignment vertical="center"/>
      <protection locked="0"/>
    </xf>
    <xf numFmtId="164" fontId="27" fillId="2" borderId="64" xfId="2" applyNumberFormat="1" applyFont="1" applyFill="1" applyBorder="1" applyAlignment="1" applyProtection="1">
      <alignment vertical="center"/>
      <protection locked="0"/>
    </xf>
    <xf numFmtId="41" fontId="27" fillId="2" borderId="74" xfId="2" applyNumberFormat="1" applyFont="1" applyFill="1" applyBorder="1" applyAlignment="1" applyProtection="1">
      <alignment vertical="distributed"/>
      <protection locked="0"/>
    </xf>
    <xf numFmtId="41" fontId="27" fillId="2" borderId="61" xfId="2" applyNumberFormat="1" applyFont="1" applyFill="1" applyBorder="1" applyAlignment="1" applyProtection="1">
      <alignment vertical="distributed"/>
      <protection locked="0"/>
    </xf>
    <xf numFmtId="0" fontId="27" fillId="2" borderId="20" xfId="0" applyFont="1" applyFill="1" applyBorder="1" applyProtection="1">
      <protection locked="0"/>
    </xf>
    <xf numFmtId="164" fontId="27" fillId="2" borderId="20" xfId="1" applyNumberFormat="1" applyFont="1" applyFill="1" applyBorder="1" applyAlignment="1" applyProtection="1">
      <alignment vertical="center"/>
      <protection locked="0"/>
    </xf>
    <xf numFmtId="3" fontId="27" fillId="2" borderId="20" xfId="0" applyNumberFormat="1" applyFont="1" applyFill="1" applyBorder="1" applyAlignment="1" applyProtection="1">
      <alignment vertical="distributed"/>
      <protection locked="0"/>
    </xf>
    <xf numFmtId="164" fontId="27" fillId="2" borderId="72" xfId="2" applyNumberFormat="1" applyFont="1" applyFill="1" applyBorder="1" applyAlignment="1" applyProtection="1">
      <alignment vertical="center"/>
      <protection locked="0"/>
    </xf>
    <xf numFmtId="164" fontId="27" fillId="2" borderId="64" xfId="1" applyNumberFormat="1" applyFont="1" applyFill="1" applyBorder="1" applyAlignment="1" applyProtection="1">
      <alignment vertical="center" wrapText="1"/>
      <protection locked="0"/>
    </xf>
    <xf numFmtId="0" fontId="27" fillId="2" borderId="61" xfId="0" applyFont="1" applyFill="1" applyBorder="1" applyProtection="1">
      <protection locked="0"/>
    </xf>
    <xf numFmtId="164" fontId="29" fillId="2" borderId="22" xfId="2" applyNumberFormat="1" applyFont="1" applyFill="1" applyBorder="1" applyAlignment="1" applyProtection="1">
      <alignment vertical="center"/>
      <protection locked="0"/>
    </xf>
    <xf numFmtId="0" fontId="27" fillId="2" borderId="22" xfId="0" applyFont="1" applyFill="1" applyBorder="1" applyAlignment="1" applyProtection="1">
      <alignment vertical="center"/>
      <protection locked="0"/>
    </xf>
    <xf numFmtId="164" fontId="27" fillId="2" borderId="33" xfId="1" applyNumberFormat="1" applyFont="1" applyFill="1" applyBorder="1" applyAlignment="1" applyProtection="1">
      <alignment vertical="center"/>
      <protection locked="0"/>
    </xf>
    <xf numFmtId="164" fontId="27" fillId="2" borderId="58" xfId="1" applyNumberFormat="1" applyFont="1" applyFill="1" applyBorder="1" applyAlignment="1" applyProtection="1">
      <alignment vertical="center"/>
      <protection locked="0"/>
    </xf>
    <xf numFmtId="164" fontId="27" fillId="2" borderId="9" xfId="1" applyNumberFormat="1" applyFont="1" applyFill="1" applyBorder="1" applyAlignment="1" applyProtection="1">
      <alignment vertical="center"/>
      <protection locked="0"/>
    </xf>
    <xf numFmtId="164" fontId="27" fillId="2" borderId="35" xfId="1" applyNumberFormat="1" applyFont="1" applyFill="1" applyBorder="1" applyAlignment="1" applyProtection="1">
      <alignment vertical="center"/>
      <protection locked="0"/>
    </xf>
    <xf numFmtId="164" fontId="27" fillId="2" borderId="38" xfId="1" applyNumberFormat="1" applyFont="1" applyFill="1" applyBorder="1" applyAlignment="1" applyProtection="1">
      <alignment vertical="center"/>
      <protection locked="0"/>
    </xf>
    <xf numFmtId="164" fontId="27" fillId="2" borderId="37" xfId="1" applyNumberFormat="1" applyFont="1" applyFill="1" applyBorder="1" applyAlignment="1" applyProtection="1">
      <alignment vertical="center"/>
      <protection locked="0"/>
    </xf>
    <xf numFmtId="164" fontId="27" fillId="2" borderId="60" xfId="1" applyNumberFormat="1" applyFont="1" applyFill="1" applyBorder="1" applyAlignment="1" applyProtection="1">
      <alignment vertical="center"/>
      <protection locked="0"/>
    </xf>
    <xf numFmtId="164" fontId="27" fillId="2" borderId="34" xfId="1" applyNumberFormat="1" applyFont="1" applyFill="1" applyBorder="1" applyAlignment="1" applyProtection="1">
      <alignment vertical="center"/>
      <protection locked="0"/>
    </xf>
    <xf numFmtId="164" fontId="27" fillId="2" borderId="53" xfId="1" applyNumberFormat="1" applyFont="1" applyFill="1" applyBorder="1" applyAlignment="1" applyProtection="1">
      <alignment horizontal="right" vertical="center" wrapText="1"/>
      <protection locked="0"/>
    </xf>
    <xf numFmtId="0" fontId="27" fillId="2" borderId="68" xfId="0" applyFont="1" applyFill="1" applyBorder="1" applyAlignment="1" applyProtection="1">
      <alignment vertical="center" wrapText="1"/>
      <protection locked="0"/>
    </xf>
    <xf numFmtId="164" fontId="27" fillId="2" borderId="37" xfId="1" applyNumberFormat="1" applyFont="1" applyFill="1" applyBorder="1" applyAlignment="1" applyProtection="1">
      <alignment horizontal="right" vertical="center" wrapText="1"/>
      <protection locked="0"/>
    </xf>
    <xf numFmtId="0" fontId="27" fillId="2" borderId="53" xfId="0" applyFont="1" applyFill="1" applyBorder="1" applyAlignment="1" applyProtection="1">
      <alignment vertical="center" wrapText="1"/>
      <protection locked="0"/>
    </xf>
    <xf numFmtId="164" fontId="27" fillId="2" borderId="53" xfId="1" applyNumberFormat="1" applyFont="1" applyFill="1" applyBorder="1" applyAlignment="1" applyProtection="1">
      <alignment vertical="center"/>
      <protection locked="0"/>
    </xf>
    <xf numFmtId="164" fontId="27" fillId="2" borderId="57" xfId="1" applyNumberFormat="1" applyFont="1" applyFill="1" applyBorder="1" applyAlignment="1" applyProtection="1">
      <alignment vertical="center"/>
      <protection locked="0"/>
    </xf>
    <xf numFmtId="164" fontId="27" fillId="2" borderId="36" xfId="1" applyNumberFormat="1" applyFont="1" applyFill="1" applyBorder="1" applyAlignment="1" applyProtection="1">
      <alignment vertical="center"/>
      <protection locked="0"/>
    </xf>
    <xf numFmtId="164" fontId="27" fillId="2" borderId="29" xfId="1" applyNumberFormat="1" applyFont="1" applyFill="1" applyBorder="1" applyAlignment="1" applyProtection="1">
      <alignment vertical="center"/>
      <protection locked="0"/>
    </xf>
    <xf numFmtId="164" fontId="27" fillId="2" borderId="71" xfId="1" applyNumberFormat="1" applyFont="1" applyFill="1" applyBorder="1" applyAlignment="1" applyProtection="1">
      <alignment vertical="center"/>
      <protection locked="0"/>
    </xf>
    <xf numFmtId="0" fontId="27" fillId="2" borderId="46" xfId="0" applyFont="1" applyFill="1" applyBorder="1" applyAlignment="1" applyProtection="1">
      <alignment vertical="center" wrapText="1"/>
      <protection locked="0"/>
    </xf>
    <xf numFmtId="0" fontId="27" fillId="2" borderId="28" xfId="0" applyFont="1" applyFill="1" applyBorder="1" applyAlignment="1" applyProtection="1">
      <alignment vertical="center" wrapText="1"/>
      <protection locked="0"/>
    </xf>
    <xf numFmtId="164" fontId="27" fillId="2" borderId="33" xfId="2" applyNumberFormat="1" applyFont="1" applyFill="1" applyBorder="1" applyAlignment="1" applyProtection="1">
      <alignment horizontal="right" vertical="center" wrapText="1"/>
      <protection locked="0"/>
    </xf>
    <xf numFmtId="0" fontId="27" fillId="2" borderId="56" xfId="0" applyFont="1" applyFill="1" applyBorder="1" applyAlignment="1" applyProtection="1">
      <alignment vertical="center" wrapText="1"/>
      <protection locked="0"/>
    </xf>
    <xf numFmtId="164" fontId="27" fillId="2" borderId="53" xfId="2" applyNumberFormat="1" applyFont="1" applyFill="1" applyBorder="1" applyAlignment="1" applyProtection="1">
      <alignment horizontal="right" vertical="center" wrapText="1"/>
      <protection locked="0"/>
    </xf>
    <xf numFmtId="0" fontId="27" fillId="2" borderId="68" xfId="0" applyFont="1" applyFill="1" applyBorder="1" applyAlignment="1" applyProtection="1">
      <alignment vertical="center"/>
      <protection locked="0"/>
    </xf>
    <xf numFmtId="164" fontId="27" fillId="2" borderId="1" xfId="2" applyNumberFormat="1" applyFont="1" applyFill="1" applyBorder="1" applyAlignment="1" applyProtection="1">
      <alignment horizontal="right" vertical="center" wrapText="1"/>
      <protection locked="0"/>
    </xf>
    <xf numFmtId="0" fontId="27" fillId="2" borderId="0" xfId="0" applyFont="1" applyFill="1" applyBorder="1" applyAlignment="1" applyProtection="1">
      <alignment vertical="center"/>
      <protection locked="0"/>
    </xf>
    <xf numFmtId="0" fontId="27" fillId="2" borderId="1" xfId="0" applyFont="1" applyFill="1" applyBorder="1" applyAlignment="1">
      <alignment horizontal="right" vertical="center"/>
    </xf>
    <xf numFmtId="0" fontId="27" fillId="0" borderId="1" xfId="0" applyFont="1" applyFill="1" applyBorder="1" applyAlignment="1" applyProtection="1">
      <alignment horizontal="center" vertical="center"/>
      <protection locked="0"/>
    </xf>
    <xf numFmtId="0" fontId="27" fillId="2" borderId="42" xfId="0" applyFont="1" applyFill="1" applyBorder="1" applyAlignment="1" applyProtection="1">
      <alignment horizontal="right" vertical="center" wrapText="1"/>
      <protection locked="0"/>
    </xf>
    <xf numFmtId="0" fontId="27" fillId="2" borderId="68" xfId="0" applyFont="1" applyFill="1" applyBorder="1"/>
    <xf numFmtId="164" fontId="27" fillId="2" borderId="3" xfId="1" applyNumberFormat="1" applyFont="1" applyFill="1" applyBorder="1" applyAlignment="1" applyProtection="1">
      <alignment vertical="center"/>
      <protection locked="0"/>
    </xf>
    <xf numFmtId="164" fontId="27" fillId="0" borderId="38" xfId="1" applyNumberFormat="1" applyFont="1" applyFill="1" applyBorder="1" applyAlignment="1" applyProtection="1">
      <alignment vertical="center"/>
      <protection locked="0"/>
    </xf>
    <xf numFmtId="164" fontId="27" fillId="2" borderId="53" xfId="1" applyNumberFormat="1" applyFont="1" applyFill="1" applyBorder="1" applyAlignment="1" applyProtection="1">
      <alignment horizontal="right" vertical="center" wrapText="1" readingOrder="2"/>
      <protection locked="0"/>
    </xf>
    <xf numFmtId="164" fontId="29" fillId="2" borderId="41" xfId="2" applyNumberFormat="1" applyFont="1" applyFill="1" applyBorder="1" applyAlignment="1" applyProtection="1">
      <alignment vertical="center"/>
      <protection locked="0"/>
    </xf>
    <xf numFmtId="164" fontId="29" fillId="2" borderId="57" xfId="2" applyNumberFormat="1" applyFont="1" applyFill="1" applyBorder="1" applyAlignment="1" applyProtection="1">
      <alignment vertical="center"/>
      <protection locked="0"/>
    </xf>
    <xf numFmtId="164" fontId="29" fillId="2" borderId="35" xfId="2" applyNumberFormat="1" applyFont="1" applyFill="1" applyBorder="1" applyAlignment="1" applyProtection="1">
      <alignment vertical="center"/>
      <protection locked="0"/>
    </xf>
    <xf numFmtId="164" fontId="29" fillId="2" borderId="34" xfId="2" applyNumberFormat="1" applyFont="1" applyFill="1" applyBorder="1" applyAlignment="1" applyProtection="1">
      <alignment vertical="center"/>
      <protection locked="0"/>
    </xf>
    <xf numFmtId="164" fontId="29" fillId="2" borderId="71" xfId="2" applyNumberFormat="1" applyFont="1" applyFill="1" applyBorder="1" applyAlignment="1" applyProtection="1">
      <alignment vertical="center"/>
      <protection locked="0"/>
    </xf>
    <xf numFmtId="0" fontId="27" fillId="2" borderId="38" xfId="0" applyFont="1" applyFill="1" applyBorder="1" applyAlignment="1" applyProtection="1">
      <alignment horizontal="center" vertical="center"/>
      <protection locked="0"/>
    </xf>
    <xf numFmtId="0" fontId="29" fillId="2" borderId="45" xfId="0" applyFont="1" applyFill="1" applyBorder="1" applyAlignment="1" applyProtection="1">
      <alignment horizontal="center" vertical="center"/>
      <protection locked="0"/>
    </xf>
    <xf numFmtId="0" fontId="29" fillId="2" borderId="4" xfId="0" applyFont="1" applyFill="1" applyBorder="1" applyAlignment="1" applyProtection="1">
      <alignment horizontal="center" vertical="center"/>
      <protection locked="0"/>
    </xf>
    <xf numFmtId="0" fontId="29" fillId="2" borderId="40" xfId="0" applyFont="1" applyFill="1" applyBorder="1" applyAlignment="1" applyProtection="1">
      <alignment vertical="center" wrapText="1"/>
      <protection locked="0"/>
    </xf>
    <xf numFmtId="164" fontId="29" fillId="2" borderId="54" xfId="2" applyNumberFormat="1" applyFont="1" applyFill="1" applyBorder="1" applyAlignment="1" applyProtection="1">
      <alignment vertical="center"/>
      <protection locked="0"/>
    </xf>
    <xf numFmtId="164" fontId="29" fillId="2" borderId="56" xfId="2" applyNumberFormat="1" applyFont="1" applyFill="1" applyBorder="1" applyAlignment="1" applyProtection="1">
      <alignment vertical="center"/>
      <protection locked="0"/>
    </xf>
    <xf numFmtId="164" fontId="29" fillId="2" borderId="55" xfId="2" applyNumberFormat="1" applyFont="1" applyFill="1" applyBorder="1" applyAlignment="1" applyProtection="1">
      <alignment vertical="center"/>
      <protection locked="0"/>
    </xf>
    <xf numFmtId="164" fontId="29" fillId="2" borderId="39" xfId="2" applyNumberFormat="1" applyFont="1" applyFill="1" applyBorder="1" applyAlignment="1" applyProtection="1">
      <alignment vertical="center"/>
      <protection locked="0"/>
    </xf>
    <xf numFmtId="164" fontId="29" fillId="2" borderId="4" xfId="2" applyNumberFormat="1" applyFont="1" applyFill="1" applyBorder="1" applyAlignment="1" applyProtection="1">
      <alignment vertical="center"/>
      <protection locked="0"/>
    </xf>
    <xf numFmtId="164" fontId="29" fillId="2" borderId="46" xfId="2" applyNumberFormat="1" applyFont="1" applyFill="1" applyBorder="1" applyAlignment="1" applyProtection="1">
      <alignment vertical="center"/>
      <protection locked="0"/>
    </xf>
    <xf numFmtId="164" fontId="29" fillId="2" borderId="45" xfId="2" applyNumberFormat="1" applyFont="1" applyFill="1" applyBorder="1" applyAlignment="1" applyProtection="1">
      <alignment vertical="center"/>
      <protection locked="0"/>
    </xf>
    <xf numFmtId="164" fontId="29" fillId="2" borderId="43" xfId="2" applyNumberFormat="1" applyFont="1" applyFill="1" applyBorder="1" applyAlignment="1" applyProtection="1">
      <alignment vertical="center"/>
      <protection locked="0"/>
    </xf>
    <xf numFmtId="0" fontId="29" fillId="2" borderId="41" xfId="0" applyFont="1" applyFill="1" applyBorder="1" applyAlignment="1" applyProtection="1">
      <alignment vertical="center"/>
      <protection locked="0"/>
    </xf>
    <xf numFmtId="0" fontId="27" fillId="2" borderId="0" xfId="0" applyFont="1" applyFill="1" applyAlignment="1">
      <alignment horizontal="center"/>
    </xf>
    <xf numFmtId="0" fontId="29" fillId="2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/>
    </xf>
    <xf numFmtId="0" fontId="27" fillId="2" borderId="1" xfId="0" applyFont="1" applyFill="1" applyBorder="1" applyAlignment="1"/>
    <xf numFmtId="0" fontId="27" fillId="2" borderId="1" xfId="0" applyFont="1" applyFill="1" applyBorder="1"/>
    <xf numFmtId="0" fontId="27" fillId="2" borderId="9" xfId="0" applyFont="1" applyFill="1" applyBorder="1"/>
    <xf numFmtId="164" fontId="29" fillId="2" borderId="50" xfId="1" applyNumberFormat="1" applyFont="1" applyFill="1" applyBorder="1" applyAlignment="1">
      <alignment vertical="center"/>
    </xf>
    <xf numFmtId="43" fontId="29" fillId="2" borderId="50" xfId="1" applyFont="1" applyFill="1" applyBorder="1" applyAlignment="1">
      <alignment vertical="center"/>
    </xf>
    <xf numFmtId="164" fontId="29" fillId="2" borderId="74" xfId="1" applyNumberFormat="1" applyFont="1" applyFill="1" applyBorder="1" applyAlignment="1">
      <alignment vertical="center"/>
    </xf>
    <xf numFmtId="164" fontId="27" fillId="2" borderId="0" xfId="0" applyNumberFormat="1" applyFont="1" applyFill="1"/>
    <xf numFmtId="43" fontId="27" fillId="2" borderId="0" xfId="0" applyNumberFormat="1" applyFont="1" applyFill="1"/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 readingOrder="2"/>
    </xf>
    <xf numFmtId="0" fontId="4" fillId="0" borderId="0" xfId="0" applyFont="1" applyAlignment="1">
      <alignment horizontal="center" readingOrder="2"/>
    </xf>
    <xf numFmtId="0" fontId="3" fillId="0" borderId="0" xfId="0" applyFont="1" applyAlignment="1">
      <alignment horizontal="center" wrapText="1" readingOrder="2"/>
    </xf>
    <xf numFmtId="0" fontId="5" fillId="0" borderId="0" xfId="0" applyFont="1" applyAlignment="1">
      <alignment horizontal="center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horizontal="center" vertical="top" wrapText="1" readingOrder="2"/>
    </xf>
    <xf numFmtId="0" fontId="14" fillId="0" borderId="0" xfId="0" applyFont="1" applyAlignment="1">
      <alignment horizontal="center" vertical="top" wrapText="1" readingOrder="2"/>
    </xf>
    <xf numFmtId="0" fontId="15" fillId="0" borderId="0" xfId="0" applyFont="1" applyAlignment="1">
      <alignment horizontal="center" readingOrder="2"/>
    </xf>
    <xf numFmtId="0" fontId="14" fillId="0" borderId="0" xfId="0" applyFont="1" applyAlignment="1"/>
    <xf numFmtId="0" fontId="15" fillId="0" borderId="0" xfId="0" applyFont="1" applyAlignment="1">
      <alignment horizontal="center" vertical="distributed" wrapText="1" readingOrder="2"/>
    </xf>
    <xf numFmtId="0" fontId="29" fillId="2" borderId="16" xfId="0" applyNumberFormat="1" applyFont="1" applyFill="1" applyBorder="1" applyAlignment="1" applyProtection="1">
      <alignment horizontal="center" vertical="center"/>
      <protection locked="0"/>
    </xf>
    <xf numFmtId="0" fontId="29" fillId="2" borderId="18" xfId="0" applyNumberFormat="1" applyFont="1" applyFill="1" applyBorder="1" applyAlignment="1" applyProtection="1">
      <alignment horizontal="center" vertical="center"/>
      <protection locked="0"/>
    </xf>
    <xf numFmtId="0" fontId="29" fillId="2" borderId="17" xfId="0" applyNumberFormat="1" applyFont="1" applyFill="1" applyBorder="1" applyAlignment="1" applyProtection="1">
      <alignment horizontal="center" vertical="center"/>
      <protection locked="0"/>
    </xf>
    <xf numFmtId="0" fontId="29" fillId="2" borderId="47" xfId="0" applyNumberFormat="1" applyFont="1" applyFill="1" applyBorder="1" applyAlignment="1" applyProtection="1">
      <alignment horizontal="center" vertical="center"/>
      <protection locked="0"/>
    </xf>
    <xf numFmtId="0" fontId="29" fillId="2" borderId="48" xfId="0" applyNumberFormat="1" applyFont="1" applyFill="1" applyBorder="1" applyAlignment="1" applyProtection="1">
      <alignment horizontal="center" vertical="center"/>
      <protection locked="0"/>
    </xf>
    <xf numFmtId="0" fontId="29" fillId="2" borderId="49" xfId="0" applyNumberFormat="1" applyFont="1" applyFill="1" applyBorder="1" applyAlignment="1" applyProtection="1">
      <alignment horizontal="center" vertical="center"/>
      <protection locked="0"/>
    </xf>
    <xf numFmtId="0" fontId="29" fillId="2" borderId="63" xfId="0" applyNumberFormat="1" applyFont="1" applyFill="1" applyBorder="1" applyAlignment="1" applyProtection="1">
      <alignment horizontal="center" vertical="center"/>
      <protection locked="0"/>
    </xf>
    <xf numFmtId="0" fontId="29" fillId="2" borderId="64" xfId="0" applyNumberFormat="1" applyFont="1" applyFill="1" applyBorder="1" applyAlignment="1" applyProtection="1">
      <alignment horizontal="center" vertical="center"/>
      <protection locked="0"/>
    </xf>
    <xf numFmtId="0" fontId="29" fillId="2" borderId="21" xfId="0" applyNumberFormat="1" applyFont="1" applyFill="1" applyBorder="1" applyAlignment="1" applyProtection="1">
      <alignment horizontal="center" vertical="center"/>
      <protection locked="0"/>
    </xf>
    <xf numFmtId="0" fontId="29" fillId="2" borderId="51" xfId="0" applyNumberFormat="1" applyFont="1" applyFill="1" applyBorder="1" applyAlignment="1" applyProtection="1">
      <alignment horizontal="center" vertical="center"/>
      <protection locked="0"/>
    </xf>
    <xf numFmtId="164" fontId="28" fillId="2" borderId="0" xfId="2" applyNumberFormat="1" applyFont="1" applyFill="1" applyBorder="1" applyAlignment="1" applyProtection="1">
      <alignment horizontal="right"/>
      <protection locked="0"/>
    </xf>
    <xf numFmtId="0" fontId="29" fillId="2" borderId="13" xfId="0" applyFont="1" applyFill="1" applyBorder="1" applyAlignment="1" applyProtection="1">
      <alignment horizontal="center" vertical="top"/>
      <protection locked="0"/>
    </xf>
    <xf numFmtId="0" fontId="29" fillId="2" borderId="20" xfId="0" applyFont="1" applyFill="1" applyBorder="1" applyAlignment="1" applyProtection="1">
      <alignment horizontal="center" vertical="top"/>
      <protection locked="0"/>
    </xf>
    <xf numFmtId="0" fontId="29" fillId="2" borderId="15" xfId="0" applyFont="1" applyFill="1" applyBorder="1" applyAlignment="1" applyProtection="1">
      <alignment horizontal="center" vertical="top" wrapText="1"/>
      <protection locked="0"/>
    </xf>
    <xf numFmtId="0" fontId="29" fillId="2" borderId="22" xfId="0" applyFont="1" applyFill="1" applyBorder="1" applyAlignment="1" applyProtection="1">
      <alignment horizontal="center" vertical="top" wrapText="1"/>
      <protection locked="0"/>
    </xf>
    <xf numFmtId="0" fontId="29" fillId="2" borderId="16" xfId="0" applyFont="1" applyFill="1" applyBorder="1" applyAlignment="1" applyProtection="1">
      <alignment horizontal="center" vertical="top"/>
      <protection locked="0"/>
    </xf>
    <xf numFmtId="0" fontId="29" fillId="2" borderId="17" xfId="0" applyFont="1" applyFill="1" applyBorder="1" applyAlignment="1" applyProtection="1">
      <alignment horizontal="center" vertical="top"/>
      <protection locked="0"/>
    </xf>
    <xf numFmtId="0" fontId="29" fillId="2" borderId="18" xfId="0" applyFont="1" applyFill="1" applyBorder="1" applyAlignment="1" applyProtection="1">
      <alignment horizontal="center" vertical="top"/>
      <protection locked="0"/>
    </xf>
    <xf numFmtId="0" fontId="29" fillId="2" borderId="15" xfId="0" applyFont="1" applyFill="1" applyBorder="1" applyAlignment="1" applyProtection="1">
      <alignment horizontal="center" vertical="top"/>
      <protection locked="0"/>
    </xf>
    <xf numFmtId="0" fontId="29" fillId="2" borderId="22" xfId="0" applyFont="1" applyFill="1" applyBorder="1" applyAlignment="1" applyProtection="1">
      <alignment horizontal="center" vertical="top"/>
      <protection locked="0"/>
    </xf>
  </cellXfs>
  <cellStyles count="7">
    <cellStyle name="Comma" xfId="1" builtinId="3"/>
    <cellStyle name="Comma 2" xfId="3"/>
    <cellStyle name="Comma 3" xfId="4"/>
    <cellStyle name="Comma 3 2" xfId="2"/>
    <cellStyle name="Excel Built-in Normal" xfId="5"/>
    <cellStyle name="Normal" xfId="0" builtinId="0"/>
    <cellStyle name="Normal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95249</xdr:colOff>
      <xdr:row>0</xdr:row>
      <xdr:rowOff>31750</xdr:rowOff>
    </xdr:from>
    <xdr:to>
      <xdr:col>1</xdr:col>
      <xdr:colOff>645856</xdr:colOff>
      <xdr:row>6</xdr:row>
      <xdr:rowOff>111125</xdr:rowOff>
    </xdr:to>
    <xdr:pic>
      <xdr:nvPicPr>
        <xdr:cNvPr id="2" name="תמונה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5393969" y="31750"/>
          <a:ext cx="1684082" cy="133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539750</xdr:colOff>
      <xdr:row>5</xdr:row>
      <xdr:rowOff>297507</xdr:rowOff>
    </xdr:to>
    <xdr:pic>
      <xdr:nvPicPr>
        <xdr:cNvPr id="2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709125" y="0"/>
          <a:ext cx="2359025" cy="1564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107"/>
  <sheetViews>
    <sheetView rightToLeft="1" tabSelected="1" zoomScale="60" zoomScaleNormal="60" workbookViewId="0">
      <selection activeCell="J18" sqref="J18"/>
    </sheetView>
  </sheetViews>
  <sheetFormatPr defaultColWidth="9.140625" defaultRowHeight="27" x14ac:dyDescent="0.4"/>
  <cols>
    <col min="1" max="1" width="17" style="1" customWidth="1"/>
    <col min="2" max="2" width="56.85546875" style="1" customWidth="1"/>
    <col min="3" max="3" width="26.42578125" style="1" customWidth="1"/>
    <col min="4" max="4" width="22.42578125" style="1" customWidth="1"/>
    <col min="5" max="5" width="42.140625" style="1" customWidth="1"/>
    <col min="6" max="6" width="30.5703125" style="1" customWidth="1"/>
    <col min="7" max="7" width="11" style="1" customWidth="1"/>
    <col min="8" max="8" width="9" style="1" customWidth="1"/>
    <col min="9" max="16384" width="9.140625" style="1"/>
  </cols>
  <sheetData>
    <row r="1" spans="1:7" ht="12.75" customHeight="1" x14ac:dyDescent="0.4">
      <c r="A1" s="393"/>
      <c r="B1"/>
      <c r="C1"/>
    </row>
    <row r="2" spans="1:7" ht="24" customHeight="1" x14ac:dyDescent="0.4">
      <c r="A2" s="393"/>
      <c r="B2"/>
      <c r="C2" s="394" t="s">
        <v>0</v>
      </c>
      <c r="D2" s="394"/>
    </row>
    <row r="3" spans="1:7" ht="12.75" customHeight="1" x14ac:dyDescent="0.4">
      <c r="A3" s="393"/>
      <c r="B3"/>
      <c r="C3" s="394"/>
      <c r="D3" s="394"/>
    </row>
    <row r="4" spans="1:7" ht="12.75" customHeight="1" x14ac:dyDescent="0.4">
      <c r="B4"/>
      <c r="C4" s="394"/>
      <c r="D4" s="394"/>
      <c r="G4" s="2"/>
    </row>
    <row r="5" spans="1:7" ht="24" customHeight="1" x14ac:dyDescent="0.4">
      <c r="B5"/>
      <c r="C5" s="395" t="s">
        <v>1</v>
      </c>
      <c r="D5" s="395"/>
      <c r="F5" s="3">
        <v>44172</v>
      </c>
    </row>
    <row r="6" spans="1:7" ht="12.75" customHeight="1" x14ac:dyDescent="0.4">
      <c r="B6" s="4"/>
      <c r="C6" s="395"/>
      <c r="D6" s="395"/>
    </row>
    <row r="7" spans="1:7" ht="15" customHeight="1" x14ac:dyDescent="0.4">
      <c r="B7" s="4"/>
      <c r="C7" s="396" t="s">
        <v>2</v>
      </c>
      <c r="D7" s="396"/>
    </row>
    <row r="8" spans="1:7" ht="24.75" customHeight="1" x14ac:dyDescent="0.4">
      <c r="A8" s="5" t="s">
        <v>3</v>
      </c>
      <c r="B8" s="6"/>
      <c r="C8" s="396"/>
      <c r="D8" s="396"/>
      <c r="F8" s="7"/>
      <c r="G8" s="8"/>
    </row>
    <row r="9" spans="1:7" ht="24.75" customHeight="1" x14ac:dyDescent="0.4">
      <c r="A9" s="5" t="s">
        <v>4</v>
      </c>
      <c r="B9" s="6"/>
      <c r="C9" s="4"/>
    </row>
    <row r="10" spans="1:7" x14ac:dyDescent="0.4">
      <c r="A10" s="5" t="s">
        <v>5</v>
      </c>
      <c r="B10" s="5"/>
    </row>
    <row r="12" spans="1:7" x14ac:dyDescent="0.4">
      <c r="B12" s="9" t="s">
        <v>6</v>
      </c>
    </row>
    <row r="13" spans="1:7" ht="33.75" x14ac:dyDescent="0.5">
      <c r="B13" s="10"/>
      <c r="C13" s="11" t="s">
        <v>7</v>
      </c>
      <c r="D13" s="11"/>
      <c r="E13" s="11"/>
    </row>
    <row r="14" spans="1:7" x14ac:dyDescent="0.4">
      <c r="A14" s="5" t="s">
        <v>8</v>
      </c>
      <c r="B14" s="9"/>
      <c r="C14" s="9"/>
      <c r="D14" s="9"/>
      <c r="E14" s="9"/>
    </row>
    <row r="15" spans="1:7" x14ac:dyDescent="0.4">
      <c r="A15" s="5" t="s">
        <v>9</v>
      </c>
      <c r="B15" s="5" t="s">
        <v>10</v>
      </c>
      <c r="C15" s="5"/>
    </row>
    <row r="16" spans="1:7" x14ac:dyDescent="0.4">
      <c r="A16" s="5"/>
      <c r="B16" s="5"/>
      <c r="C16" s="5"/>
    </row>
    <row r="17" spans="1:8" x14ac:dyDescent="0.4">
      <c r="A17" s="397" t="s">
        <v>11</v>
      </c>
      <c r="B17" s="397"/>
      <c r="C17" s="397"/>
      <c r="D17" s="397"/>
      <c r="E17" s="397"/>
      <c r="F17" s="397"/>
    </row>
    <row r="19" spans="1:8" x14ac:dyDescent="0.4">
      <c r="C19" s="5" t="s">
        <v>12</v>
      </c>
      <c r="D19" s="5"/>
    </row>
    <row r="21" spans="1:8" x14ac:dyDescent="0.4">
      <c r="A21" s="5" t="s">
        <v>13</v>
      </c>
      <c r="B21" s="5"/>
      <c r="C21" s="5"/>
      <c r="D21" s="5"/>
      <c r="E21" s="5"/>
      <c r="F21" s="5"/>
      <c r="G21" s="5"/>
    </row>
    <row r="22" spans="1:8" x14ac:dyDescent="0.4">
      <c r="A22" s="5" t="s">
        <v>14</v>
      </c>
      <c r="B22" s="5"/>
      <c r="C22" s="5"/>
      <c r="D22" s="5"/>
      <c r="E22" s="5"/>
      <c r="F22" s="5"/>
      <c r="G22" s="5"/>
    </row>
    <row r="23" spans="1:8" x14ac:dyDescent="0.4">
      <c r="A23" s="5" t="s">
        <v>15</v>
      </c>
      <c r="B23" s="5"/>
      <c r="C23" s="5"/>
      <c r="D23" s="5"/>
      <c r="E23" s="5"/>
      <c r="F23" s="5"/>
      <c r="G23" s="5"/>
    </row>
    <row r="24" spans="1:8" x14ac:dyDescent="0.4">
      <c r="A24" s="5"/>
      <c r="B24" s="5"/>
      <c r="C24" s="5"/>
      <c r="D24" s="5"/>
      <c r="E24" s="5"/>
      <c r="F24" s="5"/>
      <c r="G24" s="5"/>
    </row>
    <row r="25" spans="1:8" x14ac:dyDescent="0.4">
      <c r="A25" s="12" t="s">
        <v>16</v>
      </c>
      <c r="B25" s="5"/>
      <c r="C25" s="5"/>
      <c r="D25" s="13" t="s">
        <v>17</v>
      </c>
      <c r="E25" s="13"/>
      <c r="F25" s="14"/>
      <c r="G25" s="5"/>
    </row>
    <row r="26" spans="1:8" x14ac:dyDescent="0.4">
      <c r="A26" s="5"/>
      <c r="B26" s="5"/>
      <c r="C26" s="5"/>
      <c r="D26" s="13"/>
      <c r="E26" s="13"/>
      <c r="F26" s="13"/>
      <c r="G26" s="5"/>
    </row>
    <row r="27" spans="1:8" x14ac:dyDescent="0.4">
      <c r="A27" s="5" t="s">
        <v>18</v>
      </c>
      <c r="B27" s="5"/>
      <c r="C27" s="5"/>
      <c r="D27" s="13" t="s">
        <v>19</v>
      </c>
      <c r="E27" s="13"/>
      <c r="F27" s="14"/>
      <c r="G27" s="5"/>
    </row>
    <row r="29" spans="1:8" x14ac:dyDescent="0.4">
      <c r="A29" s="15" t="s">
        <v>20</v>
      </c>
      <c r="B29" s="16" t="s">
        <v>21</v>
      </c>
      <c r="C29" s="17" t="s">
        <v>22</v>
      </c>
      <c r="D29" s="15" t="s">
        <v>20</v>
      </c>
      <c r="E29" s="16" t="s">
        <v>23</v>
      </c>
      <c r="F29" s="17" t="s">
        <v>22</v>
      </c>
    </row>
    <row r="30" spans="1:8" x14ac:dyDescent="0.4">
      <c r="A30" s="18">
        <v>510</v>
      </c>
      <c r="B30" s="19" t="s">
        <v>24</v>
      </c>
      <c r="C30" s="20"/>
      <c r="D30" s="21">
        <v>61</v>
      </c>
      <c r="E30" s="21" t="s">
        <v>25</v>
      </c>
      <c r="F30" s="22"/>
      <c r="H30" s="23"/>
    </row>
    <row r="31" spans="1:8" ht="10.5" hidden="1" customHeight="1" x14ac:dyDescent="0.4">
      <c r="A31" s="21"/>
      <c r="B31" s="21"/>
      <c r="C31" s="24"/>
      <c r="D31" s="21"/>
      <c r="E31" s="21"/>
      <c r="F31" s="24"/>
    </row>
    <row r="32" spans="1:8" x14ac:dyDescent="0.4">
      <c r="A32" s="18">
        <v>521</v>
      </c>
      <c r="B32" s="25" t="s">
        <v>26</v>
      </c>
      <c r="C32" s="26">
        <f>SUM(C34:C42)</f>
        <v>30000</v>
      </c>
      <c r="D32" s="21">
        <v>62</v>
      </c>
      <c r="E32" s="21" t="s">
        <v>27</v>
      </c>
      <c r="F32" s="24"/>
    </row>
    <row r="33" spans="1:9" ht="10.5" hidden="1" customHeight="1" x14ac:dyDescent="0.4">
      <c r="A33" s="21"/>
      <c r="B33" s="21"/>
      <c r="C33" s="24"/>
      <c r="D33" s="21"/>
      <c r="E33" s="21"/>
      <c r="F33" s="24"/>
    </row>
    <row r="34" spans="1:9" x14ac:dyDescent="0.4">
      <c r="A34" s="21">
        <v>521.01</v>
      </c>
      <c r="B34" s="21" t="s">
        <v>28</v>
      </c>
      <c r="C34" s="24">
        <v>17000</v>
      </c>
      <c r="D34" s="21">
        <v>63</v>
      </c>
      <c r="E34" s="21" t="s">
        <v>29</v>
      </c>
      <c r="F34" s="24"/>
      <c r="G34" s="27"/>
      <c r="H34" s="23"/>
      <c r="I34" s="28"/>
    </row>
    <row r="35" spans="1:9" ht="8.25" hidden="1" customHeight="1" x14ac:dyDescent="0.4">
      <c r="A35" s="21"/>
      <c r="B35" s="21"/>
      <c r="C35" s="24"/>
      <c r="D35" s="21"/>
      <c r="E35" s="21"/>
      <c r="F35" s="24"/>
      <c r="G35" s="27"/>
    </row>
    <row r="36" spans="1:9" x14ac:dyDescent="0.4">
      <c r="A36" s="21">
        <v>521.02</v>
      </c>
      <c r="B36" s="21" t="s">
        <v>30</v>
      </c>
      <c r="C36" s="24"/>
      <c r="D36" s="21">
        <v>64</v>
      </c>
      <c r="E36" s="21" t="s">
        <v>31</v>
      </c>
      <c r="F36" s="24"/>
      <c r="G36" s="27"/>
    </row>
    <row r="37" spans="1:9" ht="9" hidden="1" customHeight="1" x14ac:dyDescent="0.4">
      <c r="A37" s="21"/>
      <c r="B37" s="21"/>
      <c r="C37" s="24"/>
      <c r="D37" s="21"/>
      <c r="E37" s="21"/>
      <c r="F37" s="24"/>
      <c r="G37" s="27"/>
    </row>
    <row r="38" spans="1:9" x14ac:dyDescent="0.4">
      <c r="A38" s="21">
        <v>521.03</v>
      </c>
      <c r="B38" s="21" t="s">
        <v>32</v>
      </c>
      <c r="C38" s="24"/>
      <c r="D38" s="21">
        <v>71</v>
      </c>
      <c r="E38" s="21" t="s">
        <v>33</v>
      </c>
      <c r="F38" s="24">
        <f>'תקציב 21-22 מאושר'!H17</f>
        <v>2262</v>
      </c>
      <c r="G38" s="7"/>
      <c r="H38" s="7"/>
    </row>
    <row r="39" spans="1:9" ht="9.75" hidden="1" customHeight="1" x14ac:dyDescent="0.4">
      <c r="A39" s="21"/>
      <c r="B39" s="21"/>
      <c r="C39" s="24"/>
      <c r="D39" s="21"/>
      <c r="E39" s="21"/>
      <c r="F39" s="24"/>
      <c r="G39" s="7"/>
      <c r="H39" s="7"/>
    </row>
    <row r="40" spans="1:9" x14ac:dyDescent="0.4">
      <c r="A40" s="21">
        <v>521.04</v>
      </c>
      <c r="B40" s="21" t="s">
        <v>34</v>
      </c>
      <c r="C40" s="24">
        <v>8600</v>
      </c>
      <c r="D40" s="21">
        <v>72</v>
      </c>
      <c r="E40" s="21" t="s">
        <v>35</v>
      </c>
      <c r="F40" s="24">
        <f>'תקציב 21-22 מאושר'!H31</f>
        <v>1635</v>
      </c>
      <c r="G40" s="7"/>
      <c r="H40" s="23"/>
      <c r="I40" s="28"/>
    </row>
    <row r="41" spans="1:9" ht="9.75" hidden="1" customHeight="1" x14ac:dyDescent="0.4">
      <c r="A41" s="21"/>
      <c r="B41" s="21"/>
      <c r="C41" s="24"/>
      <c r="D41" s="21"/>
      <c r="E41" s="21"/>
      <c r="F41" s="24"/>
      <c r="G41" s="7"/>
      <c r="H41" s="7"/>
    </row>
    <row r="42" spans="1:9" x14ac:dyDescent="0.4">
      <c r="A42" s="21">
        <v>521.99</v>
      </c>
      <c r="B42" s="21" t="s">
        <v>36</v>
      </c>
      <c r="C42" s="24">
        <v>4400</v>
      </c>
      <c r="D42" s="21">
        <v>73</v>
      </c>
      <c r="E42" s="21" t="s">
        <v>37</v>
      </c>
      <c r="F42" s="24">
        <f>'תקציב 21-22 מאושר'!H69</f>
        <v>19602</v>
      </c>
      <c r="G42" s="7"/>
      <c r="H42" s="7"/>
    </row>
    <row r="43" spans="1:9" ht="10.5" hidden="1" customHeight="1" x14ac:dyDescent="0.4">
      <c r="A43" s="21"/>
      <c r="B43" s="21"/>
      <c r="C43" s="24"/>
      <c r="D43" s="21"/>
      <c r="E43" s="21"/>
      <c r="F43" s="24"/>
      <c r="G43" s="7"/>
      <c r="H43" s="7"/>
    </row>
    <row r="44" spans="1:9" x14ac:dyDescent="0.4">
      <c r="A44" s="18">
        <v>522</v>
      </c>
      <c r="B44" s="25" t="s">
        <v>38</v>
      </c>
      <c r="C44" s="26">
        <f>SUM(C46:C56)</f>
        <v>59141.537000000004</v>
      </c>
      <c r="D44" s="21">
        <v>74</v>
      </c>
      <c r="E44" s="21" t="s">
        <v>39</v>
      </c>
      <c r="F44" s="24">
        <f>'תקציב 21-22 מאושר'!H98+'תקציב 21-22 מאושר'!H101+'תקציב 21-22 מאושר'!H108+'תקציב 21-22 מאושר'!H136+'תקציב 21-22 מאושר'!H170</f>
        <v>71385.043000000005</v>
      </c>
      <c r="G44" s="7"/>
      <c r="H44" s="7"/>
    </row>
    <row r="45" spans="1:9" ht="10.5" hidden="1" customHeight="1" x14ac:dyDescent="0.4">
      <c r="A45" s="21"/>
      <c r="B45" s="21"/>
      <c r="C45" s="24"/>
      <c r="D45" s="21"/>
      <c r="E45" s="21"/>
      <c r="F45" s="24"/>
      <c r="G45" s="7"/>
      <c r="H45" s="7"/>
    </row>
    <row r="46" spans="1:9" x14ac:dyDescent="0.4">
      <c r="A46" s="21">
        <v>522.05999999999995</v>
      </c>
      <c r="B46" s="21" t="s">
        <v>40</v>
      </c>
      <c r="C46" s="24"/>
      <c r="D46" s="21">
        <v>75</v>
      </c>
      <c r="E46" s="21" t="s">
        <v>41</v>
      </c>
      <c r="F46" s="24"/>
      <c r="G46" s="7"/>
      <c r="H46" s="7"/>
    </row>
    <row r="47" spans="1:9" ht="10.5" hidden="1" customHeight="1" x14ac:dyDescent="0.4">
      <c r="A47" s="21"/>
      <c r="B47" s="21"/>
      <c r="C47" s="24"/>
      <c r="D47" s="21"/>
      <c r="E47" s="21"/>
      <c r="F47" s="24"/>
      <c r="G47" s="7"/>
      <c r="H47" s="7"/>
    </row>
    <row r="48" spans="1:9" x14ac:dyDescent="0.4">
      <c r="A48" s="18">
        <v>522.20000000000005</v>
      </c>
      <c r="B48" s="21" t="s">
        <v>42</v>
      </c>
      <c r="C48" s="24">
        <f>'תקציב 21-22 מאושר'!T20+'תקציב 21-22 מאושר'!T30+'תקציב 21-22 מאושר'!T182+'תקציב 21-22 מאושר'!T191+'תקציב 21-22 מאושר'!T194+'תקציב 21-22 מאושר'!T197+'תקציב 21-22 מאושר'!T198+'תקציב 21-22 מאושר'!T199+'תקציב 21-22 מאושר'!T200+'תקציב 21-22 מאושר'!T184+'תקציב 21-22 מאושר'!T202+'תקציב 21-22 מאושר'!T203+'תקציב 21-22 מאושר'!T204+'תקציב 21-22 מאושר'!T205+'תקציב 21-22 מאושר'!T206</f>
        <v>25022.853000000003</v>
      </c>
      <c r="D48" s="21">
        <v>76</v>
      </c>
      <c r="E48" s="21" t="s">
        <v>43</v>
      </c>
      <c r="F48" s="24">
        <f>'תקציב 21-22 מאושר'!H173</f>
        <v>550</v>
      </c>
      <c r="G48" s="7"/>
      <c r="H48" s="29"/>
    </row>
    <row r="49" spans="1:8" ht="11.25" hidden="1" customHeight="1" x14ac:dyDescent="0.4">
      <c r="A49" s="21"/>
      <c r="B49" s="21"/>
      <c r="C49" s="24"/>
      <c r="D49" s="21"/>
      <c r="E49" s="21"/>
      <c r="F49" s="24"/>
      <c r="G49" s="7"/>
      <c r="H49" s="7"/>
    </row>
    <row r="50" spans="1:8" x14ac:dyDescent="0.4">
      <c r="A50" s="21">
        <v>522.29</v>
      </c>
      <c r="B50" s="21" t="s">
        <v>44</v>
      </c>
      <c r="C50" s="24"/>
      <c r="D50" s="21">
        <v>77</v>
      </c>
      <c r="E50" s="21" t="s">
        <v>45</v>
      </c>
      <c r="F50" s="24"/>
      <c r="G50" s="7"/>
      <c r="H50" s="7"/>
    </row>
    <row r="51" spans="1:8" ht="9.75" hidden="1" customHeight="1" x14ac:dyDescent="0.4">
      <c r="A51" s="21"/>
      <c r="B51" s="21"/>
      <c r="C51" s="24"/>
      <c r="D51" s="21"/>
      <c r="E51" s="21"/>
      <c r="F51" s="24"/>
      <c r="G51" s="7"/>
      <c r="H51" s="7"/>
    </row>
    <row r="52" spans="1:8" x14ac:dyDescent="0.4">
      <c r="A52" s="21">
        <v>522.37</v>
      </c>
      <c r="B52" s="21" t="s">
        <v>46</v>
      </c>
      <c r="C52" s="24"/>
      <c r="D52" s="21">
        <v>78</v>
      </c>
      <c r="E52" s="21" t="s">
        <v>47</v>
      </c>
      <c r="F52" s="24"/>
      <c r="G52" s="7"/>
      <c r="H52" s="7"/>
    </row>
    <row r="53" spans="1:8" ht="9.75" hidden="1" customHeight="1" x14ac:dyDescent="0.4">
      <c r="A53" s="21"/>
      <c r="B53" s="21"/>
      <c r="C53" s="24"/>
      <c r="D53" s="21"/>
      <c r="E53" s="21"/>
      <c r="F53" s="24"/>
      <c r="G53" s="7"/>
      <c r="H53" s="7"/>
    </row>
    <row r="54" spans="1:8" x14ac:dyDescent="0.4">
      <c r="A54" s="18">
        <v>522.4</v>
      </c>
      <c r="B54" s="21" t="s">
        <v>48</v>
      </c>
      <c r="C54" s="24">
        <f>'תקציב 21-22 מאושר'!T73+'תקציב 21-22 מאושר'!T104+'תקציב 21-22 מאושר'!T105</f>
        <v>2466</v>
      </c>
      <c r="D54" s="21">
        <v>79</v>
      </c>
      <c r="E54" s="21" t="s">
        <v>49</v>
      </c>
      <c r="F54" s="24"/>
      <c r="G54" s="7"/>
      <c r="H54" s="29"/>
    </row>
    <row r="55" spans="1:8" ht="10.5" hidden="1" customHeight="1" x14ac:dyDescent="0.4">
      <c r="A55" s="21"/>
      <c r="B55" s="21"/>
      <c r="C55" s="24"/>
      <c r="D55" s="21"/>
      <c r="E55" s="21"/>
      <c r="F55" s="24"/>
      <c r="G55" s="7"/>
      <c r="H55" s="29">
        <f>C55</f>
        <v>0</v>
      </c>
    </row>
    <row r="56" spans="1:8" x14ac:dyDescent="0.4">
      <c r="A56" s="21">
        <v>522.99</v>
      </c>
      <c r="B56" s="21" t="s">
        <v>50</v>
      </c>
      <c r="C56" s="24">
        <f>'תקציב 21-22 מאושר'!T8+'תקציב 21-22 מאושר'!T43+'תקציב 21-22 מאושר'!T52+18000+2000+70+'תקציב 21-22 מאושר'!T102+1035.72+90.964</f>
        <v>31652.684000000001</v>
      </c>
      <c r="D56" s="21">
        <v>81</v>
      </c>
      <c r="E56" s="21" t="s">
        <v>51</v>
      </c>
      <c r="F56" s="24">
        <f>'תקציב 21-22 מאושר'!H181+'תקציב 21-22 מאושר'!H189+'תקציב 21-22 מאושר'!H222</f>
        <v>83609.679000000004</v>
      </c>
      <c r="G56" s="7"/>
      <c r="H56" s="29"/>
    </row>
    <row r="57" spans="1:8" ht="9.75" hidden="1" customHeight="1" x14ac:dyDescent="0.4">
      <c r="A57" s="21"/>
      <c r="B57" s="21"/>
      <c r="C57" s="24"/>
      <c r="D57" s="21"/>
      <c r="E57" s="21"/>
      <c r="F57" s="24"/>
      <c r="G57" s="7"/>
      <c r="H57" s="7"/>
    </row>
    <row r="58" spans="1:8" x14ac:dyDescent="0.4">
      <c r="A58" s="18">
        <v>523</v>
      </c>
      <c r="B58" s="25" t="s">
        <v>52</v>
      </c>
      <c r="C58" s="26">
        <f>SUM(C60:C72)</f>
        <v>1290.3159999999998</v>
      </c>
      <c r="D58" s="21">
        <v>82</v>
      </c>
      <c r="E58" s="21" t="s">
        <v>53</v>
      </c>
      <c r="F58" s="24">
        <f>'תקציב 21-22 מאושר'!H250+'תקציב 21-22 מאושר'!H262</f>
        <v>13651.084999999999</v>
      </c>
      <c r="G58" s="7"/>
      <c r="H58" s="7"/>
    </row>
    <row r="59" spans="1:8" ht="10.5" hidden="1" customHeight="1" x14ac:dyDescent="0.4">
      <c r="A59" s="21"/>
      <c r="B59" s="21"/>
      <c r="C59" s="24"/>
      <c r="D59" s="21"/>
      <c r="E59" s="21"/>
      <c r="F59" s="24"/>
      <c r="G59" s="7"/>
      <c r="H59" s="7"/>
    </row>
    <row r="60" spans="1:8" x14ac:dyDescent="0.4">
      <c r="A60" s="21">
        <v>523.04999999999995</v>
      </c>
      <c r="B60" s="21" t="s">
        <v>54</v>
      </c>
      <c r="C60" s="24"/>
      <c r="D60" s="21">
        <v>83</v>
      </c>
      <c r="E60" s="21" t="s">
        <v>55</v>
      </c>
      <c r="F60" s="24"/>
      <c r="G60" s="7"/>
      <c r="H60" s="7"/>
    </row>
    <row r="61" spans="1:8" ht="10.5" hidden="1" customHeight="1" x14ac:dyDescent="0.4">
      <c r="A61" s="21"/>
      <c r="B61" s="21"/>
      <c r="C61" s="24"/>
      <c r="D61" s="21"/>
      <c r="E61" s="21"/>
      <c r="F61" s="24"/>
      <c r="G61" s="7"/>
      <c r="H61" s="7"/>
    </row>
    <row r="62" spans="1:8" x14ac:dyDescent="0.4">
      <c r="A62" s="21">
        <v>523.07000000000005</v>
      </c>
      <c r="B62" s="21" t="s">
        <v>56</v>
      </c>
      <c r="C62" s="24">
        <f>'תקציב 21-22 מאושר'!T201+70+'תקציב 21-22 מאושר'!T271</f>
        <v>117</v>
      </c>
      <c r="D62" s="21">
        <v>84</v>
      </c>
      <c r="E62" s="21" t="s">
        <v>57</v>
      </c>
      <c r="F62" s="24">
        <f>'תקציב 21-22 מאושר'!H273</f>
        <v>887.75</v>
      </c>
      <c r="G62" s="7"/>
      <c r="H62" s="29"/>
    </row>
    <row r="63" spans="1:8" ht="9.75" hidden="1" customHeight="1" x14ac:dyDescent="0.4">
      <c r="A63" s="21"/>
      <c r="B63" s="21"/>
      <c r="C63" s="24"/>
      <c r="D63" s="21"/>
      <c r="E63" s="30"/>
      <c r="F63" s="24"/>
      <c r="G63" s="7"/>
      <c r="H63" s="29"/>
    </row>
    <row r="64" spans="1:8" x14ac:dyDescent="0.4">
      <c r="A64" s="18">
        <v>523.1</v>
      </c>
      <c r="B64" s="21" t="s">
        <v>58</v>
      </c>
      <c r="C64" s="24">
        <f>-1035.72-90.964</f>
        <v>-1126.684</v>
      </c>
      <c r="D64" s="21">
        <v>85</v>
      </c>
      <c r="E64" s="21" t="s">
        <v>59</v>
      </c>
      <c r="F64" s="24"/>
      <c r="G64" s="7"/>
      <c r="H64" s="29"/>
    </row>
    <row r="65" spans="1:9" ht="9.75" hidden="1" customHeight="1" x14ac:dyDescent="0.4">
      <c r="A65" s="21"/>
      <c r="B65" s="21"/>
      <c r="C65" s="24"/>
      <c r="D65" s="21"/>
      <c r="E65" s="21"/>
      <c r="F65" s="24"/>
      <c r="G65" s="7"/>
      <c r="H65" s="7"/>
    </row>
    <row r="66" spans="1:9" x14ac:dyDescent="0.4">
      <c r="A66" s="21">
        <v>523.25</v>
      </c>
      <c r="B66" s="21" t="s">
        <v>60</v>
      </c>
      <c r="C66" s="24"/>
      <c r="D66" s="21">
        <v>86</v>
      </c>
      <c r="E66" s="21" t="s">
        <v>61</v>
      </c>
      <c r="F66" s="24"/>
      <c r="G66" s="7"/>
      <c r="H66" s="7"/>
      <c r="I66" s="23"/>
    </row>
    <row r="67" spans="1:9" ht="9" hidden="1" customHeight="1" x14ac:dyDescent="0.4">
      <c r="A67" s="21"/>
      <c r="B67" s="21"/>
      <c r="C67" s="24"/>
      <c r="D67" s="21"/>
      <c r="E67" s="21"/>
      <c r="F67" s="24"/>
      <c r="G67" s="7"/>
      <c r="H67" s="7"/>
    </row>
    <row r="68" spans="1:9" x14ac:dyDescent="0.4">
      <c r="A68" s="21">
        <v>523.98</v>
      </c>
      <c r="B68" s="21" t="s">
        <v>62</v>
      </c>
      <c r="C68" s="24">
        <f>'תקציב 21-22 מאושר'!T25+'תקציב 21-22 מאושר'!T26+'תקציב 21-22 מאושר'!T27+'תקציב 21-22 מאושר'!T28+'תקציב 21-22 מאושר'!T29+'תקציב 21-22 מאושר'!T174+'תקציב 21-22 מאושר'!T190+'תקציב 21-22 מאושר'!T193+'תקציב 21-22 מאושר'!T231</f>
        <v>1320.35</v>
      </c>
      <c r="D68" s="21">
        <v>87</v>
      </c>
      <c r="E68" s="21" t="s">
        <v>63</v>
      </c>
      <c r="F68" s="24"/>
      <c r="G68" s="7"/>
      <c r="H68" s="7"/>
    </row>
    <row r="69" spans="1:9" ht="9.75" hidden="1" customHeight="1" x14ac:dyDescent="0.4">
      <c r="A69" s="21"/>
      <c r="B69" s="21"/>
      <c r="C69" s="24"/>
      <c r="D69" s="21"/>
      <c r="E69" s="21"/>
      <c r="F69" s="24"/>
      <c r="G69" s="7"/>
      <c r="H69" s="7"/>
    </row>
    <row r="70" spans="1:9" x14ac:dyDescent="0.4">
      <c r="A70" s="21">
        <v>523.99</v>
      </c>
      <c r="B70" s="21" t="s">
        <v>64</v>
      </c>
      <c r="C70" s="24">
        <f>'תקציב 21-22 מאושר'!T232</f>
        <v>979.65</v>
      </c>
      <c r="D70" s="21">
        <v>91</v>
      </c>
      <c r="E70" s="21" t="s">
        <v>65</v>
      </c>
      <c r="F70" s="24"/>
      <c r="G70" s="7"/>
      <c r="H70" s="29"/>
    </row>
    <row r="71" spans="1:9" ht="9.75" hidden="1" customHeight="1" x14ac:dyDescent="0.4">
      <c r="A71" s="21"/>
      <c r="B71" s="21"/>
      <c r="C71" s="24"/>
      <c r="D71" s="21"/>
      <c r="E71" s="21"/>
      <c r="F71" s="24"/>
      <c r="G71" s="7"/>
      <c r="H71" s="7"/>
    </row>
    <row r="72" spans="1:9" x14ac:dyDescent="0.4">
      <c r="A72" s="18">
        <v>530</v>
      </c>
      <c r="B72" s="21" t="s">
        <v>66</v>
      </c>
      <c r="C72" s="31"/>
      <c r="D72" s="21">
        <v>92</v>
      </c>
      <c r="E72" s="21" t="s">
        <v>67</v>
      </c>
      <c r="F72" s="24"/>
      <c r="G72" s="7"/>
      <c r="H72" s="23"/>
    </row>
    <row r="73" spans="1:9" hidden="1" x14ac:dyDescent="0.4">
      <c r="A73" s="21"/>
      <c r="B73" s="21"/>
      <c r="C73" s="24"/>
      <c r="D73" s="21"/>
      <c r="E73" s="21"/>
      <c r="F73" s="24"/>
      <c r="G73" s="7"/>
      <c r="H73" s="7"/>
    </row>
    <row r="74" spans="1:9" x14ac:dyDescent="0.4">
      <c r="A74" s="18">
        <v>540</v>
      </c>
      <c r="B74" s="25" t="s">
        <v>68</v>
      </c>
      <c r="C74" s="26">
        <f>SUM(C76:C80)</f>
        <v>96935</v>
      </c>
      <c r="D74" s="21">
        <v>93</v>
      </c>
      <c r="E74" s="21" t="s">
        <v>69</v>
      </c>
      <c r="F74" s="24">
        <f>'תקציב 21-22 מאושר'!H308</f>
        <v>7823</v>
      </c>
      <c r="G74" s="7"/>
      <c r="H74" s="7"/>
    </row>
    <row r="75" spans="1:9" ht="9" hidden="1" customHeight="1" x14ac:dyDescent="0.4">
      <c r="A75" s="18"/>
      <c r="B75" s="32"/>
      <c r="C75" s="24"/>
      <c r="D75" s="21"/>
      <c r="E75" s="21"/>
      <c r="F75" s="24"/>
      <c r="G75" s="7"/>
      <c r="H75" s="7"/>
    </row>
    <row r="76" spans="1:9" x14ac:dyDescent="0.4">
      <c r="A76" s="18">
        <v>540.01</v>
      </c>
      <c r="B76" s="32" t="s">
        <v>70</v>
      </c>
      <c r="C76" s="24">
        <v>60000</v>
      </c>
      <c r="D76" s="21">
        <v>94</v>
      </c>
      <c r="E76" s="21" t="s">
        <v>71</v>
      </c>
      <c r="F76" s="24"/>
      <c r="G76" s="7"/>
      <c r="H76" s="23"/>
    </row>
    <row r="77" spans="1:9" ht="9.75" hidden="1" customHeight="1" x14ac:dyDescent="0.4">
      <c r="A77" s="18"/>
      <c r="B77" s="32"/>
      <c r="C77" s="24"/>
      <c r="D77" s="21"/>
      <c r="E77" s="21"/>
      <c r="F77" s="24"/>
      <c r="G77" s="7"/>
      <c r="H77" s="7"/>
    </row>
    <row r="78" spans="1:9" x14ac:dyDescent="0.4">
      <c r="A78" s="18">
        <v>540.02</v>
      </c>
      <c r="B78" s="32" t="s">
        <v>72</v>
      </c>
      <c r="C78" s="24"/>
      <c r="D78" s="21">
        <v>95</v>
      </c>
      <c r="E78" s="21" t="s">
        <v>73</v>
      </c>
      <c r="F78" s="24"/>
      <c r="G78" s="7"/>
      <c r="H78" s="7"/>
    </row>
    <row r="79" spans="1:9" ht="9" hidden="1" customHeight="1" x14ac:dyDescent="0.4">
      <c r="A79" s="18"/>
      <c r="B79" s="32"/>
      <c r="C79" s="24"/>
      <c r="D79" s="21"/>
      <c r="E79" s="21"/>
      <c r="F79" s="24"/>
      <c r="G79" s="7"/>
      <c r="H79" s="7"/>
    </row>
    <row r="80" spans="1:9" x14ac:dyDescent="0.4">
      <c r="A80" s="18">
        <v>540.99</v>
      </c>
      <c r="B80" s="32" t="s">
        <v>74</v>
      </c>
      <c r="C80" s="24">
        <f>35500+1300+135</f>
        <v>36935</v>
      </c>
      <c r="D80" s="21">
        <v>96</v>
      </c>
      <c r="E80" s="21" t="s">
        <v>75</v>
      </c>
      <c r="F80" s="24"/>
      <c r="G80" s="7"/>
      <c r="H80" s="23"/>
    </row>
    <row r="81" spans="1:9" hidden="1" x14ac:dyDescent="0.4">
      <c r="A81" s="21"/>
      <c r="B81" s="21"/>
      <c r="C81" s="24"/>
      <c r="D81" s="21"/>
      <c r="E81" s="21"/>
      <c r="F81" s="24"/>
      <c r="G81" s="7"/>
      <c r="H81" s="7"/>
    </row>
    <row r="82" spans="1:9" x14ac:dyDescent="0.4">
      <c r="A82" s="18">
        <v>550</v>
      </c>
      <c r="B82" s="21" t="s">
        <v>76</v>
      </c>
      <c r="C82" s="24"/>
      <c r="D82" s="21">
        <v>97</v>
      </c>
      <c r="E82" s="21" t="s">
        <v>77</v>
      </c>
      <c r="F82" s="24"/>
      <c r="G82" s="7"/>
      <c r="H82" s="7"/>
    </row>
    <row r="83" spans="1:9" hidden="1" x14ac:dyDescent="0.4">
      <c r="A83" s="18"/>
      <c r="B83" s="21"/>
      <c r="C83" s="24"/>
      <c r="D83" s="21"/>
      <c r="E83" s="21"/>
      <c r="F83" s="24"/>
      <c r="G83" s="7"/>
      <c r="H83" s="7"/>
    </row>
    <row r="84" spans="1:9" x14ac:dyDescent="0.4">
      <c r="A84" s="18">
        <v>560</v>
      </c>
      <c r="B84" s="21" t="s">
        <v>78</v>
      </c>
      <c r="C84" s="24">
        <v>50000</v>
      </c>
      <c r="D84" s="21">
        <v>98</v>
      </c>
      <c r="E84" s="21" t="s">
        <v>79</v>
      </c>
      <c r="F84" s="24"/>
      <c r="G84" s="7"/>
      <c r="H84" s="23"/>
    </row>
    <row r="85" spans="1:9" ht="10.5" hidden="1" customHeight="1" x14ac:dyDescent="0.4">
      <c r="A85" s="21"/>
      <c r="B85" s="21"/>
      <c r="C85" s="24"/>
      <c r="D85" s="21"/>
      <c r="E85" s="21"/>
      <c r="F85" s="24"/>
      <c r="G85" s="7"/>
      <c r="H85" s="7"/>
    </row>
    <row r="86" spans="1:9" x14ac:dyDescent="0.4">
      <c r="A86" s="18">
        <v>570</v>
      </c>
      <c r="B86" s="21" t="s">
        <v>80</v>
      </c>
      <c r="C86" s="24"/>
      <c r="D86" s="21">
        <v>99</v>
      </c>
      <c r="E86" s="21" t="s">
        <v>81</v>
      </c>
      <c r="F86" s="24">
        <f>'תקציב 21-22 מאושר'!H7</f>
        <v>39761</v>
      </c>
      <c r="G86" s="7"/>
      <c r="H86" s="7"/>
    </row>
    <row r="87" spans="1:9" ht="8.25" hidden="1" customHeight="1" x14ac:dyDescent="0.4">
      <c r="A87" s="21"/>
      <c r="B87" s="21"/>
      <c r="C87" s="24"/>
      <c r="D87" s="21"/>
      <c r="E87" s="21"/>
      <c r="F87" s="24"/>
      <c r="G87" s="7"/>
      <c r="H87" s="7"/>
    </row>
    <row r="88" spans="1:9" x14ac:dyDescent="0.4">
      <c r="A88" s="18">
        <v>580</v>
      </c>
      <c r="B88" s="25" t="s">
        <v>82</v>
      </c>
      <c r="C88" s="26">
        <v>3800</v>
      </c>
      <c r="D88" s="5"/>
      <c r="E88" s="21" t="s">
        <v>83</v>
      </c>
      <c r="F88" s="24"/>
      <c r="G88" s="7"/>
      <c r="H88" s="23"/>
    </row>
    <row r="89" spans="1:9" ht="9.75" hidden="1" customHeight="1" x14ac:dyDescent="0.4">
      <c r="A89" s="21"/>
      <c r="B89" s="21"/>
      <c r="C89" s="24"/>
      <c r="D89" s="5"/>
      <c r="E89" s="21"/>
      <c r="F89" s="24"/>
      <c r="G89" s="7"/>
      <c r="H89" s="7"/>
    </row>
    <row r="90" spans="1:9" x14ac:dyDescent="0.4">
      <c r="A90" s="18">
        <v>590</v>
      </c>
      <c r="B90" s="21" t="s">
        <v>84</v>
      </c>
      <c r="C90" s="33"/>
      <c r="D90" s="5"/>
      <c r="E90" s="21"/>
      <c r="F90" s="24"/>
      <c r="G90" s="7"/>
      <c r="H90" s="23"/>
    </row>
    <row r="91" spans="1:9" x14ac:dyDescent="0.4">
      <c r="A91" s="390" t="s">
        <v>85</v>
      </c>
      <c r="B91" s="391"/>
      <c r="C91" s="34">
        <f>SUM(C30:C90)-C74-C58-C44-C32</f>
        <v>241166.853</v>
      </c>
      <c r="D91" s="392" t="s">
        <v>86</v>
      </c>
      <c r="E91" s="391"/>
      <c r="F91" s="34">
        <f>SUM(F30:F90)</f>
        <v>241166.557</v>
      </c>
      <c r="G91" s="7"/>
      <c r="H91" s="23"/>
      <c r="I91" s="35"/>
    </row>
    <row r="92" spans="1:9" ht="67.5" customHeight="1" x14ac:dyDescent="0.4">
      <c r="A92" s="36"/>
      <c r="B92" s="36"/>
      <c r="C92" s="35"/>
      <c r="D92" s="36"/>
      <c r="E92" s="36"/>
      <c r="F92" s="35"/>
      <c r="G92" s="7"/>
      <c r="H92" s="23"/>
      <c r="I92" s="35"/>
    </row>
    <row r="93" spans="1:9" ht="45" customHeight="1" x14ac:dyDescent="0.4">
      <c r="H93" s="23"/>
      <c r="I93" s="35"/>
    </row>
    <row r="94" spans="1:9" ht="29.25" customHeight="1" x14ac:dyDescent="0.4">
      <c r="H94" s="23"/>
      <c r="I94" s="35"/>
    </row>
    <row r="95" spans="1:9" hidden="1" x14ac:dyDescent="0.4">
      <c r="H95" s="23"/>
      <c r="I95" s="35"/>
    </row>
    <row r="96" spans="1:9" ht="27" customHeight="1" x14ac:dyDescent="0.4">
      <c r="H96" s="23"/>
      <c r="I96" s="35"/>
    </row>
    <row r="97" spans="8:9" ht="27" customHeight="1" x14ac:dyDescent="0.4">
      <c r="H97" s="23"/>
      <c r="I97" s="35"/>
    </row>
    <row r="98" spans="8:9" ht="27" customHeight="1" x14ac:dyDescent="0.4">
      <c r="H98" s="23"/>
      <c r="I98" s="35"/>
    </row>
    <row r="99" spans="8:9" ht="30" customHeight="1" x14ac:dyDescent="0.4">
      <c r="H99" s="23"/>
      <c r="I99" s="35"/>
    </row>
    <row r="100" spans="8:9" ht="30" customHeight="1" x14ac:dyDescent="0.4">
      <c r="H100" s="23"/>
      <c r="I100" s="35"/>
    </row>
    <row r="101" spans="8:9" ht="30" customHeight="1" x14ac:dyDescent="0.4">
      <c r="H101" s="37"/>
      <c r="I101" s="38"/>
    </row>
    <row r="102" spans="8:9" ht="30" customHeight="1" x14ac:dyDescent="0.4">
      <c r="H102" s="37"/>
      <c r="I102" s="39"/>
    </row>
    <row r="103" spans="8:9" ht="30" customHeight="1" x14ac:dyDescent="0.4">
      <c r="H103" s="37"/>
      <c r="I103" s="39"/>
    </row>
    <row r="104" spans="8:9" ht="30" customHeight="1" x14ac:dyDescent="0.4">
      <c r="H104" s="40"/>
      <c r="I104" s="41"/>
    </row>
    <row r="105" spans="8:9" ht="30" customHeight="1" x14ac:dyDescent="0.4">
      <c r="H105" s="40"/>
      <c r="I105" s="41"/>
    </row>
    <row r="106" spans="8:9" x14ac:dyDescent="0.4">
      <c r="H106" s="40"/>
      <c r="I106" s="41"/>
    </row>
    <row r="107" spans="8:9" x14ac:dyDescent="0.4">
      <c r="H107" s="29"/>
    </row>
  </sheetData>
  <mergeCells count="7">
    <mergeCell ref="A91:B91"/>
    <mergeCell ref="D91:E91"/>
    <mergeCell ref="A1:A3"/>
    <mergeCell ref="C2:D4"/>
    <mergeCell ref="C5:D6"/>
    <mergeCell ref="C7:D8"/>
    <mergeCell ref="A17:F17"/>
  </mergeCells>
  <pageMargins left="0.7" right="0.7" top="0.75" bottom="0.75" header="0.3" footer="0.3"/>
  <pageSetup paperSize="9" scale="43" fitToHeight="0" orientation="portrait" r:id="rId1"/>
  <headerFooter alignWithMargins="0"/>
  <colBreaks count="1" manualBreakCount="1">
    <brk id="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Z104"/>
  <sheetViews>
    <sheetView rightToLeft="1" topLeftCell="A28" zoomScale="60" zoomScaleNormal="60" zoomScalePageLayoutView="70" workbookViewId="0">
      <selection sqref="A1:AF92"/>
    </sheetView>
  </sheetViews>
  <sheetFormatPr defaultRowHeight="12.75" x14ac:dyDescent="0.2"/>
  <cols>
    <col min="1" max="1" width="27.28515625" customWidth="1"/>
    <col min="2" max="2" width="61.140625" customWidth="1"/>
    <col min="3" max="3" width="52.5703125" hidden="1" customWidth="1"/>
    <col min="4" max="4" width="9.140625" hidden="1" customWidth="1"/>
    <col min="6" max="6" width="57" customWidth="1"/>
    <col min="7" max="7" width="5.140625" customWidth="1"/>
  </cols>
  <sheetData>
    <row r="1" spans="1:22" ht="39" customHeight="1" x14ac:dyDescent="0.5">
      <c r="A1" s="398"/>
      <c r="B1" s="42"/>
      <c r="C1" s="42"/>
      <c r="D1" s="42"/>
      <c r="E1" s="399" t="s">
        <v>0</v>
      </c>
      <c r="F1" s="400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 ht="12" customHeight="1" x14ac:dyDescent="0.5">
      <c r="A2" s="398"/>
      <c r="B2" s="42"/>
      <c r="C2" s="42"/>
      <c r="D2" s="43"/>
      <c r="E2" s="400"/>
      <c r="F2" s="400"/>
      <c r="G2" s="43"/>
      <c r="H2" s="43"/>
      <c r="I2" s="43"/>
      <c r="J2" s="43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</row>
    <row r="3" spans="1:22" ht="52.5" hidden="1" customHeight="1" x14ac:dyDescent="0.5">
      <c r="A3" s="398"/>
      <c r="B3" s="42"/>
      <c r="C3" s="42"/>
      <c r="D3" s="42"/>
      <c r="E3" s="400"/>
      <c r="F3" s="400"/>
      <c r="G3" s="43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</row>
    <row r="4" spans="1:22" ht="48.75" customHeight="1" x14ac:dyDescent="0.5">
      <c r="A4" s="44"/>
      <c r="B4" s="42"/>
      <c r="C4" s="42"/>
      <c r="D4" s="42"/>
      <c r="E4" s="401" t="s">
        <v>1</v>
      </c>
      <c r="F4" s="402"/>
      <c r="G4" s="43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</row>
    <row r="5" spans="1:22" ht="20.25" hidden="1" customHeight="1" x14ac:dyDescent="0.5">
      <c r="A5" s="44"/>
      <c r="B5" s="42"/>
      <c r="C5" s="42"/>
      <c r="D5" s="42"/>
      <c r="E5" s="402"/>
      <c r="F5" s="402"/>
      <c r="G5" s="43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</row>
    <row r="6" spans="1:22" ht="32.25" customHeight="1" x14ac:dyDescent="0.5">
      <c r="A6" s="44"/>
      <c r="B6" s="42"/>
      <c r="C6" s="42"/>
      <c r="D6" s="45"/>
      <c r="E6" s="403" t="s">
        <v>87</v>
      </c>
      <c r="F6" s="403"/>
      <c r="G6" s="46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</row>
    <row r="7" spans="1:22" ht="39.75" customHeight="1" x14ac:dyDescent="0.5">
      <c r="A7" s="44"/>
      <c r="B7" s="42"/>
      <c r="C7" s="42"/>
      <c r="D7" s="45"/>
      <c r="E7" s="403"/>
      <c r="F7" s="403"/>
      <c r="G7" s="46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</row>
    <row r="8" spans="1:22" ht="12.75" customHeight="1" x14ac:dyDescent="0.5">
      <c r="A8" s="44"/>
      <c r="B8" s="47"/>
      <c r="C8" s="47"/>
      <c r="D8" s="45"/>
      <c r="E8" s="45"/>
      <c r="F8" s="45"/>
      <c r="G8" s="46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</row>
    <row r="9" spans="1:22" ht="12.75" customHeight="1" x14ac:dyDescent="0.5">
      <c r="A9" s="44"/>
      <c r="B9" s="47"/>
      <c r="C9" s="47"/>
      <c r="D9" s="45"/>
      <c r="E9" s="45"/>
      <c r="F9" s="45"/>
      <c r="G9" s="46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</row>
    <row r="10" spans="1:22" ht="12.75" customHeight="1" x14ac:dyDescent="0.5">
      <c r="A10" s="44"/>
      <c r="B10" s="47"/>
      <c r="C10" s="47"/>
      <c r="D10" s="45"/>
      <c r="E10" s="45"/>
      <c r="F10" s="45"/>
      <c r="G10" s="46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</row>
    <row r="11" spans="1:22" ht="31.5" customHeight="1" x14ac:dyDescent="0.5">
      <c r="A11" s="44"/>
      <c r="B11" s="47"/>
      <c r="C11" s="47"/>
      <c r="D11" s="45"/>
      <c r="E11" s="45"/>
      <c r="F11" s="45"/>
      <c r="G11" s="46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</row>
    <row r="12" spans="1:22" ht="35.25" x14ac:dyDescent="0.5">
      <c r="A12" s="42"/>
      <c r="B12" s="42"/>
      <c r="C12" s="42"/>
      <c r="D12" s="45"/>
      <c r="E12" s="45"/>
      <c r="F12" s="45"/>
      <c r="G12" s="46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</row>
    <row r="13" spans="1:22" ht="50.1" customHeight="1" x14ac:dyDescent="0.55000000000000004">
      <c r="A13" s="48" t="s">
        <v>88</v>
      </c>
      <c r="B13" s="48" t="s">
        <v>89</v>
      </c>
      <c r="C13" s="48"/>
      <c r="D13" s="49"/>
      <c r="E13" s="50"/>
      <c r="F13" s="49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</row>
    <row r="14" spans="1:22" ht="50.1" customHeight="1" x14ac:dyDescent="0.55000000000000004">
      <c r="A14" s="48" t="s">
        <v>90</v>
      </c>
      <c r="B14" s="51" t="s">
        <v>91</v>
      </c>
      <c r="C14" s="42"/>
      <c r="D14" s="44"/>
      <c r="E14" s="52"/>
      <c r="F14" s="44"/>
      <c r="G14" s="44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</row>
    <row r="15" spans="1:22" ht="50.1" customHeight="1" x14ac:dyDescent="0.55000000000000004">
      <c r="A15" s="53" t="s">
        <v>92</v>
      </c>
      <c r="B15" s="51" t="s">
        <v>93</v>
      </c>
      <c r="C15" s="54"/>
      <c r="D15" s="49"/>
      <c r="E15" s="50"/>
      <c r="F15" s="49"/>
      <c r="G15" s="49"/>
      <c r="H15" s="55"/>
      <c r="I15" s="55"/>
      <c r="J15" s="55"/>
      <c r="K15" s="55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</row>
    <row r="16" spans="1:22" ht="50.1" customHeight="1" x14ac:dyDescent="0.55000000000000004">
      <c r="A16" s="53" t="s">
        <v>94</v>
      </c>
      <c r="B16" s="48" t="s">
        <v>95</v>
      </c>
      <c r="C16" s="56"/>
      <c r="D16" s="49"/>
      <c r="E16" s="49"/>
      <c r="F16" s="49"/>
      <c r="G16" s="49"/>
      <c r="H16" s="55"/>
      <c r="I16" s="55"/>
      <c r="J16" s="55"/>
      <c r="K16" s="55"/>
      <c r="L16" s="55"/>
      <c r="M16" s="42"/>
      <c r="N16" s="42"/>
      <c r="O16" s="42"/>
      <c r="P16" s="42"/>
      <c r="Q16" s="42"/>
      <c r="R16" s="42"/>
      <c r="S16" s="42"/>
      <c r="T16" s="42"/>
      <c r="U16" s="42"/>
      <c r="V16" s="42"/>
    </row>
    <row r="17" spans="1:26" ht="50.1" customHeight="1" x14ac:dyDescent="0.55000000000000004">
      <c r="A17" s="53"/>
      <c r="B17" s="48" t="s">
        <v>96</v>
      </c>
      <c r="C17" s="56"/>
      <c r="D17" s="49"/>
      <c r="E17" s="49"/>
      <c r="F17" s="49"/>
      <c r="G17" s="49"/>
      <c r="H17" s="55"/>
      <c r="I17" s="55"/>
      <c r="J17" s="55"/>
      <c r="K17" s="55"/>
      <c r="L17" s="55"/>
      <c r="M17" s="42"/>
      <c r="N17" s="42"/>
      <c r="O17" s="42"/>
      <c r="P17" s="42"/>
      <c r="Q17" s="42"/>
      <c r="R17" s="42"/>
      <c r="S17" s="42"/>
      <c r="T17" s="42"/>
      <c r="U17" s="42"/>
      <c r="V17" s="42"/>
    </row>
    <row r="18" spans="1:26" ht="50.1" customHeight="1" x14ac:dyDescent="0.55000000000000004">
      <c r="A18" s="53" t="s">
        <v>97</v>
      </c>
      <c r="B18" s="48" t="s">
        <v>98</v>
      </c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2"/>
      <c r="O18" s="42"/>
      <c r="P18" s="42"/>
      <c r="Q18" s="42"/>
      <c r="R18" s="42"/>
      <c r="S18" s="42"/>
      <c r="T18" s="42"/>
      <c r="U18" s="42"/>
      <c r="V18" s="42"/>
    </row>
    <row r="19" spans="1:26" ht="38.25" x14ac:dyDescent="0.55000000000000004">
      <c r="A19" s="46"/>
      <c r="B19" s="48" t="s">
        <v>99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2"/>
      <c r="O19" s="42"/>
      <c r="P19" s="42"/>
      <c r="Q19" s="42"/>
      <c r="R19" s="42"/>
      <c r="S19" s="42"/>
      <c r="T19" s="42"/>
      <c r="U19" s="42"/>
      <c r="V19" s="42"/>
    </row>
    <row r="20" spans="1:26" ht="38.25" x14ac:dyDescent="0.55000000000000004">
      <c r="A20" s="46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2"/>
      <c r="O20" s="42"/>
      <c r="P20" s="42"/>
      <c r="Q20" s="42"/>
      <c r="R20" s="42"/>
      <c r="S20" s="42"/>
      <c r="T20" s="42"/>
      <c r="U20" s="42"/>
      <c r="V20" s="42"/>
    </row>
    <row r="21" spans="1:26" ht="38.25" x14ac:dyDescent="0.55000000000000004">
      <c r="A21" s="49" t="s">
        <v>100</v>
      </c>
      <c r="B21" s="49" t="s">
        <v>101</v>
      </c>
      <c r="C21" s="49"/>
      <c r="D21" s="49"/>
      <c r="E21" s="49"/>
      <c r="F21" s="49"/>
      <c r="G21" s="49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7"/>
      <c r="X21" s="57"/>
      <c r="Y21" s="57"/>
      <c r="Z21" s="57"/>
    </row>
    <row r="22" spans="1:26" ht="38.25" x14ac:dyDescent="0.55000000000000004">
      <c r="A22" s="49"/>
      <c r="B22" s="49"/>
      <c r="C22" s="49"/>
      <c r="D22" s="55"/>
      <c r="E22" s="55"/>
      <c r="F22" s="55"/>
      <c r="G22" s="49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7"/>
      <c r="X22" s="57"/>
      <c r="Y22" s="57"/>
      <c r="Z22" s="57"/>
    </row>
    <row r="23" spans="1:26" ht="38.25" x14ac:dyDescent="0.55000000000000004">
      <c r="A23" s="49" t="s">
        <v>102</v>
      </c>
      <c r="B23" s="49" t="s">
        <v>103</v>
      </c>
      <c r="C23" s="49"/>
      <c r="D23" s="55"/>
      <c r="E23" s="55"/>
      <c r="F23" s="55"/>
      <c r="G23" s="49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7"/>
      <c r="X23" s="57"/>
      <c r="Y23" s="57"/>
      <c r="Z23" s="57"/>
    </row>
    <row r="24" spans="1:26" ht="38.25" x14ac:dyDescent="0.55000000000000004">
      <c r="A24" s="49"/>
      <c r="B24" s="49"/>
      <c r="C24" s="49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7"/>
      <c r="X24" s="57"/>
      <c r="Y24" s="57"/>
      <c r="Z24" s="57"/>
    </row>
    <row r="25" spans="1:26" ht="38.25" x14ac:dyDescent="0.55000000000000004">
      <c r="A25" s="49" t="s">
        <v>104</v>
      </c>
      <c r="B25" s="49" t="s">
        <v>105</v>
      </c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55"/>
      <c r="Q25" s="55"/>
      <c r="R25" s="55"/>
      <c r="S25" s="55"/>
      <c r="T25" s="55"/>
      <c r="U25" s="55"/>
      <c r="V25" s="55"/>
      <c r="W25" s="57"/>
      <c r="X25" s="57"/>
      <c r="Y25" s="57"/>
      <c r="Z25" s="57"/>
    </row>
    <row r="26" spans="1:26" ht="38.25" x14ac:dyDescent="0.55000000000000004">
      <c r="A26" s="44"/>
      <c r="B26" s="49" t="s">
        <v>106</v>
      </c>
      <c r="C26" s="49"/>
      <c r="D26" s="49"/>
      <c r="E26" s="49"/>
      <c r="F26" s="49"/>
      <c r="G26" s="44"/>
      <c r="H26" s="44"/>
      <c r="I26" s="44"/>
      <c r="J26" s="44"/>
      <c r="K26" s="44"/>
      <c r="L26" s="44"/>
      <c r="M26" s="44"/>
      <c r="N26" s="44"/>
      <c r="O26" s="44"/>
      <c r="P26" s="42"/>
      <c r="Q26" s="42"/>
      <c r="R26" s="42"/>
      <c r="S26" s="42"/>
      <c r="T26" s="42"/>
      <c r="U26" s="42"/>
      <c r="V26" s="42"/>
    </row>
    <row r="27" spans="1:26" ht="35.25" x14ac:dyDescent="0.5">
      <c r="A27" s="44"/>
      <c r="B27" s="44"/>
      <c r="C27" s="44"/>
      <c r="D27" s="44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</row>
    <row r="28" spans="1:26" ht="38.25" x14ac:dyDescent="0.55000000000000004">
      <c r="A28" s="49" t="s">
        <v>107</v>
      </c>
      <c r="B28" s="49"/>
      <c r="C28" s="49"/>
      <c r="D28" s="49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42"/>
      <c r="P28" s="42"/>
      <c r="Q28" s="42"/>
      <c r="R28" s="42"/>
      <c r="S28" s="42"/>
      <c r="T28" s="42"/>
      <c r="U28" s="42"/>
      <c r="V28" s="42"/>
    </row>
    <row r="29" spans="1:26" ht="35.25" x14ac:dyDescent="0.5">
      <c r="A29" s="44"/>
      <c r="B29" s="44"/>
      <c r="C29" s="44"/>
      <c r="D29" s="44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</row>
    <row r="30" spans="1:26" ht="35.25" x14ac:dyDescent="0.5">
      <c r="A30" s="44"/>
      <c r="B30" s="44"/>
      <c r="C30" s="44"/>
      <c r="D30" s="44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</row>
    <row r="31" spans="1:26" ht="35.25" x14ac:dyDescent="0.5">
      <c r="A31" s="44"/>
      <c r="B31" s="44"/>
      <c r="C31" s="44"/>
      <c r="D31" s="44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</row>
    <row r="32" spans="1:26" ht="35.25" x14ac:dyDescent="0.5">
      <c r="A32" s="44"/>
      <c r="B32" s="44"/>
      <c r="C32" s="44"/>
      <c r="D32" s="44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</row>
    <row r="33" spans="1:22" ht="35.25" x14ac:dyDescent="0.5">
      <c r="A33" s="44"/>
      <c r="B33" s="44"/>
      <c r="C33" s="44"/>
      <c r="D33" s="44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</row>
    <row r="34" spans="1:22" ht="35.25" x14ac:dyDescent="0.5">
      <c r="A34" s="44"/>
      <c r="B34" s="44"/>
      <c r="C34" s="44"/>
      <c r="D34" s="44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</row>
    <row r="35" spans="1:22" ht="41.25" x14ac:dyDescent="0.6">
      <c r="A35" s="44"/>
      <c r="B35" s="44"/>
      <c r="C35" s="44"/>
      <c r="D35" s="44"/>
      <c r="E35" s="42"/>
      <c r="F35" s="42"/>
      <c r="G35" s="42"/>
      <c r="H35" s="42"/>
      <c r="I35" s="42"/>
      <c r="J35" s="58" t="s">
        <v>108</v>
      </c>
      <c r="K35" s="58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</row>
    <row r="36" spans="1:22" ht="62.25" customHeight="1" x14ac:dyDescent="0.6">
      <c r="A36" s="44"/>
      <c r="B36" s="44"/>
      <c r="C36" s="44"/>
      <c r="D36" s="42"/>
      <c r="E36" s="42"/>
      <c r="F36" s="42"/>
      <c r="G36" s="42"/>
      <c r="H36" s="42"/>
      <c r="I36" s="42"/>
      <c r="J36" s="58" t="s">
        <v>109</v>
      </c>
      <c r="K36" s="59"/>
      <c r="L36" s="59"/>
      <c r="M36" s="60"/>
      <c r="N36" s="60"/>
      <c r="O36" s="42"/>
      <c r="P36" s="42"/>
      <c r="Q36" s="42"/>
      <c r="R36" s="42"/>
      <c r="S36" s="42"/>
      <c r="T36" s="42"/>
      <c r="U36" s="42"/>
      <c r="V36" s="42"/>
    </row>
    <row r="37" spans="1:22" ht="38.25" customHeight="1" x14ac:dyDescent="0.6">
      <c r="A37" s="44"/>
      <c r="B37" s="44"/>
      <c r="C37" s="44"/>
      <c r="D37" s="42"/>
      <c r="E37" s="42"/>
      <c r="F37" s="42"/>
      <c r="G37" s="42"/>
      <c r="H37" s="42"/>
      <c r="I37" s="42"/>
      <c r="J37" s="59" t="s">
        <v>110</v>
      </c>
      <c r="K37" s="59"/>
      <c r="L37" s="59"/>
      <c r="M37" s="60"/>
      <c r="N37" s="60"/>
      <c r="O37" s="42"/>
      <c r="P37" s="42"/>
      <c r="Q37" s="42"/>
      <c r="R37" s="42"/>
      <c r="S37" s="42"/>
      <c r="T37" s="42"/>
      <c r="U37" s="42"/>
      <c r="V37" s="42"/>
    </row>
    <row r="38" spans="1:22" ht="44.25" x14ac:dyDescent="0.55000000000000004">
      <c r="A38" s="44"/>
      <c r="B38" s="44"/>
      <c r="C38" s="44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61"/>
    </row>
    <row r="39" spans="1:22" ht="44.25" x14ac:dyDescent="0.55000000000000004">
      <c r="A39" s="44"/>
      <c r="B39" s="44"/>
      <c r="C39" s="44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61"/>
    </row>
    <row r="40" spans="1:22" ht="44.25" x14ac:dyDescent="0.55000000000000004">
      <c r="A40" s="44"/>
      <c r="B40" s="44"/>
      <c r="C40" s="44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61"/>
    </row>
    <row r="41" spans="1:22" ht="30.75" x14ac:dyDescent="0.45">
      <c r="A41" s="62"/>
      <c r="B41" s="62"/>
      <c r="C41" s="63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</row>
    <row r="42" spans="1:22" ht="30.75" x14ac:dyDescent="0.45">
      <c r="A42" s="62"/>
      <c r="B42" s="62"/>
      <c r="C42" s="63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</row>
    <row r="43" spans="1:22" ht="30" x14ac:dyDescent="0.4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</row>
    <row r="44" spans="1:22" ht="30" x14ac:dyDescent="0.4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</row>
    <row r="45" spans="1:22" ht="30" x14ac:dyDescent="0.4">
      <c r="A45" s="64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</row>
    <row r="46" spans="1:22" ht="30" x14ac:dyDescent="0.4">
      <c r="A46" s="64"/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</row>
    <row r="47" spans="1:22" ht="30" x14ac:dyDescent="0.4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</row>
    <row r="48" spans="1:22" ht="30" x14ac:dyDescent="0.4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</row>
    <row r="49" spans="1:14" ht="30" x14ac:dyDescent="0.4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</row>
    <row r="50" spans="1:14" ht="27" x14ac:dyDescent="0.35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</row>
    <row r="51" spans="1:14" ht="27" x14ac:dyDescent="0.35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</row>
    <row r="52" spans="1:14" ht="27" x14ac:dyDescent="0.35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</row>
    <row r="53" spans="1:14" ht="27" x14ac:dyDescent="0.35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</row>
    <row r="54" spans="1:14" ht="27" x14ac:dyDescent="0.35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</row>
    <row r="55" spans="1:14" ht="27" x14ac:dyDescent="0.35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</row>
    <row r="56" spans="1:14" ht="27" x14ac:dyDescent="0.35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</row>
    <row r="57" spans="1:14" ht="27" x14ac:dyDescent="0.35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</row>
    <row r="58" spans="1:14" ht="27" x14ac:dyDescent="0.35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</row>
    <row r="59" spans="1:14" ht="27" x14ac:dyDescent="0.35">
      <c r="A59" s="65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</row>
    <row r="60" spans="1:14" ht="27" x14ac:dyDescent="0.35">
      <c r="A60" s="65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</row>
    <row r="61" spans="1:14" ht="27" x14ac:dyDescent="0.35">
      <c r="A61" s="65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</row>
    <row r="62" spans="1:14" ht="27" x14ac:dyDescent="0.35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</row>
    <row r="63" spans="1:14" ht="27" x14ac:dyDescent="0.35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</row>
    <row r="64" spans="1:14" ht="27" x14ac:dyDescent="0.35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</row>
    <row r="65" spans="1:13" ht="27" x14ac:dyDescent="0.35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</row>
    <row r="66" spans="1:13" ht="27" x14ac:dyDescent="0.35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</row>
    <row r="67" spans="1:13" ht="27" x14ac:dyDescent="0.35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</row>
    <row r="68" spans="1:13" ht="27" x14ac:dyDescent="0.35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</row>
    <row r="69" spans="1:13" ht="27" x14ac:dyDescent="0.35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</row>
    <row r="70" spans="1:13" ht="27" x14ac:dyDescent="0.35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</row>
    <row r="71" spans="1:13" ht="27" x14ac:dyDescent="0.35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</row>
    <row r="72" spans="1:13" ht="27" x14ac:dyDescent="0.35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</row>
    <row r="73" spans="1:13" ht="27" x14ac:dyDescent="0.35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</row>
    <row r="74" spans="1:13" ht="27" x14ac:dyDescent="0.35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</row>
    <row r="75" spans="1:13" ht="27" x14ac:dyDescent="0.35">
      <c r="A75" s="65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</row>
    <row r="76" spans="1:13" ht="27" x14ac:dyDescent="0.35">
      <c r="A76" s="65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</row>
    <row r="77" spans="1:13" ht="27" x14ac:dyDescent="0.35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</row>
    <row r="78" spans="1:13" ht="27" x14ac:dyDescent="0.35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</row>
    <row r="79" spans="1:13" ht="27" x14ac:dyDescent="0.35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</row>
    <row r="80" spans="1:13" ht="27" x14ac:dyDescent="0.35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</row>
    <row r="81" spans="1:13" ht="27" x14ac:dyDescent="0.35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</row>
    <row r="82" spans="1:13" ht="27" x14ac:dyDescent="0.35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</row>
    <row r="83" spans="1:13" ht="27" x14ac:dyDescent="0.35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</row>
    <row r="84" spans="1:13" ht="27" x14ac:dyDescent="0.35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</row>
    <row r="85" spans="1:13" ht="27" x14ac:dyDescent="0.35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</row>
    <row r="86" spans="1:13" ht="27" x14ac:dyDescent="0.35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</row>
    <row r="87" spans="1:13" ht="27" x14ac:dyDescent="0.35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</row>
    <row r="88" spans="1:13" ht="27" x14ac:dyDescent="0.35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</row>
    <row r="89" spans="1:13" ht="27" x14ac:dyDescent="0.35">
      <c r="A89" s="65"/>
      <c r="B89" s="65"/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</row>
    <row r="90" spans="1:13" ht="27" x14ac:dyDescent="0.35">
      <c r="A90" s="65"/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</row>
    <row r="91" spans="1:13" ht="27" x14ac:dyDescent="0.35">
      <c r="A91" s="65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</row>
    <row r="92" spans="1:13" ht="27" x14ac:dyDescent="0.35">
      <c r="A92" s="65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</row>
    <row r="93" spans="1:13" ht="27" x14ac:dyDescent="0.35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</row>
    <row r="94" spans="1:13" ht="27" x14ac:dyDescent="0.35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</row>
    <row r="95" spans="1:13" ht="27" x14ac:dyDescent="0.35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</row>
    <row r="96" spans="1:13" ht="27" x14ac:dyDescent="0.35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</row>
    <row r="97" spans="1:13" ht="27" x14ac:dyDescent="0.35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</row>
    <row r="98" spans="1:13" ht="27" x14ac:dyDescent="0.35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</row>
    <row r="102" spans="1:13" ht="67.5" customHeight="1" x14ac:dyDescent="0.2"/>
    <row r="104" spans="1:13" ht="29.25" customHeight="1" x14ac:dyDescent="0.2"/>
  </sheetData>
  <mergeCells count="4">
    <mergeCell ref="A1:A3"/>
    <mergeCell ref="E1:F3"/>
    <mergeCell ref="E4:F5"/>
    <mergeCell ref="E6:F7"/>
  </mergeCells>
  <pageMargins left="0.7" right="0.7" top="0.75" bottom="0.75" header="0.3" footer="0.3"/>
  <pageSetup paperSize="9" scale="36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G346"/>
  <sheetViews>
    <sheetView rightToLeft="1" zoomScale="60" zoomScaleNormal="60" zoomScaleSheetLayoutView="69" workbookViewId="0">
      <pane ySplit="4" topLeftCell="A301" activePane="bottomLeft" state="frozen"/>
      <selection sqref="A1:G92"/>
      <selection pane="bottomLeft" activeCell="A318" sqref="A318"/>
    </sheetView>
  </sheetViews>
  <sheetFormatPr defaultColWidth="9.140625" defaultRowHeight="23.25" outlineLevelRow="2" x14ac:dyDescent="0.35"/>
  <cols>
    <col min="1" max="1" width="8.42578125" style="66" customWidth="1"/>
    <col min="2" max="2" width="6.7109375" style="68" customWidth="1"/>
    <col min="3" max="3" width="8.140625" style="68" customWidth="1"/>
    <col min="4" max="4" width="43.85546875" style="69" bestFit="1" customWidth="1"/>
    <col min="5" max="5" width="13.28515625" style="69" customWidth="1"/>
    <col min="6" max="6" width="12.5703125" style="69" customWidth="1"/>
    <col min="7" max="7" width="15.85546875" style="69" bestFit="1" customWidth="1"/>
    <col min="8" max="8" width="12.42578125" style="69" customWidth="1"/>
    <col min="9" max="9" width="13.85546875" style="69" customWidth="1"/>
    <col min="10" max="10" width="16.140625" style="69" customWidth="1"/>
    <col min="11" max="11" width="17.140625" style="69" bestFit="1" customWidth="1"/>
    <col min="12" max="12" width="12.42578125" style="69" customWidth="1"/>
    <col min="13" max="13" width="14.85546875" style="69" bestFit="1" customWidth="1"/>
    <col min="14" max="14" width="11.28515625" style="69" customWidth="1"/>
    <col min="15" max="15" width="9.85546875" style="69" customWidth="1"/>
    <col min="16" max="16" width="17.140625" style="69" bestFit="1" customWidth="1"/>
    <col min="17" max="17" width="13.140625" style="69" bestFit="1" customWidth="1"/>
    <col min="18" max="18" width="14" style="69" bestFit="1" customWidth="1"/>
    <col min="19" max="19" width="14.140625" style="69" customWidth="1"/>
    <col min="20" max="20" width="11.85546875" style="69" customWidth="1"/>
    <col min="21" max="21" width="12.42578125" style="69" customWidth="1"/>
    <col min="22" max="22" width="14" style="69" bestFit="1" customWidth="1"/>
    <col min="23" max="23" width="11.42578125" style="69" customWidth="1"/>
    <col min="24" max="24" width="12.42578125" style="69" customWidth="1"/>
    <col min="25" max="25" width="11.5703125" style="69" bestFit="1" customWidth="1"/>
    <col min="26" max="26" width="9.85546875" style="69" bestFit="1" customWidth="1"/>
    <col min="27" max="28" width="11.5703125" style="69" bestFit="1" customWidth="1"/>
    <col min="29" max="29" width="12.5703125" style="69" customWidth="1"/>
    <col min="30" max="30" width="11" style="69" customWidth="1"/>
    <col min="31" max="31" width="12.42578125" style="69" customWidth="1"/>
    <col min="32" max="32" width="53.85546875" style="69" customWidth="1"/>
    <col min="33" max="34" width="9.140625" style="67" customWidth="1"/>
    <col min="35" max="35" width="4.140625" style="67" customWidth="1"/>
    <col min="36" max="36" width="0.140625" style="67" customWidth="1"/>
    <col min="37" max="16384" width="9.140625" style="67"/>
  </cols>
  <sheetData>
    <row r="1" spans="1:32" ht="27.75" x14ac:dyDescent="0.4">
      <c r="B1" s="414" t="s">
        <v>111</v>
      </c>
      <c r="C1" s="414"/>
      <c r="D1" s="414"/>
      <c r="E1" s="414"/>
      <c r="F1" s="414"/>
      <c r="G1" s="414"/>
      <c r="H1" s="414"/>
      <c r="I1" s="414"/>
      <c r="J1" s="414"/>
      <c r="K1" s="414"/>
      <c r="L1" s="414"/>
      <c r="M1" s="414"/>
      <c r="N1" s="414"/>
      <c r="O1" s="414"/>
      <c r="P1" s="414"/>
      <c r="Q1" s="414"/>
      <c r="R1" s="414"/>
      <c r="S1" s="414"/>
      <c r="T1" s="414"/>
      <c r="U1" s="414"/>
      <c r="V1" s="414"/>
      <c r="W1" s="414"/>
      <c r="X1" s="414"/>
      <c r="Y1" s="414"/>
      <c r="Z1" s="414"/>
      <c r="AA1" s="414"/>
      <c r="AB1" s="414"/>
      <c r="AC1" s="414"/>
      <c r="AD1" s="414"/>
      <c r="AE1" s="414"/>
      <c r="AF1" s="414"/>
    </row>
    <row r="2" spans="1:32" ht="24" thickBot="1" x14ac:dyDescent="0.4"/>
    <row r="3" spans="1:32" ht="24" customHeight="1" x14ac:dyDescent="0.35">
      <c r="A3" s="70"/>
      <c r="B3" s="415" t="s">
        <v>112</v>
      </c>
      <c r="C3" s="415" t="s">
        <v>113</v>
      </c>
      <c r="D3" s="71" t="s">
        <v>114</v>
      </c>
      <c r="E3" s="71" t="s">
        <v>115</v>
      </c>
      <c r="F3" s="417" t="s">
        <v>116</v>
      </c>
      <c r="G3" s="417" t="s">
        <v>117</v>
      </c>
      <c r="H3" s="419" t="s">
        <v>118</v>
      </c>
      <c r="I3" s="420"/>
      <c r="J3" s="417" t="s">
        <v>119</v>
      </c>
      <c r="K3" s="419" t="s">
        <v>120</v>
      </c>
      <c r="L3" s="421"/>
      <c r="M3" s="421"/>
      <c r="N3" s="421"/>
      <c r="O3" s="421"/>
      <c r="P3" s="421"/>
      <c r="Q3" s="421"/>
      <c r="R3" s="421"/>
      <c r="S3" s="421"/>
      <c r="T3" s="421"/>
      <c r="U3" s="420"/>
      <c r="V3" s="419" t="s">
        <v>121</v>
      </c>
      <c r="W3" s="421"/>
      <c r="X3" s="421"/>
      <c r="Y3" s="421"/>
      <c r="Z3" s="421"/>
      <c r="AA3" s="421"/>
      <c r="AB3" s="421"/>
      <c r="AC3" s="421"/>
      <c r="AD3" s="421"/>
      <c r="AE3" s="420"/>
      <c r="AF3" s="422" t="s">
        <v>122</v>
      </c>
    </row>
    <row r="4" spans="1:32" ht="70.5" thickBot="1" x14ac:dyDescent="0.4">
      <c r="A4" s="72"/>
      <c r="B4" s="416"/>
      <c r="C4" s="416"/>
      <c r="D4" s="73"/>
      <c r="E4" s="74" t="s">
        <v>123</v>
      </c>
      <c r="F4" s="418"/>
      <c r="G4" s="418"/>
      <c r="H4" s="75">
        <v>2021</v>
      </c>
      <c r="I4" s="76">
        <v>2022</v>
      </c>
      <c r="J4" s="418"/>
      <c r="K4" s="77" t="s">
        <v>124</v>
      </c>
      <c r="L4" s="78" t="s">
        <v>125</v>
      </c>
      <c r="M4" s="79" t="s">
        <v>126</v>
      </c>
      <c r="N4" s="79" t="s">
        <v>127</v>
      </c>
      <c r="O4" s="79" t="s">
        <v>128</v>
      </c>
      <c r="P4" s="79" t="s">
        <v>129</v>
      </c>
      <c r="Q4" s="79" t="s">
        <v>82</v>
      </c>
      <c r="R4" s="79" t="s">
        <v>130</v>
      </c>
      <c r="S4" s="79" t="s">
        <v>131</v>
      </c>
      <c r="T4" s="80" t="s">
        <v>132</v>
      </c>
      <c r="U4" s="81" t="s">
        <v>133</v>
      </c>
      <c r="V4" s="77" t="s">
        <v>124</v>
      </c>
      <c r="W4" s="78" t="s">
        <v>125</v>
      </c>
      <c r="X4" s="79" t="s">
        <v>126</v>
      </c>
      <c r="Y4" s="79" t="s">
        <v>127</v>
      </c>
      <c r="Z4" s="79" t="s">
        <v>128</v>
      </c>
      <c r="AA4" s="79" t="s">
        <v>129</v>
      </c>
      <c r="AB4" s="79" t="s">
        <v>82</v>
      </c>
      <c r="AC4" s="79" t="s">
        <v>131</v>
      </c>
      <c r="AD4" s="79" t="s">
        <v>134</v>
      </c>
      <c r="AE4" s="81" t="s">
        <v>135</v>
      </c>
      <c r="AF4" s="423"/>
    </row>
    <row r="5" spans="1:32" ht="50.1" customHeight="1" outlineLevel="2" x14ac:dyDescent="0.35">
      <c r="A5" s="72"/>
      <c r="B5" s="82"/>
      <c r="C5" s="83"/>
      <c r="D5" s="84" t="s">
        <v>136</v>
      </c>
      <c r="E5" s="85"/>
      <c r="F5" s="86"/>
      <c r="G5" s="86">
        <f>J5+F5</f>
        <v>15410.6</v>
      </c>
      <c r="H5" s="87">
        <f>U5</f>
        <v>15410.6</v>
      </c>
      <c r="I5" s="85">
        <f>AE5</f>
        <v>0</v>
      </c>
      <c r="J5" s="88">
        <f>SUM(H5:I5)</f>
        <v>15410.6</v>
      </c>
      <c r="K5" s="89">
        <v>10626.1</v>
      </c>
      <c r="L5" s="90">
        <v>1155.9000000000001</v>
      </c>
      <c r="M5" s="91">
        <v>3628.6</v>
      </c>
      <c r="N5" s="91"/>
      <c r="O5" s="91"/>
      <c r="P5" s="91"/>
      <c r="Q5" s="91"/>
      <c r="R5" s="91"/>
      <c r="S5" s="91">
        <f>SUM(K5:Q5)</f>
        <v>15410.6</v>
      </c>
      <c r="T5" s="91"/>
      <c r="U5" s="92">
        <f>SUM(S5:T5)</f>
        <v>15410.6</v>
      </c>
      <c r="V5" s="89"/>
      <c r="W5" s="90"/>
      <c r="X5" s="91"/>
      <c r="Y5" s="91"/>
      <c r="Z5" s="91"/>
      <c r="AA5" s="91"/>
      <c r="AB5" s="91"/>
      <c r="AC5" s="91">
        <f>SUM(V5:AB5)</f>
        <v>0</v>
      </c>
      <c r="AD5" s="91"/>
      <c r="AE5" s="87">
        <f>SUM(AC5:AD5)</f>
        <v>0</v>
      </c>
      <c r="AF5" s="93"/>
    </row>
    <row r="6" spans="1:32" ht="50.1" customHeight="1" outlineLevel="2" thickBot="1" x14ac:dyDescent="0.4">
      <c r="A6" s="94"/>
      <c r="B6" s="95"/>
      <c r="C6" s="96"/>
      <c r="D6" s="97" t="s">
        <v>137</v>
      </c>
      <c r="E6" s="98"/>
      <c r="F6" s="99"/>
      <c r="G6" s="98">
        <f>J6+F6</f>
        <v>24350.400000000001</v>
      </c>
      <c r="H6" s="100">
        <f>U6</f>
        <v>24350.400000000001</v>
      </c>
      <c r="I6" s="101">
        <f>AE6</f>
        <v>0</v>
      </c>
      <c r="J6" s="88">
        <f>SUM(H6:I6)</f>
        <v>24350.400000000001</v>
      </c>
      <c r="K6" s="102">
        <v>24350.400000000001</v>
      </c>
      <c r="L6" s="103"/>
      <c r="M6" s="104"/>
      <c r="N6" s="104"/>
      <c r="O6" s="104"/>
      <c r="P6" s="104"/>
      <c r="Q6" s="104"/>
      <c r="R6" s="105"/>
      <c r="S6" s="105">
        <f>SUM(K6:Q6)</f>
        <v>24350.400000000001</v>
      </c>
      <c r="T6" s="104"/>
      <c r="U6" s="106">
        <f>SUM(S6:T6)</f>
        <v>24350.400000000001</v>
      </c>
      <c r="V6" s="107"/>
      <c r="W6" s="103"/>
      <c r="X6" s="104"/>
      <c r="Y6" s="104"/>
      <c r="Z6" s="104"/>
      <c r="AA6" s="104"/>
      <c r="AB6" s="104"/>
      <c r="AC6" s="105">
        <f>SUM(V6:AB6)</f>
        <v>0</v>
      </c>
      <c r="AD6" s="104"/>
      <c r="AE6" s="100">
        <f>SUM(AC6:AD6)</f>
        <v>0</v>
      </c>
      <c r="AF6" s="108"/>
    </row>
    <row r="7" spans="1:32" ht="50.1" customHeight="1" outlineLevel="1" thickBot="1" x14ac:dyDescent="0.4">
      <c r="A7" s="109"/>
      <c r="B7" s="407" t="s">
        <v>138</v>
      </c>
      <c r="C7" s="408"/>
      <c r="D7" s="409"/>
      <c r="E7" s="110">
        <f t="shared" ref="E7:AE7" si="0">SUBTOTAL(9,E5:E6)</f>
        <v>0</v>
      </c>
      <c r="F7" s="110">
        <f t="shared" si="0"/>
        <v>0</v>
      </c>
      <c r="G7" s="110">
        <f t="shared" si="0"/>
        <v>39761</v>
      </c>
      <c r="H7" s="110">
        <f t="shared" si="0"/>
        <v>39761</v>
      </c>
      <c r="I7" s="110">
        <f t="shared" si="0"/>
        <v>0</v>
      </c>
      <c r="J7" s="111">
        <f t="shared" si="0"/>
        <v>39761</v>
      </c>
      <c r="K7" s="110">
        <f t="shared" si="0"/>
        <v>34976.5</v>
      </c>
      <c r="L7" s="110">
        <f t="shared" si="0"/>
        <v>1155.9000000000001</v>
      </c>
      <c r="M7" s="110">
        <f t="shared" si="0"/>
        <v>3628.6</v>
      </c>
      <c r="N7" s="110">
        <f t="shared" si="0"/>
        <v>0</v>
      </c>
      <c r="O7" s="110">
        <f t="shared" si="0"/>
        <v>0</v>
      </c>
      <c r="P7" s="110">
        <f t="shared" si="0"/>
        <v>0</v>
      </c>
      <c r="Q7" s="110">
        <f t="shared" si="0"/>
        <v>0</v>
      </c>
      <c r="R7" s="110">
        <f t="shared" si="0"/>
        <v>0</v>
      </c>
      <c r="S7" s="110">
        <f t="shared" si="0"/>
        <v>39761</v>
      </c>
      <c r="T7" s="110">
        <f t="shared" si="0"/>
        <v>0</v>
      </c>
      <c r="U7" s="110">
        <f t="shared" si="0"/>
        <v>39761</v>
      </c>
      <c r="V7" s="110">
        <f t="shared" si="0"/>
        <v>0</v>
      </c>
      <c r="W7" s="110">
        <f t="shared" si="0"/>
        <v>0</v>
      </c>
      <c r="X7" s="110">
        <f t="shared" si="0"/>
        <v>0</v>
      </c>
      <c r="Y7" s="110">
        <f t="shared" si="0"/>
        <v>0</v>
      </c>
      <c r="Z7" s="110">
        <f t="shared" si="0"/>
        <v>0</v>
      </c>
      <c r="AA7" s="110">
        <f t="shared" si="0"/>
        <v>0</v>
      </c>
      <c r="AB7" s="110">
        <f t="shared" si="0"/>
        <v>0</v>
      </c>
      <c r="AC7" s="110">
        <f t="shared" si="0"/>
        <v>0</v>
      </c>
      <c r="AD7" s="110">
        <f t="shared" si="0"/>
        <v>0</v>
      </c>
      <c r="AE7" s="112">
        <f t="shared" si="0"/>
        <v>0</v>
      </c>
      <c r="AF7" s="108"/>
    </row>
    <row r="8" spans="1:32" ht="50.1" customHeight="1" outlineLevel="2" x14ac:dyDescent="0.35">
      <c r="A8" s="113">
        <v>4</v>
      </c>
      <c r="B8" s="114">
        <v>710</v>
      </c>
      <c r="C8" s="115">
        <v>4256</v>
      </c>
      <c r="D8" s="116" t="s">
        <v>139</v>
      </c>
      <c r="E8" s="86">
        <v>208</v>
      </c>
      <c r="F8" s="86">
        <v>208</v>
      </c>
      <c r="G8" s="86">
        <f t="shared" ref="G8:G16" si="1">J8+F8</f>
        <v>440</v>
      </c>
      <c r="H8" s="117">
        <f t="shared" ref="H8:H16" si="2">U8</f>
        <v>232</v>
      </c>
      <c r="I8" s="86">
        <f t="shared" ref="I8:I16" si="3">AE8</f>
        <v>0</v>
      </c>
      <c r="J8" s="88">
        <f t="shared" ref="J8:J16" si="4">SUM(H8:I8)</f>
        <v>232</v>
      </c>
      <c r="K8" s="118"/>
      <c r="L8" s="119"/>
      <c r="M8" s="120"/>
      <c r="N8" s="120"/>
      <c r="O8" s="120"/>
      <c r="P8" s="120"/>
      <c r="Q8" s="120"/>
      <c r="R8" s="120"/>
      <c r="S8" s="120">
        <f t="shared" ref="S8:S16" si="5">SUM(K8:Q8)</f>
        <v>0</v>
      </c>
      <c r="T8" s="120">
        <v>232</v>
      </c>
      <c r="U8" s="121">
        <f t="shared" ref="U8:U13" si="6">SUM(S8:T8)</f>
        <v>232</v>
      </c>
      <c r="V8" s="118"/>
      <c r="W8" s="119"/>
      <c r="X8" s="120"/>
      <c r="Y8" s="120"/>
      <c r="Z8" s="120"/>
      <c r="AA8" s="120"/>
      <c r="AB8" s="120"/>
      <c r="AC8" s="120">
        <f t="shared" ref="AC8:AC16" si="7">SUM(V8:AB8)</f>
        <v>0</v>
      </c>
      <c r="AD8" s="120"/>
      <c r="AE8" s="121">
        <f t="shared" ref="AE8:AE16" si="8">SUM(AC8:AD8)</f>
        <v>0</v>
      </c>
      <c r="AF8" s="122" t="s">
        <v>140</v>
      </c>
    </row>
    <row r="9" spans="1:32" ht="57.75" customHeight="1" outlineLevel="2" x14ac:dyDescent="0.35">
      <c r="A9" s="123">
        <v>9</v>
      </c>
      <c r="B9" s="95">
        <v>710</v>
      </c>
      <c r="C9" s="124">
        <v>4351</v>
      </c>
      <c r="D9" s="125" t="s">
        <v>141</v>
      </c>
      <c r="E9" s="98"/>
      <c r="F9" s="98"/>
      <c r="G9" s="98">
        <f t="shared" si="1"/>
        <v>280</v>
      </c>
      <c r="H9" s="126">
        <f t="shared" si="2"/>
        <v>280</v>
      </c>
      <c r="I9" s="98">
        <f t="shared" si="3"/>
        <v>0</v>
      </c>
      <c r="J9" s="127">
        <f t="shared" si="4"/>
        <v>280</v>
      </c>
      <c r="K9" s="107">
        <v>280</v>
      </c>
      <c r="L9" s="103"/>
      <c r="M9" s="104"/>
      <c r="N9" s="104"/>
      <c r="O9" s="104"/>
      <c r="P9" s="104"/>
      <c r="Q9" s="104"/>
      <c r="R9" s="104"/>
      <c r="S9" s="104">
        <f t="shared" si="5"/>
        <v>280</v>
      </c>
      <c r="T9" s="104"/>
      <c r="U9" s="128">
        <f t="shared" si="6"/>
        <v>280</v>
      </c>
      <c r="V9" s="107"/>
      <c r="W9" s="103"/>
      <c r="X9" s="104"/>
      <c r="Y9" s="104"/>
      <c r="Z9" s="104"/>
      <c r="AA9" s="104"/>
      <c r="AB9" s="104"/>
      <c r="AC9" s="104">
        <f t="shared" si="7"/>
        <v>0</v>
      </c>
      <c r="AD9" s="104"/>
      <c r="AE9" s="128">
        <f t="shared" si="8"/>
        <v>0</v>
      </c>
      <c r="AF9" s="129"/>
    </row>
    <row r="10" spans="1:32" ht="50.1" customHeight="1" outlineLevel="2" x14ac:dyDescent="0.35">
      <c r="A10" s="113">
        <v>9</v>
      </c>
      <c r="B10" s="114">
        <v>710</v>
      </c>
      <c r="C10" s="115">
        <v>2418</v>
      </c>
      <c r="D10" s="130" t="s">
        <v>142</v>
      </c>
      <c r="E10" s="86">
        <v>21802</v>
      </c>
      <c r="F10" s="86">
        <v>18123</v>
      </c>
      <c r="G10" s="86">
        <f t="shared" si="1"/>
        <v>20973</v>
      </c>
      <c r="H10" s="117">
        <f t="shared" si="2"/>
        <v>750</v>
      </c>
      <c r="I10" s="86">
        <f t="shared" si="3"/>
        <v>2100</v>
      </c>
      <c r="J10" s="131">
        <f t="shared" si="4"/>
        <v>2850</v>
      </c>
      <c r="K10" s="118"/>
      <c r="L10" s="119"/>
      <c r="M10" s="120"/>
      <c r="N10" s="120">
        <v>750</v>
      </c>
      <c r="O10" s="120"/>
      <c r="P10" s="120"/>
      <c r="Q10" s="120"/>
      <c r="R10" s="120"/>
      <c r="S10" s="120">
        <f t="shared" si="5"/>
        <v>750</v>
      </c>
      <c r="T10" s="120"/>
      <c r="U10" s="121">
        <f t="shared" si="6"/>
        <v>750</v>
      </c>
      <c r="V10" s="118">
        <v>2100</v>
      </c>
      <c r="W10" s="119"/>
      <c r="X10" s="120"/>
      <c r="Y10" s="120"/>
      <c r="Z10" s="120"/>
      <c r="AA10" s="120"/>
      <c r="AB10" s="120"/>
      <c r="AC10" s="120">
        <f t="shared" si="7"/>
        <v>2100</v>
      </c>
      <c r="AD10" s="120"/>
      <c r="AE10" s="121">
        <f t="shared" si="8"/>
        <v>2100</v>
      </c>
      <c r="AF10" s="132" t="s">
        <v>143</v>
      </c>
    </row>
    <row r="11" spans="1:32" ht="50.1" customHeight="1" outlineLevel="2" x14ac:dyDescent="0.35">
      <c r="A11" s="133">
        <v>9</v>
      </c>
      <c r="B11" s="115">
        <v>710</v>
      </c>
      <c r="C11" s="115">
        <v>4021</v>
      </c>
      <c r="D11" s="130" t="s">
        <v>144</v>
      </c>
      <c r="E11" s="86">
        <v>8100</v>
      </c>
      <c r="F11" s="86">
        <v>1207</v>
      </c>
      <c r="G11" s="86">
        <f t="shared" si="1"/>
        <v>2707</v>
      </c>
      <c r="H11" s="117">
        <f t="shared" si="2"/>
        <v>500</v>
      </c>
      <c r="I11" s="86">
        <f t="shared" si="3"/>
        <v>1000</v>
      </c>
      <c r="J11" s="131">
        <f t="shared" si="4"/>
        <v>1500</v>
      </c>
      <c r="K11" s="118">
        <v>500</v>
      </c>
      <c r="L11" s="119"/>
      <c r="M11" s="120"/>
      <c r="N11" s="120"/>
      <c r="O11" s="120"/>
      <c r="P11" s="120"/>
      <c r="Q11" s="120"/>
      <c r="R11" s="120"/>
      <c r="S11" s="120">
        <f t="shared" si="5"/>
        <v>500</v>
      </c>
      <c r="T11" s="120"/>
      <c r="U11" s="121">
        <f t="shared" si="6"/>
        <v>500</v>
      </c>
      <c r="V11" s="118">
        <v>1000</v>
      </c>
      <c r="W11" s="119"/>
      <c r="X11" s="120"/>
      <c r="Y11" s="120"/>
      <c r="Z11" s="120"/>
      <c r="AA11" s="120"/>
      <c r="AB11" s="120"/>
      <c r="AC11" s="120">
        <f t="shared" si="7"/>
        <v>1000</v>
      </c>
      <c r="AD11" s="120"/>
      <c r="AE11" s="121">
        <f t="shared" si="8"/>
        <v>1000</v>
      </c>
      <c r="AF11" s="129"/>
    </row>
    <row r="12" spans="1:32" ht="75.75" customHeight="1" outlineLevel="2" x14ac:dyDescent="0.35">
      <c r="A12" s="113">
        <v>9</v>
      </c>
      <c r="B12" s="114">
        <v>710</v>
      </c>
      <c r="C12" s="115">
        <v>4163</v>
      </c>
      <c r="D12" s="130" t="s">
        <v>145</v>
      </c>
      <c r="E12" s="86">
        <v>4900</v>
      </c>
      <c r="F12" s="86">
        <v>900</v>
      </c>
      <c r="G12" s="86">
        <f t="shared" si="1"/>
        <v>2300</v>
      </c>
      <c r="H12" s="117">
        <f t="shared" si="2"/>
        <v>400</v>
      </c>
      <c r="I12" s="86">
        <f t="shared" si="3"/>
        <v>1000</v>
      </c>
      <c r="J12" s="131">
        <f t="shared" si="4"/>
        <v>1400</v>
      </c>
      <c r="K12" s="118">
        <v>400</v>
      </c>
      <c r="L12" s="119"/>
      <c r="M12" s="120"/>
      <c r="N12" s="120"/>
      <c r="O12" s="120"/>
      <c r="P12" s="120"/>
      <c r="Q12" s="120"/>
      <c r="R12" s="120"/>
      <c r="S12" s="120">
        <f t="shared" si="5"/>
        <v>400</v>
      </c>
      <c r="T12" s="120"/>
      <c r="U12" s="121">
        <f t="shared" si="6"/>
        <v>400</v>
      </c>
      <c r="V12" s="118">
        <v>1000</v>
      </c>
      <c r="W12" s="119"/>
      <c r="X12" s="120"/>
      <c r="Y12" s="120"/>
      <c r="Z12" s="120"/>
      <c r="AA12" s="120"/>
      <c r="AB12" s="120"/>
      <c r="AC12" s="120">
        <f t="shared" si="7"/>
        <v>1000</v>
      </c>
      <c r="AD12" s="120"/>
      <c r="AE12" s="121">
        <f t="shared" si="8"/>
        <v>1000</v>
      </c>
      <c r="AF12" s="129" t="s">
        <v>146</v>
      </c>
    </row>
    <row r="13" spans="1:32" ht="58.5" customHeight="1" outlineLevel="2" thickBot="1" x14ac:dyDescent="0.4">
      <c r="A13" s="113">
        <v>9</v>
      </c>
      <c r="B13" s="114">
        <v>710</v>
      </c>
      <c r="C13" s="115">
        <v>3450</v>
      </c>
      <c r="D13" s="130" t="s">
        <v>147</v>
      </c>
      <c r="E13" s="86">
        <v>3000</v>
      </c>
      <c r="F13" s="86">
        <v>1486.1300000000003</v>
      </c>
      <c r="G13" s="86">
        <f t="shared" si="1"/>
        <v>1686.1300000000003</v>
      </c>
      <c r="H13" s="117">
        <f t="shared" si="2"/>
        <v>100</v>
      </c>
      <c r="I13" s="86">
        <f t="shared" si="3"/>
        <v>100</v>
      </c>
      <c r="J13" s="131">
        <f t="shared" si="4"/>
        <v>200</v>
      </c>
      <c r="K13" s="118">
        <v>100</v>
      </c>
      <c r="L13" s="119"/>
      <c r="M13" s="120"/>
      <c r="N13" s="120"/>
      <c r="O13" s="120"/>
      <c r="P13" s="120"/>
      <c r="Q13" s="120"/>
      <c r="R13" s="120"/>
      <c r="S13" s="120">
        <f t="shared" si="5"/>
        <v>100</v>
      </c>
      <c r="T13" s="120"/>
      <c r="U13" s="121">
        <f t="shared" si="6"/>
        <v>100</v>
      </c>
      <c r="V13" s="118">
        <v>100</v>
      </c>
      <c r="W13" s="119"/>
      <c r="X13" s="120"/>
      <c r="Y13" s="120"/>
      <c r="Z13" s="120"/>
      <c r="AA13" s="120"/>
      <c r="AB13" s="120"/>
      <c r="AC13" s="120">
        <f t="shared" si="7"/>
        <v>100</v>
      </c>
      <c r="AD13" s="120"/>
      <c r="AE13" s="121">
        <f t="shared" si="8"/>
        <v>100</v>
      </c>
      <c r="AF13" s="129"/>
    </row>
    <row r="14" spans="1:32" ht="58.5" hidden="1" customHeight="1" outlineLevel="2" x14ac:dyDescent="0.35">
      <c r="A14" s="113"/>
      <c r="B14" s="114">
        <v>710</v>
      </c>
      <c r="C14" s="115"/>
      <c r="D14" s="130"/>
      <c r="E14" s="86"/>
      <c r="F14" s="86"/>
      <c r="G14" s="86">
        <f t="shared" si="1"/>
        <v>0</v>
      </c>
      <c r="H14" s="117">
        <f t="shared" si="2"/>
        <v>0</v>
      </c>
      <c r="I14" s="86">
        <f t="shared" si="3"/>
        <v>0</v>
      </c>
      <c r="J14" s="131">
        <f t="shared" si="4"/>
        <v>0</v>
      </c>
      <c r="K14" s="118"/>
      <c r="L14" s="119"/>
      <c r="M14" s="120"/>
      <c r="N14" s="120"/>
      <c r="O14" s="120"/>
      <c r="P14" s="120"/>
      <c r="Q14" s="120"/>
      <c r="R14" s="120"/>
      <c r="S14" s="120">
        <f t="shared" si="5"/>
        <v>0</v>
      </c>
      <c r="T14" s="120"/>
      <c r="U14" s="121">
        <f>SUM(R14:T14)</f>
        <v>0</v>
      </c>
      <c r="V14" s="118"/>
      <c r="W14" s="119"/>
      <c r="X14" s="120"/>
      <c r="Y14" s="120"/>
      <c r="Z14" s="120"/>
      <c r="AA14" s="120"/>
      <c r="AB14" s="120"/>
      <c r="AC14" s="120">
        <f t="shared" si="7"/>
        <v>0</v>
      </c>
      <c r="AD14" s="120"/>
      <c r="AE14" s="121">
        <f t="shared" si="8"/>
        <v>0</v>
      </c>
      <c r="AF14" s="129"/>
    </row>
    <row r="15" spans="1:32" ht="58.5" hidden="1" customHeight="1" outlineLevel="2" x14ac:dyDescent="0.35">
      <c r="A15" s="113"/>
      <c r="B15" s="114">
        <v>710</v>
      </c>
      <c r="C15" s="115"/>
      <c r="D15" s="130"/>
      <c r="E15" s="86"/>
      <c r="F15" s="86"/>
      <c r="G15" s="86">
        <f t="shared" si="1"/>
        <v>0</v>
      </c>
      <c r="H15" s="117">
        <f t="shared" si="2"/>
        <v>0</v>
      </c>
      <c r="I15" s="86">
        <f t="shared" si="3"/>
        <v>0</v>
      </c>
      <c r="J15" s="131">
        <f t="shared" si="4"/>
        <v>0</v>
      </c>
      <c r="K15" s="118"/>
      <c r="L15" s="119"/>
      <c r="M15" s="120"/>
      <c r="N15" s="120"/>
      <c r="O15" s="120"/>
      <c r="P15" s="120"/>
      <c r="Q15" s="120"/>
      <c r="R15" s="120"/>
      <c r="S15" s="120">
        <f t="shared" si="5"/>
        <v>0</v>
      </c>
      <c r="T15" s="120"/>
      <c r="U15" s="121">
        <f>SUM(S15:T15)</f>
        <v>0</v>
      </c>
      <c r="V15" s="118"/>
      <c r="W15" s="119"/>
      <c r="X15" s="120"/>
      <c r="Y15" s="120"/>
      <c r="Z15" s="120"/>
      <c r="AA15" s="120"/>
      <c r="AB15" s="120"/>
      <c r="AC15" s="120">
        <f t="shared" si="7"/>
        <v>0</v>
      </c>
      <c r="AD15" s="120"/>
      <c r="AE15" s="121">
        <f t="shared" si="8"/>
        <v>0</v>
      </c>
      <c r="AF15" s="129"/>
    </row>
    <row r="16" spans="1:32" ht="58.5" hidden="1" customHeight="1" outlineLevel="2" thickBot="1" x14ac:dyDescent="0.4">
      <c r="A16" s="133"/>
      <c r="B16" s="82">
        <v>710</v>
      </c>
      <c r="C16" s="83"/>
      <c r="D16" s="134"/>
      <c r="E16" s="135"/>
      <c r="F16" s="135"/>
      <c r="G16" s="135">
        <f t="shared" si="1"/>
        <v>0</v>
      </c>
      <c r="H16" s="87">
        <f t="shared" si="2"/>
        <v>0</v>
      </c>
      <c r="I16" s="135">
        <f t="shared" si="3"/>
        <v>0</v>
      </c>
      <c r="J16" s="88">
        <f t="shared" si="4"/>
        <v>0</v>
      </c>
      <c r="K16" s="89"/>
      <c r="L16" s="90"/>
      <c r="M16" s="91"/>
      <c r="N16" s="91"/>
      <c r="O16" s="91"/>
      <c r="P16" s="91"/>
      <c r="Q16" s="91"/>
      <c r="R16" s="91"/>
      <c r="S16" s="91">
        <f t="shared" si="5"/>
        <v>0</v>
      </c>
      <c r="T16" s="91"/>
      <c r="U16" s="92">
        <f>SUM(R16:T16)</f>
        <v>0</v>
      </c>
      <c r="V16" s="89"/>
      <c r="W16" s="90"/>
      <c r="X16" s="91"/>
      <c r="Y16" s="91"/>
      <c r="Z16" s="91"/>
      <c r="AA16" s="91"/>
      <c r="AB16" s="91"/>
      <c r="AC16" s="91">
        <f t="shared" si="7"/>
        <v>0</v>
      </c>
      <c r="AD16" s="91"/>
      <c r="AE16" s="92">
        <f t="shared" si="8"/>
        <v>0</v>
      </c>
      <c r="AF16" s="129"/>
    </row>
    <row r="17" spans="1:32" ht="50.1" customHeight="1" outlineLevel="1" collapsed="1" thickBot="1" x14ac:dyDescent="0.4">
      <c r="A17" s="113"/>
      <c r="B17" s="407" t="s">
        <v>148</v>
      </c>
      <c r="C17" s="408"/>
      <c r="D17" s="409"/>
      <c r="E17" s="110">
        <f t="shared" ref="E17:AE17" si="9">SUBTOTAL(9,E8:E16)</f>
        <v>38010</v>
      </c>
      <c r="F17" s="110">
        <f t="shared" si="9"/>
        <v>21924.13</v>
      </c>
      <c r="G17" s="110">
        <f t="shared" si="9"/>
        <v>28386.13</v>
      </c>
      <c r="H17" s="112">
        <f t="shared" si="9"/>
        <v>2262</v>
      </c>
      <c r="I17" s="110">
        <f t="shared" si="9"/>
        <v>4200</v>
      </c>
      <c r="J17" s="111">
        <f t="shared" si="9"/>
        <v>6462</v>
      </c>
      <c r="K17" s="110">
        <f t="shared" si="9"/>
        <v>1280</v>
      </c>
      <c r="L17" s="110">
        <f t="shared" si="9"/>
        <v>0</v>
      </c>
      <c r="M17" s="110">
        <f t="shared" si="9"/>
        <v>0</v>
      </c>
      <c r="N17" s="110">
        <f t="shared" si="9"/>
        <v>750</v>
      </c>
      <c r="O17" s="110">
        <f t="shared" si="9"/>
        <v>0</v>
      </c>
      <c r="P17" s="110">
        <f t="shared" si="9"/>
        <v>0</v>
      </c>
      <c r="Q17" s="110">
        <f t="shared" si="9"/>
        <v>0</v>
      </c>
      <c r="R17" s="110">
        <f t="shared" si="9"/>
        <v>0</v>
      </c>
      <c r="S17" s="110">
        <f t="shared" si="9"/>
        <v>2030</v>
      </c>
      <c r="T17" s="110">
        <f t="shared" si="9"/>
        <v>232</v>
      </c>
      <c r="U17" s="110">
        <f t="shared" si="9"/>
        <v>2262</v>
      </c>
      <c r="V17" s="110">
        <f t="shared" si="9"/>
        <v>4200</v>
      </c>
      <c r="W17" s="110">
        <f t="shared" si="9"/>
        <v>0</v>
      </c>
      <c r="X17" s="110">
        <f t="shared" si="9"/>
        <v>0</v>
      </c>
      <c r="Y17" s="110">
        <f t="shared" si="9"/>
        <v>0</v>
      </c>
      <c r="Z17" s="110">
        <f t="shared" si="9"/>
        <v>0</v>
      </c>
      <c r="AA17" s="110">
        <f t="shared" si="9"/>
        <v>0</v>
      </c>
      <c r="AB17" s="110">
        <f t="shared" si="9"/>
        <v>0</v>
      </c>
      <c r="AC17" s="110">
        <f t="shared" si="9"/>
        <v>4200</v>
      </c>
      <c r="AD17" s="110">
        <f t="shared" si="9"/>
        <v>0</v>
      </c>
      <c r="AE17" s="112">
        <f t="shared" si="9"/>
        <v>4200</v>
      </c>
      <c r="AF17" s="108"/>
    </row>
    <row r="18" spans="1:32" ht="69" customHeight="1" outlineLevel="2" x14ac:dyDescent="0.35">
      <c r="A18" s="113">
        <v>9</v>
      </c>
      <c r="B18" s="136">
        <v>721</v>
      </c>
      <c r="C18" s="96">
        <v>4172</v>
      </c>
      <c r="D18" s="137" t="s">
        <v>149</v>
      </c>
      <c r="E18" s="86">
        <v>50</v>
      </c>
      <c r="F18" s="131">
        <v>50</v>
      </c>
      <c r="G18" s="138">
        <f t="shared" ref="G18:G30" si="10">F18+J18</f>
        <v>135</v>
      </c>
      <c r="H18" s="117">
        <f t="shared" ref="H18:H30" si="11">U18</f>
        <v>85</v>
      </c>
      <c r="I18" s="86">
        <f t="shared" ref="I18:I30" si="12">AE18</f>
        <v>0</v>
      </c>
      <c r="J18" s="88">
        <f t="shared" ref="J18:J30" si="13">SUM(H18:I18)</f>
        <v>85</v>
      </c>
      <c r="K18" s="118"/>
      <c r="L18" s="119"/>
      <c r="M18" s="120"/>
      <c r="N18" s="120">
        <v>85</v>
      </c>
      <c r="O18" s="120"/>
      <c r="P18" s="120"/>
      <c r="Q18" s="120"/>
      <c r="R18" s="91"/>
      <c r="S18" s="91">
        <f t="shared" ref="S18:S30" si="14">SUM(K18:Q18)</f>
        <v>85</v>
      </c>
      <c r="T18" s="120"/>
      <c r="U18" s="92">
        <f t="shared" ref="U18:U30" si="15">SUM(S18:T18)</f>
        <v>85</v>
      </c>
      <c r="V18" s="118"/>
      <c r="W18" s="119"/>
      <c r="X18" s="120"/>
      <c r="Y18" s="120"/>
      <c r="Z18" s="120"/>
      <c r="AA18" s="120"/>
      <c r="AB18" s="120"/>
      <c r="AC18" s="91">
        <f t="shared" ref="AC18:AC30" si="16">SUM(V18:AB18)</f>
        <v>0</v>
      </c>
      <c r="AD18" s="120"/>
      <c r="AE18" s="87">
        <f t="shared" ref="AE18:AE30" si="17">SUM(AC18:AD18)</f>
        <v>0</v>
      </c>
      <c r="AF18" s="108" t="s">
        <v>150</v>
      </c>
    </row>
    <row r="19" spans="1:32" ht="69" customHeight="1" outlineLevel="2" x14ac:dyDescent="0.35">
      <c r="A19" s="113">
        <v>9</v>
      </c>
      <c r="B19" s="136">
        <v>721</v>
      </c>
      <c r="C19" s="96">
        <v>3614</v>
      </c>
      <c r="D19" s="139" t="s">
        <v>151</v>
      </c>
      <c r="E19" s="86">
        <v>2358</v>
      </c>
      <c r="F19" s="131">
        <v>758</v>
      </c>
      <c r="G19" s="138">
        <f t="shared" si="10"/>
        <v>1808</v>
      </c>
      <c r="H19" s="117">
        <f t="shared" si="11"/>
        <v>1050</v>
      </c>
      <c r="I19" s="86">
        <f t="shared" si="12"/>
        <v>0</v>
      </c>
      <c r="J19" s="88">
        <f t="shared" si="13"/>
        <v>1050</v>
      </c>
      <c r="K19" s="118">
        <v>1050</v>
      </c>
      <c r="L19" s="119"/>
      <c r="M19" s="120"/>
      <c r="N19" s="120"/>
      <c r="O19" s="120"/>
      <c r="P19" s="120"/>
      <c r="Q19" s="120"/>
      <c r="R19" s="91"/>
      <c r="S19" s="91">
        <f t="shared" si="14"/>
        <v>1050</v>
      </c>
      <c r="T19" s="120"/>
      <c r="U19" s="92">
        <f t="shared" si="15"/>
        <v>1050</v>
      </c>
      <c r="V19" s="118"/>
      <c r="W19" s="119"/>
      <c r="X19" s="120"/>
      <c r="Y19" s="120"/>
      <c r="Z19" s="120"/>
      <c r="AA19" s="120"/>
      <c r="AB19" s="120"/>
      <c r="AC19" s="91">
        <f t="shared" si="16"/>
        <v>0</v>
      </c>
      <c r="AD19" s="120"/>
      <c r="AE19" s="87">
        <f t="shared" si="17"/>
        <v>0</v>
      </c>
      <c r="AF19" s="108"/>
    </row>
    <row r="20" spans="1:32" ht="69" customHeight="1" outlineLevel="2" x14ac:dyDescent="0.35">
      <c r="A20" s="113">
        <v>9</v>
      </c>
      <c r="B20" s="136">
        <v>721</v>
      </c>
      <c r="C20" s="96">
        <v>3871</v>
      </c>
      <c r="D20" s="137" t="s">
        <v>152</v>
      </c>
      <c r="E20" s="86">
        <v>1128</v>
      </c>
      <c r="F20" s="131">
        <v>1002</v>
      </c>
      <c r="G20" s="138">
        <f t="shared" si="10"/>
        <v>1302</v>
      </c>
      <c r="H20" s="117">
        <f t="shared" si="11"/>
        <v>300</v>
      </c>
      <c r="I20" s="86">
        <f t="shared" si="12"/>
        <v>0</v>
      </c>
      <c r="J20" s="88">
        <f t="shared" si="13"/>
        <v>300</v>
      </c>
      <c r="K20" s="118">
        <v>150</v>
      </c>
      <c r="L20" s="119"/>
      <c r="M20" s="120"/>
      <c r="N20" s="120"/>
      <c r="O20" s="120"/>
      <c r="P20" s="120"/>
      <c r="Q20" s="120"/>
      <c r="R20" s="91"/>
      <c r="S20" s="91">
        <f t="shared" si="14"/>
        <v>150</v>
      </c>
      <c r="T20" s="120">
        <v>150</v>
      </c>
      <c r="U20" s="92">
        <f t="shared" si="15"/>
        <v>300</v>
      </c>
      <c r="V20" s="118"/>
      <c r="W20" s="119"/>
      <c r="X20" s="120"/>
      <c r="Y20" s="120"/>
      <c r="Z20" s="120"/>
      <c r="AA20" s="120"/>
      <c r="AB20" s="120"/>
      <c r="AC20" s="91">
        <f t="shared" si="16"/>
        <v>0</v>
      </c>
      <c r="AD20" s="120"/>
      <c r="AE20" s="87">
        <f t="shared" si="17"/>
        <v>0</v>
      </c>
      <c r="AF20" s="122" t="s">
        <v>153</v>
      </c>
    </row>
    <row r="21" spans="1:32" ht="69" customHeight="1" outlineLevel="2" x14ac:dyDescent="0.35">
      <c r="A21" s="113">
        <v>9</v>
      </c>
      <c r="B21" s="136">
        <v>721</v>
      </c>
      <c r="C21" s="124">
        <v>4352</v>
      </c>
      <c r="D21" s="137" t="s">
        <v>154</v>
      </c>
      <c r="E21" s="86"/>
      <c r="F21" s="131"/>
      <c r="G21" s="138">
        <f t="shared" si="10"/>
        <v>50</v>
      </c>
      <c r="H21" s="117">
        <f t="shared" si="11"/>
        <v>50</v>
      </c>
      <c r="I21" s="86">
        <f t="shared" si="12"/>
        <v>0</v>
      </c>
      <c r="J21" s="88">
        <f t="shared" si="13"/>
        <v>50</v>
      </c>
      <c r="K21" s="118"/>
      <c r="L21" s="119"/>
      <c r="M21" s="120"/>
      <c r="N21" s="120">
        <v>50</v>
      </c>
      <c r="O21" s="120"/>
      <c r="P21" s="120"/>
      <c r="Q21" s="120"/>
      <c r="R21" s="91"/>
      <c r="S21" s="91">
        <f t="shared" si="14"/>
        <v>50</v>
      </c>
      <c r="T21" s="120"/>
      <c r="U21" s="92">
        <f t="shared" si="15"/>
        <v>50</v>
      </c>
      <c r="V21" s="118"/>
      <c r="W21" s="119"/>
      <c r="X21" s="120"/>
      <c r="Y21" s="120"/>
      <c r="Z21" s="120"/>
      <c r="AA21" s="120"/>
      <c r="AB21" s="120"/>
      <c r="AC21" s="91">
        <f t="shared" si="16"/>
        <v>0</v>
      </c>
      <c r="AD21" s="120"/>
      <c r="AE21" s="87">
        <f t="shared" si="17"/>
        <v>0</v>
      </c>
      <c r="AF21" s="108" t="s">
        <v>155</v>
      </c>
    </row>
    <row r="22" spans="1:32" ht="69" customHeight="1" outlineLevel="2" x14ac:dyDescent="0.35">
      <c r="A22" s="113">
        <v>9</v>
      </c>
      <c r="B22" s="136">
        <v>721</v>
      </c>
      <c r="C22" s="96">
        <v>4173</v>
      </c>
      <c r="D22" s="137" t="s">
        <v>156</v>
      </c>
      <c r="E22" s="86">
        <v>50</v>
      </c>
      <c r="F22" s="131">
        <v>50</v>
      </c>
      <c r="G22" s="138">
        <f t="shared" si="10"/>
        <v>100</v>
      </c>
      <c r="H22" s="117">
        <f t="shared" si="11"/>
        <v>50</v>
      </c>
      <c r="I22" s="86">
        <f t="shared" si="12"/>
        <v>0</v>
      </c>
      <c r="J22" s="88">
        <f t="shared" si="13"/>
        <v>50</v>
      </c>
      <c r="K22" s="118">
        <v>50</v>
      </c>
      <c r="L22" s="119"/>
      <c r="M22" s="120"/>
      <c r="N22" s="120"/>
      <c r="O22" s="120"/>
      <c r="P22" s="120"/>
      <c r="Q22" s="120"/>
      <c r="R22" s="91"/>
      <c r="S22" s="91">
        <f t="shared" si="14"/>
        <v>50</v>
      </c>
      <c r="T22" s="120"/>
      <c r="U22" s="92">
        <f t="shared" si="15"/>
        <v>50</v>
      </c>
      <c r="V22" s="118"/>
      <c r="W22" s="119"/>
      <c r="X22" s="120"/>
      <c r="Y22" s="120"/>
      <c r="Z22" s="120"/>
      <c r="AA22" s="120"/>
      <c r="AB22" s="120"/>
      <c r="AC22" s="91">
        <f t="shared" si="16"/>
        <v>0</v>
      </c>
      <c r="AD22" s="120"/>
      <c r="AE22" s="87">
        <f t="shared" si="17"/>
        <v>0</v>
      </c>
      <c r="AF22" s="122" t="s">
        <v>157</v>
      </c>
    </row>
    <row r="23" spans="1:32" ht="69" customHeight="1" outlineLevel="2" x14ac:dyDescent="0.35">
      <c r="A23" s="113">
        <v>9</v>
      </c>
      <c r="B23" s="136">
        <v>721</v>
      </c>
      <c r="C23" s="96">
        <v>4174</v>
      </c>
      <c r="D23" s="137" t="s">
        <v>158</v>
      </c>
      <c r="E23" s="86">
        <v>150</v>
      </c>
      <c r="F23" s="131">
        <v>50</v>
      </c>
      <c r="G23" s="138">
        <f t="shared" si="10"/>
        <v>100</v>
      </c>
      <c r="H23" s="117">
        <f t="shared" si="11"/>
        <v>50</v>
      </c>
      <c r="I23" s="86">
        <f t="shared" si="12"/>
        <v>0</v>
      </c>
      <c r="J23" s="88">
        <f t="shared" si="13"/>
        <v>50</v>
      </c>
      <c r="K23" s="118">
        <v>50</v>
      </c>
      <c r="L23" s="119"/>
      <c r="M23" s="120"/>
      <c r="N23" s="120"/>
      <c r="O23" s="120"/>
      <c r="P23" s="120"/>
      <c r="Q23" s="120"/>
      <c r="R23" s="91"/>
      <c r="S23" s="91">
        <f t="shared" si="14"/>
        <v>50</v>
      </c>
      <c r="T23" s="120"/>
      <c r="U23" s="92">
        <f t="shared" si="15"/>
        <v>50</v>
      </c>
      <c r="V23" s="118"/>
      <c r="W23" s="119"/>
      <c r="X23" s="120"/>
      <c r="Y23" s="120"/>
      <c r="Z23" s="120"/>
      <c r="AA23" s="120"/>
      <c r="AB23" s="120"/>
      <c r="AC23" s="91">
        <f t="shared" si="16"/>
        <v>0</v>
      </c>
      <c r="AD23" s="120"/>
      <c r="AE23" s="87">
        <f t="shared" si="17"/>
        <v>0</v>
      </c>
      <c r="AF23" s="122" t="s">
        <v>159</v>
      </c>
    </row>
    <row r="24" spans="1:32" ht="69" customHeight="1" outlineLevel="2" x14ac:dyDescent="0.35">
      <c r="A24" s="113">
        <v>9</v>
      </c>
      <c r="B24" s="136">
        <v>721</v>
      </c>
      <c r="C24" s="124">
        <v>4353</v>
      </c>
      <c r="D24" s="137" t="s">
        <v>160</v>
      </c>
      <c r="E24" s="86"/>
      <c r="F24" s="131"/>
      <c r="G24" s="138">
        <f t="shared" si="10"/>
        <v>50</v>
      </c>
      <c r="H24" s="117">
        <f t="shared" si="11"/>
        <v>50</v>
      </c>
      <c r="I24" s="86">
        <f t="shared" si="12"/>
        <v>0</v>
      </c>
      <c r="J24" s="88">
        <f t="shared" si="13"/>
        <v>50</v>
      </c>
      <c r="K24" s="118">
        <v>50</v>
      </c>
      <c r="L24" s="119"/>
      <c r="M24" s="120"/>
      <c r="N24" s="120"/>
      <c r="O24" s="120"/>
      <c r="P24" s="120"/>
      <c r="Q24" s="120"/>
      <c r="R24" s="91"/>
      <c r="S24" s="91">
        <f t="shared" si="14"/>
        <v>50</v>
      </c>
      <c r="T24" s="120"/>
      <c r="U24" s="92">
        <f t="shared" si="15"/>
        <v>50</v>
      </c>
      <c r="V24" s="118"/>
      <c r="W24" s="119"/>
      <c r="X24" s="120"/>
      <c r="Y24" s="120"/>
      <c r="Z24" s="120"/>
      <c r="AA24" s="120"/>
      <c r="AB24" s="120"/>
      <c r="AC24" s="91">
        <f t="shared" si="16"/>
        <v>0</v>
      </c>
      <c r="AD24" s="120"/>
      <c r="AE24" s="87">
        <f t="shared" si="17"/>
        <v>0</v>
      </c>
      <c r="AF24" s="122" t="s">
        <v>161</v>
      </c>
    </row>
    <row r="25" spans="1:32" ht="69" customHeight="1" outlineLevel="2" x14ac:dyDescent="0.35">
      <c r="A25" s="113">
        <v>9</v>
      </c>
      <c r="B25" s="136">
        <v>721</v>
      </c>
      <c r="C25" s="96">
        <v>3988</v>
      </c>
      <c r="D25" s="137" t="s">
        <v>162</v>
      </c>
      <c r="E25" s="86">
        <v>212</v>
      </c>
      <c r="F25" s="131">
        <v>194.5</v>
      </c>
      <c r="G25" s="138">
        <f t="shared" si="10"/>
        <v>194.5</v>
      </c>
      <c r="H25" s="117">
        <f t="shared" si="11"/>
        <v>0</v>
      </c>
      <c r="I25" s="86">
        <f t="shared" si="12"/>
        <v>0</v>
      </c>
      <c r="J25" s="88">
        <f t="shared" si="13"/>
        <v>0</v>
      </c>
      <c r="K25" s="118">
        <v>-30</v>
      </c>
      <c r="L25" s="119"/>
      <c r="M25" s="120"/>
      <c r="N25" s="120"/>
      <c r="O25" s="120"/>
      <c r="P25" s="120"/>
      <c r="Q25" s="120"/>
      <c r="R25" s="91"/>
      <c r="S25" s="91">
        <f t="shared" si="14"/>
        <v>-30</v>
      </c>
      <c r="T25" s="120">
        <v>30</v>
      </c>
      <c r="U25" s="92">
        <f t="shared" si="15"/>
        <v>0</v>
      </c>
      <c r="V25" s="118"/>
      <c r="W25" s="119"/>
      <c r="X25" s="120"/>
      <c r="Y25" s="120"/>
      <c r="Z25" s="120"/>
      <c r="AA25" s="120"/>
      <c r="AB25" s="120"/>
      <c r="AC25" s="91">
        <f t="shared" si="16"/>
        <v>0</v>
      </c>
      <c r="AD25" s="120"/>
      <c r="AE25" s="87">
        <f t="shared" si="17"/>
        <v>0</v>
      </c>
      <c r="AF25" s="108" t="s">
        <v>163</v>
      </c>
    </row>
    <row r="26" spans="1:32" ht="69" customHeight="1" outlineLevel="2" x14ac:dyDescent="0.35">
      <c r="A26" s="113">
        <v>9</v>
      </c>
      <c r="B26" s="136">
        <v>721</v>
      </c>
      <c r="C26" s="96">
        <v>3989</v>
      </c>
      <c r="D26" s="137" t="s">
        <v>164</v>
      </c>
      <c r="E26" s="86">
        <v>363</v>
      </c>
      <c r="F26" s="131">
        <v>320.39999999999998</v>
      </c>
      <c r="G26" s="138">
        <f t="shared" si="10"/>
        <v>320.39999999999998</v>
      </c>
      <c r="H26" s="117">
        <f t="shared" si="11"/>
        <v>0</v>
      </c>
      <c r="I26" s="86">
        <f t="shared" si="12"/>
        <v>0</v>
      </c>
      <c r="J26" s="88">
        <f t="shared" si="13"/>
        <v>0</v>
      </c>
      <c r="K26" s="118">
        <v>-72.599999999999994</v>
      </c>
      <c r="L26" s="119"/>
      <c r="M26" s="120"/>
      <c r="N26" s="120"/>
      <c r="O26" s="120"/>
      <c r="P26" s="120"/>
      <c r="Q26" s="120"/>
      <c r="R26" s="91"/>
      <c r="S26" s="91">
        <f t="shared" si="14"/>
        <v>-72.599999999999994</v>
      </c>
      <c r="T26" s="120">
        <v>72.599999999999994</v>
      </c>
      <c r="U26" s="92">
        <f t="shared" si="15"/>
        <v>0</v>
      </c>
      <c r="V26" s="118"/>
      <c r="W26" s="119"/>
      <c r="X26" s="120"/>
      <c r="Y26" s="120"/>
      <c r="Z26" s="120"/>
      <c r="AA26" s="120"/>
      <c r="AB26" s="120"/>
      <c r="AC26" s="91">
        <f t="shared" si="16"/>
        <v>0</v>
      </c>
      <c r="AD26" s="120"/>
      <c r="AE26" s="87">
        <f t="shared" si="17"/>
        <v>0</v>
      </c>
      <c r="AF26" s="108" t="s">
        <v>163</v>
      </c>
    </row>
    <row r="27" spans="1:32" ht="69" customHeight="1" outlineLevel="2" x14ac:dyDescent="0.35">
      <c r="A27" s="113">
        <v>9</v>
      </c>
      <c r="B27" s="136">
        <v>721</v>
      </c>
      <c r="C27" s="96">
        <v>3990</v>
      </c>
      <c r="D27" s="137" t="s">
        <v>165</v>
      </c>
      <c r="E27" s="86">
        <v>139</v>
      </c>
      <c r="F27" s="131">
        <v>134.30000000000001</v>
      </c>
      <c r="G27" s="138">
        <f t="shared" si="10"/>
        <v>134.30000000000001</v>
      </c>
      <c r="H27" s="117">
        <f t="shared" si="11"/>
        <v>0</v>
      </c>
      <c r="I27" s="86">
        <f t="shared" si="12"/>
        <v>0</v>
      </c>
      <c r="J27" s="88">
        <f t="shared" si="13"/>
        <v>0</v>
      </c>
      <c r="K27" s="118">
        <v>-8</v>
      </c>
      <c r="L27" s="119"/>
      <c r="M27" s="120"/>
      <c r="N27" s="120"/>
      <c r="O27" s="120"/>
      <c r="P27" s="120"/>
      <c r="Q27" s="120"/>
      <c r="R27" s="91"/>
      <c r="S27" s="91">
        <f t="shared" si="14"/>
        <v>-8</v>
      </c>
      <c r="T27" s="120">
        <v>8</v>
      </c>
      <c r="U27" s="92">
        <f t="shared" si="15"/>
        <v>0</v>
      </c>
      <c r="V27" s="118"/>
      <c r="W27" s="119"/>
      <c r="X27" s="120"/>
      <c r="Y27" s="120"/>
      <c r="Z27" s="120"/>
      <c r="AA27" s="120"/>
      <c r="AB27" s="120"/>
      <c r="AC27" s="91">
        <f t="shared" si="16"/>
        <v>0</v>
      </c>
      <c r="AD27" s="120"/>
      <c r="AE27" s="87">
        <f t="shared" si="17"/>
        <v>0</v>
      </c>
      <c r="AF27" s="108" t="s">
        <v>163</v>
      </c>
    </row>
    <row r="28" spans="1:32" ht="69" customHeight="1" outlineLevel="2" x14ac:dyDescent="0.35">
      <c r="A28" s="113">
        <v>9</v>
      </c>
      <c r="B28" s="136">
        <v>721</v>
      </c>
      <c r="C28" s="96">
        <v>3991</v>
      </c>
      <c r="D28" s="137" t="s">
        <v>166</v>
      </c>
      <c r="E28" s="86">
        <v>108</v>
      </c>
      <c r="F28" s="131">
        <v>102.19999999999999</v>
      </c>
      <c r="G28" s="138">
        <f t="shared" si="10"/>
        <v>102.19999999999999</v>
      </c>
      <c r="H28" s="117">
        <f t="shared" si="11"/>
        <v>0</v>
      </c>
      <c r="I28" s="86">
        <f t="shared" si="12"/>
        <v>0</v>
      </c>
      <c r="J28" s="88">
        <f t="shared" si="13"/>
        <v>0</v>
      </c>
      <c r="K28" s="118">
        <v>-10</v>
      </c>
      <c r="L28" s="119"/>
      <c r="M28" s="120"/>
      <c r="N28" s="120"/>
      <c r="O28" s="120"/>
      <c r="P28" s="120"/>
      <c r="Q28" s="120"/>
      <c r="R28" s="91"/>
      <c r="S28" s="91">
        <f t="shared" si="14"/>
        <v>-10</v>
      </c>
      <c r="T28" s="120">
        <v>10</v>
      </c>
      <c r="U28" s="92">
        <f t="shared" si="15"/>
        <v>0</v>
      </c>
      <c r="V28" s="118"/>
      <c r="W28" s="119"/>
      <c r="X28" s="120"/>
      <c r="Y28" s="120"/>
      <c r="Z28" s="120"/>
      <c r="AA28" s="120"/>
      <c r="AB28" s="120"/>
      <c r="AC28" s="91">
        <f t="shared" si="16"/>
        <v>0</v>
      </c>
      <c r="AD28" s="120"/>
      <c r="AE28" s="87">
        <f t="shared" si="17"/>
        <v>0</v>
      </c>
      <c r="AF28" s="108" t="s">
        <v>163</v>
      </c>
    </row>
    <row r="29" spans="1:32" ht="69" customHeight="1" outlineLevel="2" x14ac:dyDescent="0.35">
      <c r="A29" s="113">
        <v>9</v>
      </c>
      <c r="B29" s="136">
        <v>721</v>
      </c>
      <c r="C29" s="96">
        <v>3992</v>
      </c>
      <c r="D29" s="137" t="s">
        <v>167</v>
      </c>
      <c r="E29" s="86">
        <v>2000</v>
      </c>
      <c r="F29" s="131">
        <v>1825</v>
      </c>
      <c r="G29" s="138">
        <f t="shared" si="10"/>
        <v>1825</v>
      </c>
      <c r="H29" s="117">
        <f t="shared" si="11"/>
        <v>0</v>
      </c>
      <c r="I29" s="86">
        <f t="shared" si="12"/>
        <v>0</v>
      </c>
      <c r="J29" s="88">
        <f t="shared" si="13"/>
        <v>0</v>
      </c>
      <c r="K29" s="118">
        <v>-300</v>
      </c>
      <c r="L29" s="119"/>
      <c r="M29" s="120"/>
      <c r="N29" s="120"/>
      <c r="O29" s="120"/>
      <c r="P29" s="120"/>
      <c r="Q29" s="120"/>
      <c r="R29" s="91"/>
      <c r="S29" s="91">
        <f t="shared" si="14"/>
        <v>-300</v>
      </c>
      <c r="T29" s="120">
        <v>300</v>
      </c>
      <c r="U29" s="92">
        <f t="shared" si="15"/>
        <v>0</v>
      </c>
      <c r="V29" s="118"/>
      <c r="W29" s="119"/>
      <c r="X29" s="120"/>
      <c r="Y29" s="120"/>
      <c r="Z29" s="120"/>
      <c r="AA29" s="120"/>
      <c r="AB29" s="120"/>
      <c r="AC29" s="91">
        <f t="shared" si="16"/>
        <v>0</v>
      </c>
      <c r="AD29" s="120"/>
      <c r="AE29" s="87">
        <f t="shared" si="17"/>
        <v>0</v>
      </c>
      <c r="AF29" s="108" t="s">
        <v>163</v>
      </c>
    </row>
    <row r="30" spans="1:32" ht="69" customHeight="1" outlineLevel="2" thickBot="1" x14ac:dyDescent="0.4">
      <c r="A30" s="113">
        <v>22</v>
      </c>
      <c r="B30" s="136">
        <v>721</v>
      </c>
      <c r="C30" s="96">
        <v>2972</v>
      </c>
      <c r="D30" s="137" t="s">
        <v>152</v>
      </c>
      <c r="E30" s="86">
        <v>1060</v>
      </c>
      <c r="F30" s="131">
        <v>950</v>
      </c>
      <c r="G30" s="138">
        <f t="shared" si="10"/>
        <v>950</v>
      </c>
      <c r="H30" s="117">
        <f t="shared" si="11"/>
        <v>0</v>
      </c>
      <c r="I30" s="86">
        <f t="shared" si="12"/>
        <v>0</v>
      </c>
      <c r="J30" s="88">
        <f t="shared" si="13"/>
        <v>0</v>
      </c>
      <c r="K30" s="118">
        <v>149.41</v>
      </c>
      <c r="L30" s="119"/>
      <c r="M30" s="120"/>
      <c r="N30" s="120"/>
      <c r="O30" s="120"/>
      <c r="P30" s="120"/>
      <c r="Q30" s="120"/>
      <c r="R30" s="91"/>
      <c r="S30" s="91">
        <f t="shared" si="14"/>
        <v>149.41</v>
      </c>
      <c r="T30" s="120">
        <v>-149.41</v>
      </c>
      <c r="U30" s="92">
        <f t="shared" si="15"/>
        <v>0</v>
      </c>
      <c r="V30" s="118"/>
      <c r="W30" s="119"/>
      <c r="X30" s="120"/>
      <c r="Y30" s="120"/>
      <c r="Z30" s="120"/>
      <c r="AA30" s="120"/>
      <c r="AB30" s="120"/>
      <c r="AC30" s="91">
        <f t="shared" si="16"/>
        <v>0</v>
      </c>
      <c r="AD30" s="120"/>
      <c r="AE30" s="87">
        <f t="shared" si="17"/>
        <v>0</v>
      </c>
      <c r="AF30" s="108" t="s">
        <v>168</v>
      </c>
    </row>
    <row r="31" spans="1:32" ht="50.1" customHeight="1" outlineLevel="1" thickBot="1" x14ac:dyDescent="0.4">
      <c r="A31" s="113"/>
      <c r="B31" s="407" t="s">
        <v>169</v>
      </c>
      <c r="C31" s="408"/>
      <c r="D31" s="409"/>
      <c r="E31" s="110">
        <f t="shared" ref="E31:AE31" si="18">SUBTOTAL(9,E18:E30)</f>
        <v>7618</v>
      </c>
      <c r="F31" s="110">
        <f t="shared" si="18"/>
        <v>5436.4</v>
      </c>
      <c r="G31" s="110">
        <f t="shared" si="18"/>
        <v>7071.4</v>
      </c>
      <c r="H31" s="112">
        <f t="shared" si="18"/>
        <v>1635</v>
      </c>
      <c r="I31" s="110">
        <f t="shared" si="18"/>
        <v>0</v>
      </c>
      <c r="J31" s="111">
        <f t="shared" si="18"/>
        <v>1635</v>
      </c>
      <c r="K31" s="110">
        <f t="shared" si="18"/>
        <v>1078.8100000000002</v>
      </c>
      <c r="L31" s="110">
        <f t="shared" si="18"/>
        <v>0</v>
      </c>
      <c r="M31" s="110">
        <f t="shared" si="18"/>
        <v>0</v>
      </c>
      <c r="N31" s="110">
        <f t="shared" si="18"/>
        <v>135</v>
      </c>
      <c r="O31" s="110">
        <f t="shared" si="18"/>
        <v>0</v>
      </c>
      <c r="P31" s="110">
        <f t="shared" si="18"/>
        <v>0</v>
      </c>
      <c r="Q31" s="110">
        <f t="shared" si="18"/>
        <v>0</v>
      </c>
      <c r="R31" s="110">
        <f t="shared" si="18"/>
        <v>0</v>
      </c>
      <c r="S31" s="110">
        <f t="shared" si="18"/>
        <v>1213.8100000000002</v>
      </c>
      <c r="T31" s="110">
        <f t="shared" si="18"/>
        <v>421.19000000000005</v>
      </c>
      <c r="U31" s="110">
        <f t="shared" si="18"/>
        <v>1635</v>
      </c>
      <c r="V31" s="110">
        <f t="shared" si="18"/>
        <v>0</v>
      </c>
      <c r="W31" s="110">
        <f t="shared" si="18"/>
        <v>0</v>
      </c>
      <c r="X31" s="110">
        <f t="shared" si="18"/>
        <v>0</v>
      </c>
      <c r="Y31" s="110">
        <f t="shared" si="18"/>
        <v>0</v>
      </c>
      <c r="Z31" s="110">
        <f t="shared" si="18"/>
        <v>0</v>
      </c>
      <c r="AA31" s="110">
        <f t="shared" si="18"/>
        <v>0</v>
      </c>
      <c r="AB31" s="110">
        <f t="shared" si="18"/>
        <v>0</v>
      </c>
      <c r="AC31" s="110">
        <f t="shared" si="18"/>
        <v>0</v>
      </c>
      <c r="AD31" s="110">
        <f t="shared" si="18"/>
        <v>0</v>
      </c>
      <c r="AE31" s="112">
        <f t="shared" si="18"/>
        <v>0</v>
      </c>
      <c r="AF31" s="140"/>
    </row>
    <row r="32" spans="1:32" ht="70.5" customHeight="1" outlineLevel="2" x14ac:dyDescent="0.35">
      <c r="A32" s="113">
        <v>3</v>
      </c>
      <c r="B32" s="114">
        <v>735</v>
      </c>
      <c r="C32" s="115">
        <v>2233</v>
      </c>
      <c r="D32" s="130" t="s">
        <v>170</v>
      </c>
      <c r="E32" s="86">
        <v>5650</v>
      </c>
      <c r="F32" s="131">
        <v>2767</v>
      </c>
      <c r="G32" s="86">
        <f t="shared" ref="G32:G68" si="19">F32+J32</f>
        <v>3567</v>
      </c>
      <c r="H32" s="117">
        <f t="shared" ref="H32:H68" si="20">U32</f>
        <v>300</v>
      </c>
      <c r="I32" s="141">
        <f t="shared" ref="I32:I68" si="21">AE32</f>
        <v>500</v>
      </c>
      <c r="J32" s="88">
        <f t="shared" ref="J32:J68" si="22">SUM(H32:I32)</f>
        <v>800</v>
      </c>
      <c r="K32" s="118">
        <v>300</v>
      </c>
      <c r="L32" s="119"/>
      <c r="M32" s="120"/>
      <c r="N32" s="120"/>
      <c r="O32" s="120"/>
      <c r="P32" s="120"/>
      <c r="Q32" s="120"/>
      <c r="R32" s="91"/>
      <c r="S32" s="91">
        <f t="shared" ref="S32:S68" si="23">SUM(K32:Q32)</f>
        <v>300</v>
      </c>
      <c r="T32" s="120"/>
      <c r="U32" s="92">
        <f t="shared" ref="U32:U52" si="24">SUM(S32:T32)</f>
        <v>300</v>
      </c>
      <c r="V32" s="118">
        <v>500</v>
      </c>
      <c r="W32" s="119"/>
      <c r="X32" s="120"/>
      <c r="Y32" s="120"/>
      <c r="Z32" s="120"/>
      <c r="AA32" s="120"/>
      <c r="AB32" s="120"/>
      <c r="AC32" s="91">
        <f t="shared" ref="AC32:AC68" si="25">SUM(V32:AB32)</f>
        <v>500</v>
      </c>
      <c r="AD32" s="120"/>
      <c r="AE32" s="87">
        <f t="shared" ref="AE32:AE68" si="26">SUM(AC32:AD32)</f>
        <v>500</v>
      </c>
      <c r="AF32" s="122"/>
    </row>
    <row r="33" spans="1:32" ht="51" customHeight="1" outlineLevel="2" x14ac:dyDescent="0.35">
      <c r="A33" s="113">
        <v>7</v>
      </c>
      <c r="B33" s="114">
        <v>735</v>
      </c>
      <c r="C33" s="115">
        <v>3712</v>
      </c>
      <c r="D33" s="130" t="s">
        <v>171</v>
      </c>
      <c r="E33" s="86">
        <v>400</v>
      </c>
      <c r="F33" s="131">
        <v>200</v>
      </c>
      <c r="G33" s="86">
        <f t="shared" si="19"/>
        <v>317</v>
      </c>
      <c r="H33" s="117">
        <f t="shared" si="20"/>
        <v>117</v>
      </c>
      <c r="I33" s="141">
        <f t="shared" si="21"/>
        <v>0</v>
      </c>
      <c r="J33" s="88">
        <f t="shared" si="22"/>
        <v>117</v>
      </c>
      <c r="K33" s="118">
        <v>117</v>
      </c>
      <c r="L33" s="119"/>
      <c r="M33" s="120"/>
      <c r="N33" s="120"/>
      <c r="O33" s="120"/>
      <c r="P33" s="120"/>
      <c r="Q33" s="120"/>
      <c r="R33" s="91"/>
      <c r="S33" s="91">
        <f t="shared" si="23"/>
        <v>117</v>
      </c>
      <c r="T33" s="120"/>
      <c r="U33" s="92">
        <f t="shared" si="24"/>
        <v>117</v>
      </c>
      <c r="V33" s="118"/>
      <c r="W33" s="119"/>
      <c r="X33" s="120"/>
      <c r="Y33" s="120"/>
      <c r="Z33" s="120"/>
      <c r="AA33" s="120"/>
      <c r="AB33" s="120"/>
      <c r="AC33" s="91">
        <f t="shared" si="25"/>
        <v>0</v>
      </c>
      <c r="AD33" s="120"/>
      <c r="AE33" s="87">
        <f t="shared" si="26"/>
        <v>0</v>
      </c>
      <c r="AF33" s="122"/>
    </row>
    <row r="34" spans="1:32" ht="70.5" customHeight="1" outlineLevel="2" x14ac:dyDescent="0.35">
      <c r="A34" s="113">
        <v>7</v>
      </c>
      <c r="B34" s="114">
        <v>735</v>
      </c>
      <c r="C34" s="115">
        <v>2950</v>
      </c>
      <c r="D34" s="130" t="s">
        <v>172</v>
      </c>
      <c r="E34" s="86">
        <v>3480</v>
      </c>
      <c r="F34" s="131">
        <v>2480</v>
      </c>
      <c r="G34" s="86">
        <f t="shared" si="19"/>
        <v>2680</v>
      </c>
      <c r="H34" s="117">
        <f t="shared" si="20"/>
        <v>200</v>
      </c>
      <c r="I34" s="141">
        <f t="shared" si="21"/>
        <v>0</v>
      </c>
      <c r="J34" s="88">
        <f t="shared" si="22"/>
        <v>200</v>
      </c>
      <c r="K34" s="118">
        <v>200</v>
      </c>
      <c r="L34" s="119"/>
      <c r="M34" s="120"/>
      <c r="N34" s="120"/>
      <c r="O34" s="120"/>
      <c r="P34" s="120"/>
      <c r="Q34" s="120"/>
      <c r="R34" s="91"/>
      <c r="S34" s="91">
        <f t="shared" si="23"/>
        <v>200</v>
      </c>
      <c r="T34" s="120"/>
      <c r="U34" s="92">
        <f t="shared" si="24"/>
        <v>200</v>
      </c>
      <c r="V34" s="118"/>
      <c r="W34" s="119"/>
      <c r="X34" s="120"/>
      <c r="Y34" s="120"/>
      <c r="Z34" s="120"/>
      <c r="AA34" s="120"/>
      <c r="AB34" s="120"/>
      <c r="AC34" s="91">
        <f t="shared" si="25"/>
        <v>0</v>
      </c>
      <c r="AD34" s="120"/>
      <c r="AE34" s="87">
        <f t="shared" si="26"/>
        <v>0</v>
      </c>
      <c r="AF34" s="122"/>
    </row>
    <row r="35" spans="1:32" ht="82.5" customHeight="1" outlineLevel="2" x14ac:dyDescent="0.35">
      <c r="A35" s="113">
        <v>7</v>
      </c>
      <c r="B35" s="114">
        <v>735</v>
      </c>
      <c r="C35" s="115">
        <v>3876</v>
      </c>
      <c r="D35" s="130" t="s">
        <v>173</v>
      </c>
      <c r="E35" s="86">
        <v>450</v>
      </c>
      <c r="F35" s="86">
        <v>225</v>
      </c>
      <c r="G35" s="86">
        <f t="shared" si="19"/>
        <v>275</v>
      </c>
      <c r="H35" s="117">
        <f t="shared" si="20"/>
        <v>50</v>
      </c>
      <c r="I35" s="141">
        <f t="shared" si="21"/>
        <v>0</v>
      </c>
      <c r="J35" s="88">
        <f t="shared" si="22"/>
        <v>50</v>
      </c>
      <c r="K35" s="118">
        <v>50</v>
      </c>
      <c r="L35" s="119"/>
      <c r="M35" s="120"/>
      <c r="N35" s="120"/>
      <c r="O35" s="120"/>
      <c r="P35" s="120"/>
      <c r="Q35" s="120"/>
      <c r="R35" s="91"/>
      <c r="S35" s="91">
        <f t="shared" si="23"/>
        <v>50</v>
      </c>
      <c r="T35" s="120"/>
      <c r="U35" s="92">
        <f t="shared" si="24"/>
        <v>50</v>
      </c>
      <c r="V35" s="118"/>
      <c r="W35" s="119"/>
      <c r="X35" s="120"/>
      <c r="Y35" s="120"/>
      <c r="Z35" s="120"/>
      <c r="AA35" s="120"/>
      <c r="AB35" s="120"/>
      <c r="AC35" s="91">
        <f t="shared" si="25"/>
        <v>0</v>
      </c>
      <c r="AD35" s="120"/>
      <c r="AE35" s="87">
        <f t="shared" si="26"/>
        <v>0</v>
      </c>
      <c r="AF35" s="122"/>
    </row>
    <row r="36" spans="1:32" ht="70.5" customHeight="1" outlineLevel="2" x14ac:dyDescent="0.35">
      <c r="A36" s="113">
        <v>7</v>
      </c>
      <c r="B36" s="114">
        <v>735</v>
      </c>
      <c r="C36" s="142">
        <v>4354</v>
      </c>
      <c r="D36" s="130" t="s">
        <v>174</v>
      </c>
      <c r="E36" s="86"/>
      <c r="F36" s="86"/>
      <c r="G36" s="86">
        <f t="shared" si="19"/>
        <v>500</v>
      </c>
      <c r="H36" s="117">
        <f t="shared" si="20"/>
        <v>400</v>
      </c>
      <c r="I36" s="141">
        <f t="shared" si="21"/>
        <v>100</v>
      </c>
      <c r="J36" s="88">
        <f t="shared" si="22"/>
        <v>500</v>
      </c>
      <c r="K36" s="118">
        <v>400</v>
      </c>
      <c r="L36" s="119"/>
      <c r="M36" s="120"/>
      <c r="N36" s="120"/>
      <c r="O36" s="120"/>
      <c r="P36" s="120"/>
      <c r="Q36" s="120"/>
      <c r="R36" s="91"/>
      <c r="S36" s="91">
        <f t="shared" si="23"/>
        <v>400</v>
      </c>
      <c r="T36" s="120"/>
      <c r="U36" s="92">
        <f t="shared" si="24"/>
        <v>400</v>
      </c>
      <c r="V36" s="118">
        <v>100</v>
      </c>
      <c r="W36" s="119"/>
      <c r="X36" s="120"/>
      <c r="Y36" s="120"/>
      <c r="Z36" s="120"/>
      <c r="AA36" s="120"/>
      <c r="AB36" s="120"/>
      <c r="AC36" s="91">
        <f t="shared" si="25"/>
        <v>100</v>
      </c>
      <c r="AD36" s="120"/>
      <c r="AE36" s="87">
        <f t="shared" si="26"/>
        <v>100</v>
      </c>
      <c r="AF36" s="122"/>
    </row>
    <row r="37" spans="1:32" ht="70.5" customHeight="1" outlineLevel="2" x14ac:dyDescent="0.35">
      <c r="A37" s="113">
        <v>7</v>
      </c>
      <c r="B37" s="114">
        <v>735</v>
      </c>
      <c r="C37" s="115">
        <v>3008</v>
      </c>
      <c r="D37" s="130" t="s">
        <v>175</v>
      </c>
      <c r="E37" s="86">
        <v>24250</v>
      </c>
      <c r="F37" s="86">
        <v>4835.7370000000001</v>
      </c>
      <c r="G37" s="86">
        <f t="shared" si="19"/>
        <v>5635.7370000000001</v>
      </c>
      <c r="H37" s="117">
        <f t="shared" si="20"/>
        <v>800</v>
      </c>
      <c r="I37" s="141">
        <f t="shared" si="21"/>
        <v>0</v>
      </c>
      <c r="J37" s="88">
        <f t="shared" si="22"/>
        <v>800</v>
      </c>
      <c r="K37" s="118">
        <v>800</v>
      </c>
      <c r="L37" s="119"/>
      <c r="M37" s="120"/>
      <c r="N37" s="120"/>
      <c r="O37" s="120"/>
      <c r="P37" s="120"/>
      <c r="Q37" s="120"/>
      <c r="R37" s="91"/>
      <c r="S37" s="91">
        <f t="shared" si="23"/>
        <v>800</v>
      </c>
      <c r="T37" s="120"/>
      <c r="U37" s="92">
        <f t="shared" si="24"/>
        <v>800</v>
      </c>
      <c r="V37" s="118"/>
      <c r="W37" s="119"/>
      <c r="X37" s="120"/>
      <c r="Y37" s="120"/>
      <c r="Z37" s="120"/>
      <c r="AA37" s="120"/>
      <c r="AB37" s="120"/>
      <c r="AC37" s="91">
        <f t="shared" si="25"/>
        <v>0</v>
      </c>
      <c r="AD37" s="120"/>
      <c r="AE37" s="87">
        <f t="shared" si="26"/>
        <v>0</v>
      </c>
      <c r="AF37" s="122" t="s">
        <v>176</v>
      </c>
    </row>
    <row r="38" spans="1:32" ht="70.5" customHeight="1" outlineLevel="2" x14ac:dyDescent="0.35">
      <c r="A38" s="113">
        <v>7</v>
      </c>
      <c r="B38" s="114">
        <v>735</v>
      </c>
      <c r="C38" s="142">
        <v>4355</v>
      </c>
      <c r="D38" s="130" t="s">
        <v>177</v>
      </c>
      <c r="E38" s="86"/>
      <c r="F38" s="86"/>
      <c r="G38" s="86">
        <f t="shared" si="19"/>
        <v>200</v>
      </c>
      <c r="H38" s="117">
        <f t="shared" si="20"/>
        <v>150</v>
      </c>
      <c r="I38" s="141">
        <f t="shared" si="21"/>
        <v>50</v>
      </c>
      <c r="J38" s="88">
        <f t="shared" si="22"/>
        <v>200</v>
      </c>
      <c r="K38" s="118">
        <v>150</v>
      </c>
      <c r="L38" s="119"/>
      <c r="M38" s="120"/>
      <c r="N38" s="120"/>
      <c r="O38" s="120"/>
      <c r="P38" s="120"/>
      <c r="Q38" s="120"/>
      <c r="R38" s="91"/>
      <c r="S38" s="91">
        <f t="shared" si="23"/>
        <v>150</v>
      </c>
      <c r="T38" s="120"/>
      <c r="U38" s="92">
        <f t="shared" si="24"/>
        <v>150</v>
      </c>
      <c r="V38" s="118">
        <v>50</v>
      </c>
      <c r="W38" s="119"/>
      <c r="X38" s="120"/>
      <c r="Y38" s="120"/>
      <c r="Z38" s="120"/>
      <c r="AA38" s="120"/>
      <c r="AB38" s="120"/>
      <c r="AC38" s="91">
        <f t="shared" si="25"/>
        <v>50</v>
      </c>
      <c r="AD38" s="120"/>
      <c r="AE38" s="87">
        <f t="shared" si="26"/>
        <v>50</v>
      </c>
      <c r="AF38" s="122" t="s">
        <v>178</v>
      </c>
    </row>
    <row r="39" spans="1:32" ht="70.5" customHeight="1" outlineLevel="2" x14ac:dyDescent="0.35">
      <c r="A39" s="113">
        <v>7</v>
      </c>
      <c r="B39" s="114">
        <v>735</v>
      </c>
      <c r="C39" s="142">
        <v>4356</v>
      </c>
      <c r="D39" s="130" t="s">
        <v>179</v>
      </c>
      <c r="E39" s="86"/>
      <c r="F39" s="86"/>
      <c r="G39" s="86">
        <f t="shared" si="19"/>
        <v>700</v>
      </c>
      <c r="H39" s="117">
        <f t="shared" si="20"/>
        <v>400</v>
      </c>
      <c r="I39" s="141">
        <f t="shared" si="21"/>
        <v>300</v>
      </c>
      <c r="J39" s="88">
        <f t="shared" si="22"/>
        <v>700</v>
      </c>
      <c r="K39" s="118">
        <v>400</v>
      </c>
      <c r="L39" s="119"/>
      <c r="M39" s="120"/>
      <c r="N39" s="120"/>
      <c r="O39" s="120"/>
      <c r="P39" s="120"/>
      <c r="Q39" s="120"/>
      <c r="R39" s="91"/>
      <c r="S39" s="91">
        <f t="shared" si="23"/>
        <v>400</v>
      </c>
      <c r="T39" s="120"/>
      <c r="U39" s="92">
        <f t="shared" si="24"/>
        <v>400</v>
      </c>
      <c r="V39" s="118">
        <v>300</v>
      </c>
      <c r="W39" s="119"/>
      <c r="X39" s="120"/>
      <c r="Y39" s="120"/>
      <c r="Z39" s="120"/>
      <c r="AA39" s="120"/>
      <c r="AB39" s="120"/>
      <c r="AC39" s="91">
        <f t="shared" si="25"/>
        <v>300</v>
      </c>
      <c r="AD39" s="120"/>
      <c r="AE39" s="87">
        <f t="shared" si="26"/>
        <v>300</v>
      </c>
      <c r="AF39" s="122" t="s">
        <v>180</v>
      </c>
    </row>
    <row r="40" spans="1:32" ht="70.5" customHeight="1" outlineLevel="2" x14ac:dyDescent="0.35">
      <c r="A40" s="113">
        <v>7</v>
      </c>
      <c r="B40" s="114">
        <v>735</v>
      </c>
      <c r="C40" s="142">
        <v>4357</v>
      </c>
      <c r="D40" s="130" t="s">
        <v>181</v>
      </c>
      <c r="E40" s="86"/>
      <c r="F40" s="86"/>
      <c r="G40" s="86">
        <f t="shared" si="19"/>
        <v>400</v>
      </c>
      <c r="H40" s="117">
        <f t="shared" si="20"/>
        <v>200</v>
      </c>
      <c r="I40" s="141">
        <f t="shared" si="21"/>
        <v>200</v>
      </c>
      <c r="J40" s="88">
        <f t="shared" si="22"/>
        <v>400</v>
      </c>
      <c r="K40" s="118">
        <v>200</v>
      </c>
      <c r="L40" s="119"/>
      <c r="M40" s="120"/>
      <c r="N40" s="120"/>
      <c r="O40" s="120"/>
      <c r="P40" s="120"/>
      <c r="Q40" s="120"/>
      <c r="R40" s="91"/>
      <c r="S40" s="91">
        <f t="shared" si="23"/>
        <v>200</v>
      </c>
      <c r="T40" s="120"/>
      <c r="U40" s="92">
        <f t="shared" si="24"/>
        <v>200</v>
      </c>
      <c r="V40" s="118">
        <v>200</v>
      </c>
      <c r="W40" s="119"/>
      <c r="X40" s="120"/>
      <c r="Y40" s="120"/>
      <c r="Z40" s="120"/>
      <c r="AA40" s="120"/>
      <c r="AB40" s="120"/>
      <c r="AC40" s="91">
        <f t="shared" si="25"/>
        <v>200</v>
      </c>
      <c r="AD40" s="120"/>
      <c r="AE40" s="87">
        <f t="shared" si="26"/>
        <v>200</v>
      </c>
      <c r="AF40" s="122" t="s">
        <v>182</v>
      </c>
    </row>
    <row r="41" spans="1:32" ht="70.5" customHeight="1" outlineLevel="2" x14ac:dyDescent="0.35">
      <c r="A41" s="113">
        <v>7</v>
      </c>
      <c r="B41" s="114">
        <v>735</v>
      </c>
      <c r="C41" s="115">
        <v>4033</v>
      </c>
      <c r="D41" s="130" t="s">
        <v>183</v>
      </c>
      <c r="E41" s="86">
        <v>760</v>
      </c>
      <c r="F41" s="86">
        <v>367</v>
      </c>
      <c r="G41" s="86">
        <f t="shared" si="19"/>
        <v>1567</v>
      </c>
      <c r="H41" s="117">
        <f t="shared" si="20"/>
        <v>200</v>
      </c>
      <c r="I41" s="141">
        <f t="shared" si="21"/>
        <v>1000</v>
      </c>
      <c r="J41" s="88">
        <f t="shared" si="22"/>
        <v>1200</v>
      </c>
      <c r="K41" s="118">
        <v>200</v>
      </c>
      <c r="L41" s="119"/>
      <c r="M41" s="120"/>
      <c r="N41" s="120"/>
      <c r="O41" s="120"/>
      <c r="P41" s="120"/>
      <c r="Q41" s="120"/>
      <c r="R41" s="91"/>
      <c r="S41" s="91">
        <f t="shared" si="23"/>
        <v>200</v>
      </c>
      <c r="T41" s="120"/>
      <c r="U41" s="92">
        <f t="shared" si="24"/>
        <v>200</v>
      </c>
      <c r="V41" s="118">
        <v>1000</v>
      </c>
      <c r="W41" s="119"/>
      <c r="X41" s="120"/>
      <c r="Y41" s="120"/>
      <c r="Z41" s="120"/>
      <c r="AA41" s="120"/>
      <c r="AB41" s="120"/>
      <c r="AC41" s="91">
        <f t="shared" si="25"/>
        <v>1000</v>
      </c>
      <c r="AD41" s="120"/>
      <c r="AE41" s="87">
        <f t="shared" si="26"/>
        <v>1000</v>
      </c>
      <c r="AF41" s="122" t="s">
        <v>184</v>
      </c>
    </row>
    <row r="42" spans="1:32" ht="85.5" customHeight="1" outlineLevel="2" x14ac:dyDescent="0.35">
      <c r="A42" s="113">
        <v>7</v>
      </c>
      <c r="B42" s="114">
        <v>735</v>
      </c>
      <c r="C42" s="115">
        <v>4035</v>
      </c>
      <c r="D42" s="130" t="s">
        <v>185</v>
      </c>
      <c r="E42" s="86">
        <v>3500</v>
      </c>
      <c r="F42" s="86">
        <v>561.6</v>
      </c>
      <c r="G42" s="86">
        <f t="shared" si="19"/>
        <v>2561.6</v>
      </c>
      <c r="H42" s="117">
        <f t="shared" si="20"/>
        <v>1000</v>
      </c>
      <c r="I42" s="141">
        <f t="shared" si="21"/>
        <v>1000</v>
      </c>
      <c r="J42" s="88">
        <f t="shared" si="22"/>
        <v>2000</v>
      </c>
      <c r="K42" s="118">
        <v>1000</v>
      </c>
      <c r="L42" s="119"/>
      <c r="M42" s="120"/>
      <c r="N42" s="120"/>
      <c r="O42" s="120"/>
      <c r="P42" s="120"/>
      <c r="Q42" s="120"/>
      <c r="R42" s="91"/>
      <c r="S42" s="91">
        <f t="shared" si="23"/>
        <v>1000</v>
      </c>
      <c r="T42" s="120"/>
      <c r="U42" s="92">
        <f t="shared" si="24"/>
        <v>1000</v>
      </c>
      <c r="V42" s="118">
        <v>1000</v>
      </c>
      <c r="W42" s="119"/>
      <c r="X42" s="120"/>
      <c r="Y42" s="120"/>
      <c r="Z42" s="120"/>
      <c r="AA42" s="120"/>
      <c r="AB42" s="120"/>
      <c r="AC42" s="91">
        <f t="shared" si="25"/>
        <v>1000</v>
      </c>
      <c r="AD42" s="120"/>
      <c r="AE42" s="87">
        <f t="shared" si="26"/>
        <v>1000</v>
      </c>
      <c r="AF42" s="122"/>
    </row>
    <row r="43" spans="1:32" ht="70.5" customHeight="1" outlineLevel="2" x14ac:dyDescent="0.35">
      <c r="A43" s="113">
        <v>7</v>
      </c>
      <c r="B43" s="114">
        <v>735</v>
      </c>
      <c r="C43" s="143">
        <v>4180</v>
      </c>
      <c r="D43" s="144" t="s">
        <v>186</v>
      </c>
      <c r="E43" s="86">
        <v>1350</v>
      </c>
      <c r="F43" s="86">
        <v>280</v>
      </c>
      <c r="G43" s="86">
        <f t="shared" si="19"/>
        <v>1250</v>
      </c>
      <c r="H43" s="117">
        <f t="shared" si="20"/>
        <v>370</v>
      </c>
      <c r="I43" s="141">
        <f t="shared" si="21"/>
        <v>600</v>
      </c>
      <c r="J43" s="88">
        <f t="shared" si="22"/>
        <v>970</v>
      </c>
      <c r="K43" s="118">
        <v>200</v>
      </c>
      <c r="L43" s="119"/>
      <c r="M43" s="120"/>
      <c r="N43" s="120"/>
      <c r="O43" s="120"/>
      <c r="P43" s="120"/>
      <c r="Q43" s="120"/>
      <c r="R43" s="91"/>
      <c r="S43" s="91">
        <f t="shared" si="23"/>
        <v>200</v>
      </c>
      <c r="T43" s="120">
        <v>170</v>
      </c>
      <c r="U43" s="92">
        <f t="shared" si="24"/>
        <v>370</v>
      </c>
      <c r="V43" s="118">
        <v>600</v>
      </c>
      <c r="W43" s="119"/>
      <c r="X43" s="120"/>
      <c r="Y43" s="120"/>
      <c r="Z43" s="120"/>
      <c r="AA43" s="120"/>
      <c r="AB43" s="120"/>
      <c r="AC43" s="91">
        <f t="shared" si="25"/>
        <v>600</v>
      </c>
      <c r="AD43" s="120"/>
      <c r="AE43" s="87">
        <f t="shared" si="26"/>
        <v>600</v>
      </c>
      <c r="AF43" s="122" t="s">
        <v>140</v>
      </c>
    </row>
    <row r="44" spans="1:32" ht="70.5" customHeight="1" outlineLevel="2" x14ac:dyDescent="0.35">
      <c r="A44" s="113">
        <v>7</v>
      </c>
      <c r="B44" s="114">
        <v>735</v>
      </c>
      <c r="C44" s="142">
        <v>4358</v>
      </c>
      <c r="D44" s="130" t="s">
        <v>187</v>
      </c>
      <c r="E44" s="86"/>
      <c r="F44" s="86"/>
      <c r="G44" s="86">
        <f t="shared" si="19"/>
        <v>500</v>
      </c>
      <c r="H44" s="117">
        <f t="shared" si="20"/>
        <v>300</v>
      </c>
      <c r="I44" s="141">
        <f t="shared" si="21"/>
        <v>200</v>
      </c>
      <c r="J44" s="88">
        <f t="shared" si="22"/>
        <v>500</v>
      </c>
      <c r="K44" s="118">
        <v>300</v>
      </c>
      <c r="L44" s="119"/>
      <c r="M44" s="120"/>
      <c r="N44" s="120"/>
      <c r="O44" s="120"/>
      <c r="P44" s="120"/>
      <c r="Q44" s="120"/>
      <c r="R44" s="91"/>
      <c r="S44" s="91">
        <f t="shared" si="23"/>
        <v>300</v>
      </c>
      <c r="T44" s="120"/>
      <c r="U44" s="92">
        <f t="shared" si="24"/>
        <v>300</v>
      </c>
      <c r="V44" s="118">
        <v>200</v>
      </c>
      <c r="W44" s="119"/>
      <c r="X44" s="120"/>
      <c r="Y44" s="120"/>
      <c r="Z44" s="120"/>
      <c r="AA44" s="120"/>
      <c r="AB44" s="120"/>
      <c r="AC44" s="91">
        <f t="shared" si="25"/>
        <v>200</v>
      </c>
      <c r="AD44" s="120"/>
      <c r="AE44" s="87">
        <f t="shared" si="26"/>
        <v>200</v>
      </c>
      <c r="AF44" s="145" t="s">
        <v>188</v>
      </c>
    </row>
    <row r="45" spans="1:32" ht="70.5" customHeight="1" outlineLevel="2" x14ac:dyDescent="0.35">
      <c r="A45" s="113">
        <v>7</v>
      </c>
      <c r="B45" s="114">
        <v>735</v>
      </c>
      <c r="C45" s="115">
        <v>3009</v>
      </c>
      <c r="D45" s="130" t="s">
        <v>189</v>
      </c>
      <c r="E45" s="86">
        <v>2360</v>
      </c>
      <c r="F45" s="86">
        <v>925</v>
      </c>
      <c r="G45" s="86">
        <f t="shared" si="19"/>
        <v>1165</v>
      </c>
      <c r="H45" s="117">
        <f t="shared" si="20"/>
        <v>120</v>
      </c>
      <c r="I45" s="141">
        <f t="shared" si="21"/>
        <v>120</v>
      </c>
      <c r="J45" s="88">
        <f t="shared" si="22"/>
        <v>240</v>
      </c>
      <c r="K45" s="118">
        <v>120</v>
      </c>
      <c r="L45" s="119"/>
      <c r="M45" s="120"/>
      <c r="N45" s="120"/>
      <c r="O45" s="120"/>
      <c r="P45" s="120"/>
      <c r="Q45" s="120"/>
      <c r="R45" s="91"/>
      <c r="S45" s="91">
        <f t="shared" si="23"/>
        <v>120</v>
      </c>
      <c r="T45" s="120"/>
      <c r="U45" s="92">
        <f t="shared" si="24"/>
        <v>120</v>
      </c>
      <c r="V45" s="138">
        <v>120</v>
      </c>
      <c r="W45" s="120"/>
      <c r="X45" s="120"/>
      <c r="Y45" s="120"/>
      <c r="Z45" s="120"/>
      <c r="AA45" s="120"/>
      <c r="AB45" s="120"/>
      <c r="AC45" s="91">
        <f t="shared" si="25"/>
        <v>120</v>
      </c>
      <c r="AD45" s="146"/>
      <c r="AE45" s="87">
        <f t="shared" si="26"/>
        <v>120</v>
      </c>
      <c r="AF45" s="147"/>
    </row>
    <row r="46" spans="1:32" ht="70.5" customHeight="1" outlineLevel="2" x14ac:dyDescent="0.35">
      <c r="A46" s="113">
        <v>7</v>
      </c>
      <c r="B46" s="114">
        <v>735</v>
      </c>
      <c r="C46" s="115">
        <v>3061</v>
      </c>
      <c r="D46" s="130" t="s">
        <v>190</v>
      </c>
      <c r="E46" s="86">
        <v>10278</v>
      </c>
      <c r="F46" s="86">
        <v>5478</v>
      </c>
      <c r="G46" s="86">
        <f t="shared" si="19"/>
        <v>7278</v>
      </c>
      <c r="H46" s="117">
        <f t="shared" si="20"/>
        <v>300</v>
      </c>
      <c r="I46" s="141">
        <f t="shared" si="21"/>
        <v>1500</v>
      </c>
      <c r="J46" s="88">
        <f t="shared" si="22"/>
        <v>1800</v>
      </c>
      <c r="K46" s="118">
        <v>300</v>
      </c>
      <c r="L46" s="119"/>
      <c r="M46" s="120"/>
      <c r="N46" s="120"/>
      <c r="O46" s="120"/>
      <c r="P46" s="120"/>
      <c r="Q46" s="120"/>
      <c r="R46" s="91"/>
      <c r="S46" s="91">
        <f t="shared" si="23"/>
        <v>300</v>
      </c>
      <c r="T46" s="120"/>
      <c r="U46" s="92">
        <f t="shared" si="24"/>
        <v>300</v>
      </c>
      <c r="V46" s="138">
        <v>1500</v>
      </c>
      <c r="W46" s="105"/>
      <c r="X46" s="148"/>
      <c r="Y46" s="120"/>
      <c r="Z46" s="120"/>
      <c r="AA46" s="120"/>
      <c r="AB46" s="120"/>
      <c r="AC46" s="91">
        <f t="shared" si="25"/>
        <v>1500</v>
      </c>
      <c r="AD46" s="146"/>
      <c r="AE46" s="87">
        <f t="shared" si="26"/>
        <v>1500</v>
      </c>
      <c r="AF46" s="149"/>
    </row>
    <row r="47" spans="1:32" ht="70.5" customHeight="1" outlineLevel="2" x14ac:dyDescent="0.35">
      <c r="A47" s="113">
        <v>7</v>
      </c>
      <c r="B47" s="114">
        <v>735</v>
      </c>
      <c r="C47" s="115">
        <v>3314</v>
      </c>
      <c r="D47" s="130" t="s">
        <v>191</v>
      </c>
      <c r="E47" s="86">
        <v>2310</v>
      </c>
      <c r="F47" s="86">
        <v>960</v>
      </c>
      <c r="G47" s="86">
        <f t="shared" si="19"/>
        <v>1560</v>
      </c>
      <c r="H47" s="117">
        <f t="shared" si="20"/>
        <v>300</v>
      </c>
      <c r="I47" s="141">
        <f t="shared" si="21"/>
        <v>300</v>
      </c>
      <c r="J47" s="88">
        <f t="shared" si="22"/>
        <v>600</v>
      </c>
      <c r="K47" s="118">
        <v>300</v>
      </c>
      <c r="L47" s="119"/>
      <c r="M47" s="120"/>
      <c r="N47" s="120"/>
      <c r="O47" s="120"/>
      <c r="P47" s="120"/>
      <c r="Q47" s="120"/>
      <c r="R47" s="91"/>
      <c r="S47" s="91">
        <f t="shared" si="23"/>
        <v>300</v>
      </c>
      <c r="T47" s="120"/>
      <c r="U47" s="92">
        <f t="shared" si="24"/>
        <v>300</v>
      </c>
      <c r="V47" s="138">
        <v>300</v>
      </c>
      <c r="W47" s="120"/>
      <c r="X47" s="120"/>
      <c r="Y47" s="120"/>
      <c r="Z47" s="120"/>
      <c r="AA47" s="120"/>
      <c r="AB47" s="120"/>
      <c r="AC47" s="91">
        <f t="shared" si="25"/>
        <v>300</v>
      </c>
      <c r="AD47" s="146"/>
      <c r="AE47" s="87">
        <f t="shared" si="26"/>
        <v>300</v>
      </c>
      <c r="AF47" s="147"/>
    </row>
    <row r="48" spans="1:32" ht="53.25" customHeight="1" outlineLevel="2" x14ac:dyDescent="0.35">
      <c r="A48" s="113">
        <v>7</v>
      </c>
      <c r="B48" s="114">
        <v>735</v>
      </c>
      <c r="C48" s="115">
        <v>3312</v>
      </c>
      <c r="D48" s="130" t="s">
        <v>192</v>
      </c>
      <c r="E48" s="86">
        <v>1570</v>
      </c>
      <c r="F48" s="86">
        <v>770</v>
      </c>
      <c r="G48" s="86">
        <f t="shared" si="19"/>
        <v>1170</v>
      </c>
      <c r="H48" s="117">
        <f t="shared" si="20"/>
        <v>100</v>
      </c>
      <c r="I48" s="141">
        <f t="shared" si="21"/>
        <v>300</v>
      </c>
      <c r="J48" s="88">
        <f t="shared" si="22"/>
        <v>400</v>
      </c>
      <c r="K48" s="118">
        <v>100</v>
      </c>
      <c r="L48" s="119"/>
      <c r="M48" s="120"/>
      <c r="N48" s="120"/>
      <c r="O48" s="120"/>
      <c r="P48" s="120"/>
      <c r="Q48" s="120"/>
      <c r="R48" s="91"/>
      <c r="S48" s="91">
        <f t="shared" si="23"/>
        <v>100</v>
      </c>
      <c r="T48" s="120"/>
      <c r="U48" s="92">
        <f t="shared" si="24"/>
        <v>100</v>
      </c>
      <c r="V48" s="138">
        <v>300</v>
      </c>
      <c r="W48" s="120"/>
      <c r="X48" s="120"/>
      <c r="Y48" s="120"/>
      <c r="Z48" s="120"/>
      <c r="AA48" s="120"/>
      <c r="AB48" s="120"/>
      <c r="AC48" s="91">
        <f t="shared" si="25"/>
        <v>300</v>
      </c>
      <c r="AD48" s="146"/>
      <c r="AE48" s="87">
        <f t="shared" si="26"/>
        <v>300</v>
      </c>
      <c r="AF48" s="150"/>
    </row>
    <row r="49" spans="1:32" ht="51.75" customHeight="1" outlineLevel="2" x14ac:dyDescent="0.35">
      <c r="A49" s="113">
        <v>7</v>
      </c>
      <c r="B49" s="114">
        <v>735</v>
      </c>
      <c r="C49" s="115">
        <v>3201</v>
      </c>
      <c r="D49" s="130" t="s">
        <v>193</v>
      </c>
      <c r="E49" s="86">
        <v>1800</v>
      </c>
      <c r="F49" s="86">
        <v>1500</v>
      </c>
      <c r="G49" s="86">
        <f t="shared" si="19"/>
        <v>1850</v>
      </c>
      <c r="H49" s="117">
        <f t="shared" si="20"/>
        <v>150</v>
      </c>
      <c r="I49" s="141">
        <f t="shared" si="21"/>
        <v>200</v>
      </c>
      <c r="J49" s="88">
        <f t="shared" si="22"/>
        <v>350</v>
      </c>
      <c r="K49" s="118">
        <v>150</v>
      </c>
      <c r="L49" s="119"/>
      <c r="M49" s="120"/>
      <c r="N49" s="120"/>
      <c r="O49" s="120"/>
      <c r="P49" s="120"/>
      <c r="Q49" s="120"/>
      <c r="R49" s="91"/>
      <c r="S49" s="91">
        <f t="shared" si="23"/>
        <v>150</v>
      </c>
      <c r="T49" s="120"/>
      <c r="U49" s="92">
        <f t="shared" si="24"/>
        <v>150</v>
      </c>
      <c r="V49" s="138">
        <v>200</v>
      </c>
      <c r="W49" s="104"/>
      <c r="X49" s="103"/>
      <c r="Y49" s="120"/>
      <c r="Z49" s="120"/>
      <c r="AA49" s="120"/>
      <c r="AB49" s="120"/>
      <c r="AC49" s="91">
        <f t="shared" si="25"/>
        <v>200</v>
      </c>
      <c r="AD49" s="146"/>
      <c r="AE49" s="87">
        <f t="shared" si="26"/>
        <v>200</v>
      </c>
      <c r="AF49" s="147" t="s">
        <v>194</v>
      </c>
    </row>
    <row r="50" spans="1:32" ht="51.75" customHeight="1" outlineLevel="2" x14ac:dyDescent="0.35">
      <c r="A50" s="113">
        <v>18</v>
      </c>
      <c r="B50" s="114">
        <v>735</v>
      </c>
      <c r="C50" s="115">
        <v>4334</v>
      </c>
      <c r="D50" s="130" t="s">
        <v>195</v>
      </c>
      <c r="E50" s="86">
        <v>50</v>
      </c>
      <c r="F50" s="86">
        <v>50</v>
      </c>
      <c r="G50" s="86">
        <f t="shared" si="19"/>
        <v>700</v>
      </c>
      <c r="H50" s="117">
        <f t="shared" si="20"/>
        <v>650</v>
      </c>
      <c r="I50" s="141">
        <f t="shared" si="21"/>
        <v>0</v>
      </c>
      <c r="J50" s="88">
        <f t="shared" si="22"/>
        <v>650</v>
      </c>
      <c r="K50" s="118">
        <v>650</v>
      </c>
      <c r="L50" s="119"/>
      <c r="M50" s="120"/>
      <c r="N50" s="120"/>
      <c r="O50" s="120"/>
      <c r="P50" s="120"/>
      <c r="Q50" s="120"/>
      <c r="R50" s="91"/>
      <c r="S50" s="91">
        <f t="shared" si="23"/>
        <v>650</v>
      </c>
      <c r="T50" s="120"/>
      <c r="U50" s="92">
        <f t="shared" si="24"/>
        <v>650</v>
      </c>
      <c r="V50" s="138"/>
      <c r="W50" s="120"/>
      <c r="X50" s="119"/>
      <c r="Y50" s="120"/>
      <c r="Z50" s="120"/>
      <c r="AA50" s="120"/>
      <c r="AB50" s="120"/>
      <c r="AC50" s="91">
        <f t="shared" si="25"/>
        <v>0</v>
      </c>
      <c r="AD50" s="146"/>
      <c r="AE50" s="87">
        <f t="shared" si="26"/>
        <v>0</v>
      </c>
      <c r="AF50" s="147"/>
    </row>
    <row r="51" spans="1:32" ht="63" customHeight="1" outlineLevel="2" x14ac:dyDescent="0.35">
      <c r="A51" s="113">
        <v>18</v>
      </c>
      <c r="B51" s="114">
        <v>735</v>
      </c>
      <c r="C51" s="142">
        <v>4359</v>
      </c>
      <c r="D51" s="130" t="s">
        <v>196</v>
      </c>
      <c r="E51" s="86"/>
      <c r="F51" s="86"/>
      <c r="G51" s="86">
        <f t="shared" si="19"/>
        <v>1200</v>
      </c>
      <c r="H51" s="117">
        <f t="shared" si="20"/>
        <v>1200</v>
      </c>
      <c r="I51" s="141">
        <f t="shared" si="21"/>
        <v>0</v>
      </c>
      <c r="J51" s="88">
        <f t="shared" si="22"/>
        <v>1200</v>
      </c>
      <c r="K51" s="118">
        <v>1200</v>
      </c>
      <c r="L51" s="119"/>
      <c r="M51" s="120"/>
      <c r="N51" s="120"/>
      <c r="O51" s="120"/>
      <c r="P51" s="120"/>
      <c r="Q51" s="120"/>
      <c r="R51" s="91"/>
      <c r="S51" s="91">
        <f t="shared" si="23"/>
        <v>1200</v>
      </c>
      <c r="T51" s="120"/>
      <c r="U51" s="92">
        <f t="shared" si="24"/>
        <v>1200</v>
      </c>
      <c r="V51" s="138"/>
      <c r="W51" s="105"/>
      <c r="X51" s="148"/>
      <c r="Y51" s="120"/>
      <c r="Z51" s="120"/>
      <c r="AA51" s="120"/>
      <c r="AB51" s="120"/>
      <c r="AC51" s="91">
        <f t="shared" si="25"/>
        <v>0</v>
      </c>
      <c r="AD51" s="146"/>
      <c r="AE51" s="87">
        <f t="shared" si="26"/>
        <v>0</v>
      </c>
      <c r="AF51" s="147" t="s">
        <v>197</v>
      </c>
    </row>
    <row r="52" spans="1:32" ht="53.25" customHeight="1" outlineLevel="2" x14ac:dyDescent="0.35">
      <c r="A52" s="113">
        <v>7</v>
      </c>
      <c r="B52" s="114">
        <v>735</v>
      </c>
      <c r="C52" s="142">
        <v>4360</v>
      </c>
      <c r="D52" s="130" t="s">
        <v>198</v>
      </c>
      <c r="E52" s="86"/>
      <c r="F52" s="86"/>
      <c r="G52" s="86">
        <f t="shared" si="19"/>
        <v>21000</v>
      </c>
      <c r="H52" s="117">
        <f t="shared" si="20"/>
        <v>10000</v>
      </c>
      <c r="I52" s="141">
        <f t="shared" si="21"/>
        <v>11000</v>
      </c>
      <c r="J52" s="88">
        <f t="shared" si="22"/>
        <v>21000</v>
      </c>
      <c r="K52" s="118"/>
      <c r="L52" s="119"/>
      <c r="M52" s="120"/>
      <c r="N52" s="120"/>
      <c r="O52" s="120"/>
      <c r="P52" s="120"/>
      <c r="Q52" s="120"/>
      <c r="R52" s="91"/>
      <c r="S52" s="91">
        <f t="shared" si="23"/>
        <v>0</v>
      </c>
      <c r="T52" s="120">
        <v>10000</v>
      </c>
      <c r="U52" s="92">
        <f t="shared" si="24"/>
        <v>10000</v>
      </c>
      <c r="V52" s="138">
        <v>10000</v>
      </c>
      <c r="W52" s="120"/>
      <c r="X52" s="119"/>
      <c r="Y52" s="120"/>
      <c r="Z52" s="120"/>
      <c r="AA52" s="120"/>
      <c r="AB52" s="120"/>
      <c r="AC52" s="91">
        <f t="shared" si="25"/>
        <v>10000</v>
      </c>
      <c r="AD52" s="146">
        <v>1000</v>
      </c>
      <c r="AE52" s="87">
        <f t="shared" si="26"/>
        <v>11000</v>
      </c>
      <c r="AF52" s="147" t="s">
        <v>199</v>
      </c>
    </row>
    <row r="53" spans="1:32" ht="57" customHeight="1" outlineLevel="2" x14ac:dyDescent="0.35">
      <c r="A53" s="113">
        <v>7</v>
      </c>
      <c r="B53" s="114">
        <v>735</v>
      </c>
      <c r="C53" s="115">
        <v>1746</v>
      </c>
      <c r="D53" s="130" t="s">
        <v>200</v>
      </c>
      <c r="E53" s="86">
        <v>1800</v>
      </c>
      <c r="F53" s="86">
        <v>1593</v>
      </c>
      <c r="G53" s="86">
        <f t="shared" si="19"/>
        <v>1381.9580000000001</v>
      </c>
      <c r="H53" s="117">
        <f t="shared" si="20"/>
        <v>-211.042</v>
      </c>
      <c r="I53" s="141">
        <f t="shared" si="21"/>
        <v>0</v>
      </c>
      <c r="J53" s="88">
        <f t="shared" si="22"/>
        <v>-211.042</v>
      </c>
      <c r="K53" s="118">
        <v>-211.042</v>
      </c>
      <c r="L53" s="119"/>
      <c r="M53" s="120"/>
      <c r="N53" s="120"/>
      <c r="O53" s="120"/>
      <c r="P53" s="120"/>
      <c r="Q53" s="120"/>
      <c r="R53" s="91"/>
      <c r="S53" s="91">
        <f t="shared" si="23"/>
        <v>-211.042</v>
      </c>
      <c r="T53" s="120"/>
      <c r="U53" s="92">
        <f>SUM(R53:T53)</f>
        <v>-211.042</v>
      </c>
      <c r="V53" s="138"/>
      <c r="W53" s="105"/>
      <c r="X53" s="148"/>
      <c r="Y53" s="120"/>
      <c r="Z53" s="120"/>
      <c r="AA53" s="120"/>
      <c r="AB53" s="120"/>
      <c r="AC53" s="91">
        <f t="shared" si="25"/>
        <v>0</v>
      </c>
      <c r="AD53" s="146"/>
      <c r="AE53" s="87">
        <f t="shared" si="26"/>
        <v>0</v>
      </c>
      <c r="AF53" s="147" t="s">
        <v>201</v>
      </c>
    </row>
    <row r="54" spans="1:32" ht="88.5" customHeight="1" outlineLevel="2" x14ac:dyDescent="0.35">
      <c r="A54" s="113">
        <v>7</v>
      </c>
      <c r="B54" s="114">
        <v>735</v>
      </c>
      <c r="C54" s="115">
        <v>4179</v>
      </c>
      <c r="D54" s="130" t="s">
        <v>202</v>
      </c>
      <c r="E54" s="86">
        <v>600</v>
      </c>
      <c r="F54" s="86">
        <v>600</v>
      </c>
      <c r="G54" s="86">
        <f t="shared" si="19"/>
        <v>811.04200000000003</v>
      </c>
      <c r="H54" s="117">
        <f t="shared" si="20"/>
        <v>211.042</v>
      </c>
      <c r="I54" s="141">
        <f t="shared" si="21"/>
        <v>0</v>
      </c>
      <c r="J54" s="88">
        <f t="shared" si="22"/>
        <v>211.042</v>
      </c>
      <c r="K54" s="118">
        <v>211.042</v>
      </c>
      <c r="L54" s="119"/>
      <c r="M54" s="120"/>
      <c r="N54" s="120"/>
      <c r="O54" s="120"/>
      <c r="P54" s="120"/>
      <c r="Q54" s="120"/>
      <c r="R54" s="91"/>
      <c r="S54" s="91">
        <f t="shared" si="23"/>
        <v>211.042</v>
      </c>
      <c r="T54" s="120"/>
      <c r="U54" s="92">
        <f t="shared" ref="U54:U61" si="27">SUM(S54:T54)</f>
        <v>211.042</v>
      </c>
      <c r="V54" s="138"/>
      <c r="W54" s="120"/>
      <c r="X54" s="120"/>
      <c r="Y54" s="120"/>
      <c r="Z54" s="120"/>
      <c r="AA54" s="120"/>
      <c r="AB54" s="120"/>
      <c r="AC54" s="91">
        <f t="shared" si="25"/>
        <v>0</v>
      </c>
      <c r="AD54" s="146"/>
      <c r="AE54" s="87">
        <f t="shared" si="26"/>
        <v>0</v>
      </c>
      <c r="AF54" s="151" t="s">
        <v>203</v>
      </c>
    </row>
    <row r="55" spans="1:32" ht="60" customHeight="1" outlineLevel="2" x14ac:dyDescent="0.35">
      <c r="A55" s="113">
        <v>7</v>
      </c>
      <c r="B55" s="114">
        <v>735</v>
      </c>
      <c r="C55" s="115">
        <v>3398</v>
      </c>
      <c r="D55" s="130" t="s">
        <v>204</v>
      </c>
      <c r="E55" s="86">
        <v>54902.978999999999</v>
      </c>
      <c r="F55" s="86">
        <v>19372</v>
      </c>
      <c r="G55" s="86">
        <f t="shared" si="19"/>
        <v>21372</v>
      </c>
      <c r="H55" s="117">
        <f t="shared" si="20"/>
        <v>2000</v>
      </c>
      <c r="I55" s="141">
        <f t="shared" si="21"/>
        <v>0</v>
      </c>
      <c r="J55" s="88">
        <f t="shared" si="22"/>
        <v>2000</v>
      </c>
      <c r="K55" s="118">
        <v>2000</v>
      </c>
      <c r="L55" s="119"/>
      <c r="M55" s="120"/>
      <c r="N55" s="120"/>
      <c r="O55" s="120"/>
      <c r="P55" s="120"/>
      <c r="Q55" s="120"/>
      <c r="R55" s="91"/>
      <c r="S55" s="91">
        <f t="shared" si="23"/>
        <v>2000</v>
      </c>
      <c r="T55" s="120"/>
      <c r="U55" s="92">
        <f t="shared" si="27"/>
        <v>2000</v>
      </c>
      <c r="V55" s="138"/>
      <c r="W55" s="120"/>
      <c r="X55" s="120"/>
      <c r="Y55" s="120"/>
      <c r="Z55" s="120"/>
      <c r="AA55" s="120"/>
      <c r="AB55" s="120"/>
      <c r="AC55" s="91">
        <f t="shared" si="25"/>
        <v>0</v>
      </c>
      <c r="AD55" s="146"/>
      <c r="AE55" s="87">
        <f t="shared" si="26"/>
        <v>0</v>
      </c>
      <c r="AF55" s="149"/>
    </row>
    <row r="56" spans="1:32" ht="108" customHeight="1" outlineLevel="2" x14ac:dyDescent="0.35">
      <c r="A56" s="113">
        <v>7</v>
      </c>
      <c r="B56" s="114">
        <v>735</v>
      </c>
      <c r="C56" s="115">
        <v>3204</v>
      </c>
      <c r="D56" s="130" t="s">
        <v>205</v>
      </c>
      <c r="E56" s="86">
        <v>5800</v>
      </c>
      <c r="F56" s="86">
        <v>5300</v>
      </c>
      <c r="G56" s="86">
        <f t="shared" si="19"/>
        <v>7373.0129999999999</v>
      </c>
      <c r="H56" s="117">
        <f t="shared" si="20"/>
        <v>2073.0129999999999</v>
      </c>
      <c r="I56" s="141">
        <f t="shared" si="21"/>
        <v>0</v>
      </c>
      <c r="J56" s="88">
        <f t="shared" si="22"/>
        <v>2073.0129999999999</v>
      </c>
      <c r="K56" s="118">
        <v>2073.0129999999999</v>
      </c>
      <c r="L56" s="119"/>
      <c r="M56" s="120"/>
      <c r="N56" s="120"/>
      <c r="O56" s="120"/>
      <c r="P56" s="120"/>
      <c r="Q56" s="120"/>
      <c r="R56" s="91"/>
      <c r="S56" s="91">
        <f t="shared" si="23"/>
        <v>2073.0129999999999</v>
      </c>
      <c r="T56" s="120"/>
      <c r="U56" s="92">
        <f t="shared" si="27"/>
        <v>2073.0129999999999</v>
      </c>
      <c r="V56" s="138"/>
      <c r="W56" s="120"/>
      <c r="X56" s="119"/>
      <c r="Y56" s="120"/>
      <c r="Z56" s="120"/>
      <c r="AA56" s="120"/>
      <c r="AB56" s="120"/>
      <c r="AC56" s="91">
        <f t="shared" si="25"/>
        <v>0</v>
      </c>
      <c r="AD56" s="146"/>
      <c r="AE56" s="87">
        <f t="shared" si="26"/>
        <v>0</v>
      </c>
      <c r="AF56" s="149" t="s">
        <v>206</v>
      </c>
    </row>
    <row r="57" spans="1:32" ht="55.5" customHeight="1" outlineLevel="2" x14ac:dyDescent="0.35">
      <c r="A57" s="113">
        <v>7</v>
      </c>
      <c r="B57" s="114">
        <v>735</v>
      </c>
      <c r="C57" s="115">
        <v>2947</v>
      </c>
      <c r="D57" s="130" t="s">
        <v>207</v>
      </c>
      <c r="E57" s="86">
        <v>3710</v>
      </c>
      <c r="F57" s="86">
        <v>1019</v>
      </c>
      <c r="G57" s="86">
        <f t="shared" si="19"/>
        <v>707.06600000000003</v>
      </c>
      <c r="H57" s="117">
        <f t="shared" si="20"/>
        <v>-311.93400000000003</v>
      </c>
      <c r="I57" s="141">
        <f t="shared" si="21"/>
        <v>0</v>
      </c>
      <c r="J57" s="88">
        <f t="shared" si="22"/>
        <v>-311.93400000000003</v>
      </c>
      <c r="K57" s="118">
        <v>-311.93400000000003</v>
      </c>
      <c r="L57" s="119"/>
      <c r="M57" s="120"/>
      <c r="N57" s="120"/>
      <c r="O57" s="120"/>
      <c r="P57" s="120"/>
      <c r="Q57" s="120"/>
      <c r="R57" s="91"/>
      <c r="S57" s="91">
        <f t="shared" si="23"/>
        <v>-311.93400000000003</v>
      </c>
      <c r="T57" s="120"/>
      <c r="U57" s="92">
        <f t="shared" si="27"/>
        <v>-311.93400000000003</v>
      </c>
      <c r="V57" s="138"/>
      <c r="W57" s="105"/>
      <c r="X57" s="148"/>
      <c r="Y57" s="120"/>
      <c r="Z57" s="120"/>
      <c r="AA57" s="120"/>
      <c r="AB57" s="120"/>
      <c r="AC57" s="91">
        <f t="shared" si="25"/>
        <v>0</v>
      </c>
      <c r="AD57" s="146"/>
      <c r="AE57" s="87">
        <f t="shared" si="26"/>
        <v>0</v>
      </c>
      <c r="AF57" s="149" t="s">
        <v>208</v>
      </c>
    </row>
    <row r="58" spans="1:32" ht="55.5" customHeight="1" outlineLevel="2" x14ac:dyDescent="0.35">
      <c r="A58" s="113">
        <v>7</v>
      </c>
      <c r="B58" s="114">
        <v>735</v>
      </c>
      <c r="C58" s="115">
        <v>2421</v>
      </c>
      <c r="D58" s="130" t="s">
        <v>209</v>
      </c>
      <c r="E58" s="86">
        <v>1330</v>
      </c>
      <c r="F58" s="86">
        <v>930</v>
      </c>
      <c r="G58" s="86">
        <f t="shared" si="19"/>
        <v>755.86500000000001</v>
      </c>
      <c r="H58" s="117">
        <f t="shared" si="20"/>
        <v>-174.13499999999999</v>
      </c>
      <c r="I58" s="141">
        <f t="shared" si="21"/>
        <v>0</v>
      </c>
      <c r="J58" s="88">
        <f t="shared" si="22"/>
        <v>-174.13499999999999</v>
      </c>
      <c r="K58" s="118">
        <v>-174.13499999999999</v>
      </c>
      <c r="L58" s="119"/>
      <c r="M58" s="120"/>
      <c r="N58" s="120"/>
      <c r="O58" s="120"/>
      <c r="P58" s="120"/>
      <c r="Q58" s="120"/>
      <c r="R58" s="91"/>
      <c r="S58" s="91">
        <f t="shared" si="23"/>
        <v>-174.13499999999999</v>
      </c>
      <c r="T58" s="120"/>
      <c r="U58" s="92">
        <f t="shared" si="27"/>
        <v>-174.13499999999999</v>
      </c>
      <c r="V58" s="138"/>
      <c r="W58" s="120"/>
      <c r="X58" s="120"/>
      <c r="Y58" s="120"/>
      <c r="Z58" s="120"/>
      <c r="AA58" s="120"/>
      <c r="AB58" s="120"/>
      <c r="AC58" s="91">
        <f t="shared" si="25"/>
        <v>0</v>
      </c>
      <c r="AD58" s="146"/>
      <c r="AE58" s="87">
        <f t="shared" si="26"/>
        <v>0</v>
      </c>
      <c r="AF58" s="149" t="s">
        <v>208</v>
      </c>
    </row>
    <row r="59" spans="1:32" ht="54" customHeight="1" outlineLevel="2" x14ac:dyDescent="0.35">
      <c r="A59" s="113">
        <v>7</v>
      </c>
      <c r="B59" s="114">
        <v>735</v>
      </c>
      <c r="C59" s="115">
        <v>3819</v>
      </c>
      <c r="D59" s="130" t="s">
        <v>210</v>
      </c>
      <c r="E59" s="86">
        <v>2300</v>
      </c>
      <c r="F59" s="86">
        <v>1300</v>
      </c>
      <c r="G59" s="86">
        <f t="shared" si="19"/>
        <v>208.05600000000004</v>
      </c>
      <c r="H59" s="117">
        <f t="shared" si="20"/>
        <v>-1091.944</v>
      </c>
      <c r="I59" s="141">
        <f t="shared" si="21"/>
        <v>0</v>
      </c>
      <c r="J59" s="88">
        <f t="shared" si="22"/>
        <v>-1091.944</v>
      </c>
      <c r="K59" s="118">
        <v>-1091.944</v>
      </c>
      <c r="L59" s="119"/>
      <c r="M59" s="120"/>
      <c r="N59" s="120"/>
      <c r="O59" s="120"/>
      <c r="P59" s="120"/>
      <c r="Q59" s="120"/>
      <c r="R59" s="91"/>
      <c r="S59" s="91">
        <f t="shared" si="23"/>
        <v>-1091.944</v>
      </c>
      <c r="T59" s="120"/>
      <c r="U59" s="92">
        <f t="shared" si="27"/>
        <v>-1091.944</v>
      </c>
      <c r="V59" s="138"/>
      <c r="W59" s="105"/>
      <c r="X59" s="148"/>
      <c r="Y59" s="120"/>
      <c r="Z59" s="120"/>
      <c r="AA59" s="120"/>
      <c r="AB59" s="120"/>
      <c r="AC59" s="91">
        <f t="shared" si="25"/>
        <v>0</v>
      </c>
      <c r="AD59" s="146"/>
      <c r="AE59" s="87">
        <f t="shared" si="26"/>
        <v>0</v>
      </c>
      <c r="AF59" s="147" t="s">
        <v>208</v>
      </c>
    </row>
    <row r="60" spans="1:32" ht="54" customHeight="1" outlineLevel="2" thickBot="1" x14ac:dyDescent="0.4">
      <c r="A60" s="113">
        <v>7</v>
      </c>
      <c r="B60" s="114">
        <v>735</v>
      </c>
      <c r="C60" s="115">
        <v>4176</v>
      </c>
      <c r="D60" s="130" t="s">
        <v>211</v>
      </c>
      <c r="E60" s="86">
        <v>700</v>
      </c>
      <c r="F60" s="86">
        <v>200</v>
      </c>
      <c r="G60" s="86">
        <f t="shared" si="19"/>
        <v>0</v>
      </c>
      <c r="H60" s="117">
        <f t="shared" si="20"/>
        <v>-200</v>
      </c>
      <c r="I60" s="141">
        <f t="shared" si="21"/>
        <v>0</v>
      </c>
      <c r="J60" s="88">
        <f t="shared" si="22"/>
        <v>-200</v>
      </c>
      <c r="K60" s="118">
        <v>-200</v>
      </c>
      <c r="L60" s="119"/>
      <c r="M60" s="120"/>
      <c r="N60" s="120"/>
      <c r="O60" s="120"/>
      <c r="P60" s="120"/>
      <c r="Q60" s="120"/>
      <c r="R60" s="91"/>
      <c r="S60" s="91">
        <f t="shared" si="23"/>
        <v>-200</v>
      </c>
      <c r="T60" s="120"/>
      <c r="U60" s="92">
        <f t="shared" si="27"/>
        <v>-200</v>
      </c>
      <c r="V60" s="138"/>
      <c r="W60" s="120"/>
      <c r="X60" s="120"/>
      <c r="Y60" s="120"/>
      <c r="Z60" s="120"/>
      <c r="AA60" s="120"/>
      <c r="AB60" s="120"/>
      <c r="AC60" s="91">
        <f t="shared" si="25"/>
        <v>0</v>
      </c>
      <c r="AD60" s="146"/>
      <c r="AE60" s="87">
        <f t="shared" si="26"/>
        <v>0</v>
      </c>
      <c r="AF60" s="147" t="s">
        <v>208</v>
      </c>
    </row>
    <row r="61" spans="1:32" ht="54" hidden="1" customHeight="1" outlineLevel="2" thickBot="1" x14ac:dyDescent="0.4">
      <c r="A61" s="113"/>
      <c r="B61" s="114">
        <v>735</v>
      </c>
      <c r="C61" s="115"/>
      <c r="D61" s="130"/>
      <c r="E61" s="86"/>
      <c r="F61" s="86"/>
      <c r="G61" s="86">
        <f t="shared" si="19"/>
        <v>0</v>
      </c>
      <c r="H61" s="117">
        <f t="shared" si="20"/>
        <v>0</v>
      </c>
      <c r="I61" s="141">
        <f t="shared" si="21"/>
        <v>0</v>
      </c>
      <c r="J61" s="88">
        <f t="shared" si="22"/>
        <v>0</v>
      </c>
      <c r="K61" s="118"/>
      <c r="L61" s="119"/>
      <c r="M61" s="120"/>
      <c r="N61" s="120"/>
      <c r="O61" s="120"/>
      <c r="P61" s="120"/>
      <c r="Q61" s="120"/>
      <c r="R61" s="91"/>
      <c r="S61" s="91">
        <f t="shared" si="23"/>
        <v>0</v>
      </c>
      <c r="T61" s="120"/>
      <c r="U61" s="92">
        <f t="shared" si="27"/>
        <v>0</v>
      </c>
      <c r="V61" s="138"/>
      <c r="W61" s="152"/>
      <c r="X61" s="153"/>
      <c r="Y61" s="120"/>
      <c r="Z61" s="120"/>
      <c r="AA61" s="120"/>
      <c r="AB61" s="120"/>
      <c r="AC61" s="91">
        <f t="shared" si="25"/>
        <v>0</v>
      </c>
      <c r="AD61" s="146"/>
      <c r="AE61" s="87">
        <f t="shared" si="26"/>
        <v>0</v>
      </c>
      <c r="AF61" s="147"/>
    </row>
    <row r="62" spans="1:32" ht="54" hidden="1" customHeight="1" outlineLevel="2" x14ac:dyDescent="0.35">
      <c r="A62" s="113"/>
      <c r="B62" s="114">
        <v>735</v>
      </c>
      <c r="C62" s="115"/>
      <c r="D62" s="130"/>
      <c r="E62" s="86"/>
      <c r="F62" s="86"/>
      <c r="G62" s="86">
        <f t="shared" si="19"/>
        <v>0</v>
      </c>
      <c r="H62" s="117">
        <f t="shared" si="20"/>
        <v>0</v>
      </c>
      <c r="I62" s="141">
        <f t="shared" si="21"/>
        <v>0</v>
      </c>
      <c r="J62" s="88">
        <f t="shared" si="22"/>
        <v>0</v>
      </c>
      <c r="K62" s="118"/>
      <c r="L62" s="119"/>
      <c r="M62" s="120"/>
      <c r="N62" s="120"/>
      <c r="O62" s="120"/>
      <c r="P62" s="120"/>
      <c r="Q62" s="120"/>
      <c r="R62" s="91"/>
      <c r="S62" s="91">
        <f t="shared" si="23"/>
        <v>0</v>
      </c>
      <c r="T62" s="120"/>
      <c r="U62" s="92">
        <f>SUM(R62:T62)</f>
        <v>0</v>
      </c>
      <c r="V62" s="138"/>
      <c r="W62" s="120"/>
      <c r="X62" s="119"/>
      <c r="Y62" s="120"/>
      <c r="Z62" s="120"/>
      <c r="AA62" s="120"/>
      <c r="AB62" s="120"/>
      <c r="AC62" s="91">
        <f t="shared" si="25"/>
        <v>0</v>
      </c>
      <c r="AD62" s="146"/>
      <c r="AE62" s="87">
        <f t="shared" si="26"/>
        <v>0</v>
      </c>
      <c r="AF62" s="147"/>
    </row>
    <row r="63" spans="1:32" ht="54" hidden="1" customHeight="1" outlineLevel="2" x14ac:dyDescent="0.35">
      <c r="A63" s="113"/>
      <c r="B63" s="114">
        <v>735</v>
      </c>
      <c r="C63" s="115"/>
      <c r="D63" s="130"/>
      <c r="E63" s="86"/>
      <c r="F63" s="86"/>
      <c r="G63" s="86">
        <f t="shared" si="19"/>
        <v>0</v>
      </c>
      <c r="H63" s="117">
        <f t="shared" si="20"/>
        <v>0</v>
      </c>
      <c r="I63" s="141">
        <f t="shared" si="21"/>
        <v>0</v>
      </c>
      <c r="J63" s="88">
        <f t="shared" si="22"/>
        <v>0</v>
      </c>
      <c r="K63" s="118"/>
      <c r="L63" s="119"/>
      <c r="M63" s="120"/>
      <c r="N63" s="120"/>
      <c r="O63" s="120"/>
      <c r="P63" s="120"/>
      <c r="Q63" s="120"/>
      <c r="R63" s="91"/>
      <c r="S63" s="91">
        <f t="shared" si="23"/>
        <v>0</v>
      </c>
      <c r="T63" s="120"/>
      <c r="U63" s="92">
        <f>SUM(R63:T63)</f>
        <v>0</v>
      </c>
      <c r="V63" s="138"/>
      <c r="W63" s="120"/>
      <c r="X63" s="119"/>
      <c r="Y63" s="120"/>
      <c r="Z63" s="120"/>
      <c r="AA63" s="120"/>
      <c r="AB63" s="120"/>
      <c r="AC63" s="91">
        <f t="shared" si="25"/>
        <v>0</v>
      </c>
      <c r="AD63" s="146"/>
      <c r="AE63" s="87">
        <f t="shared" si="26"/>
        <v>0</v>
      </c>
      <c r="AF63" s="147"/>
    </row>
    <row r="64" spans="1:32" ht="54" hidden="1" customHeight="1" outlineLevel="2" x14ac:dyDescent="0.35">
      <c r="A64" s="113"/>
      <c r="B64" s="114">
        <v>735</v>
      </c>
      <c r="C64" s="115"/>
      <c r="D64" s="130"/>
      <c r="E64" s="86"/>
      <c r="F64" s="86"/>
      <c r="G64" s="86">
        <f t="shared" si="19"/>
        <v>0</v>
      </c>
      <c r="H64" s="117">
        <f t="shared" si="20"/>
        <v>0</v>
      </c>
      <c r="I64" s="141">
        <f t="shared" si="21"/>
        <v>0</v>
      </c>
      <c r="J64" s="88">
        <f t="shared" si="22"/>
        <v>0</v>
      </c>
      <c r="K64" s="118"/>
      <c r="L64" s="119"/>
      <c r="M64" s="120"/>
      <c r="N64" s="120"/>
      <c r="O64" s="120"/>
      <c r="P64" s="120"/>
      <c r="Q64" s="120"/>
      <c r="R64" s="91"/>
      <c r="S64" s="91">
        <f t="shared" si="23"/>
        <v>0</v>
      </c>
      <c r="T64" s="120"/>
      <c r="U64" s="92">
        <f>SUM(R64:T64)</f>
        <v>0</v>
      </c>
      <c r="V64" s="138"/>
      <c r="W64" s="120"/>
      <c r="X64" s="119"/>
      <c r="Y64" s="120"/>
      <c r="Z64" s="120"/>
      <c r="AA64" s="120"/>
      <c r="AB64" s="120"/>
      <c r="AC64" s="91">
        <f t="shared" si="25"/>
        <v>0</v>
      </c>
      <c r="AD64" s="146"/>
      <c r="AE64" s="87">
        <f t="shared" si="26"/>
        <v>0</v>
      </c>
      <c r="AF64" s="147"/>
    </row>
    <row r="65" spans="1:32" ht="54" hidden="1" customHeight="1" outlineLevel="2" thickBot="1" x14ac:dyDescent="0.4">
      <c r="A65" s="113"/>
      <c r="B65" s="114">
        <v>735</v>
      </c>
      <c r="C65" s="115"/>
      <c r="D65" s="130"/>
      <c r="E65" s="86"/>
      <c r="F65" s="86"/>
      <c r="G65" s="86">
        <f t="shared" si="19"/>
        <v>0</v>
      </c>
      <c r="H65" s="117">
        <f t="shared" si="20"/>
        <v>0</v>
      </c>
      <c r="I65" s="141">
        <f t="shared" si="21"/>
        <v>0</v>
      </c>
      <c r="J65" s="88">
        <f t="shared" si="22"/>
        <v>0</v>
      </c>
      <c r="K65" s="118"/>
      <c r="L65" s="119"/>
      <c r="M65" s="120"/>
      <c r="N65" s="120"/>
      <c r="O65" s="120"/>
      <c r="P65" s="120"/>
      <c r="Q65" s="120"/>
      <c r="R65" s="91"/>
      <c r="S65" s="91">
        <f t="shared" si="23"/>
        <v>0</v>
      </c>
      <c r="T65" s="120"/>
      <c r="U65" s="92">
        <f>SUM(R65:T65)</f>
        <v>0</v>
      </c>
      <c r="V65" s="138"/>
      <c r="W65" s="152"/>
      <c r="X65" s="153"/>
      <c r="Y65" s="120"/>
      <c r="Z65" s="120"/>
      <c r="AA65" s="120"/>
      <c r="AB65" s="120"/>
      <c r="AC65" s="91">
        <f t="shared" si="25"/>
        <v>0</v>
      </c>
      <c r="AD65" s="146"/>
      <c r="AE65" s="87">
        <f t="shared" si="26"/>
        <v>0</v>
      </c>
      <c r="AF65" s="147"/>
    </row>
    <row r="66" spans="1:32" ht="54" hidden="1" customHeight="1" outlineLevel="2" thickBot="1" x14ac:dyDescent="0.4">
      <c r="A66" s="113"/>
      <c r="B66" s="114">
        <v>735</v>
      </c>
      <c r="C66" s="115"/>
      <c r="D66" s="130"/>
      <c r="E66" s="86"/>
      <c r="F66" s="86"/>
      <c r="G66" s="86">
        <f t="shared" si="19"/>
        <v>0</v>
      </c>
      <c r="H66" s="117">
        <f t="shared" si="20"/>
        <v>0</v>
      </c>
      <c r="I66" s="141">
        <f t="shared" si="21"/>
        <v>0</v>
      </c>
      <c r="J66" s="88">
        <f t="shared" si="22"/>
        <v>0</v>
      </c>
      <c r="K66" s="118"/>
      <c r="L66" s="119"/>
      <c r="M66" s="120"/>
      <c r="N66" s="120"/>
      <c r="O66" s="120"/>
      <c r="P66" s="120"/>
      <c r="Q66" s="120"/>
      <c r="R66" s="91"/>
      <c r="S66" s="91">
        <f t="shared" si="23"/>
        <v>0</v>
      </c>
      <c r="T66" s="120"/>
      <c r="U66" s="92">
        <f>SUM(S66:T66)</f>
        <v>0</v>
      </c>
      <c r="V66" s="138"/>
      <c r="W66" s="152"/>
      <c r="X66" s="153"/>
      <c r="Y66" s="120"/>
      <c r="Z66" s="120"/>
      <c r="AA66" s="120"/>
      <c r="AB66" s="120"/>
      <c r="AC66" s="91">
        <f t="shared" si="25"/>
        <v>0</v>
      </c>
      <c r="AD66" s="146"/>
      <c r="AE66" s="87">
        <f t="shared" si="26"/>
        <v>0</v>
      </c>
      <c r="AF66" s="147"/>
    </row>
    <row r="67" spans="1:32" ht="54" hidden="1" customHeight="1" outlineLevel="2" thickBot="1" x14ac:dyDescent="0.4">
      <c r="A67" s="113"/>
      <c r="B67" s="114">
        <v>735</v>
      </c>
      <c r="C67" s="115"/>
      <c r="D67" s="130"/>
      <c r="E67" s="86"/>
      <c r="F67" s="86"/>
      <c r="G67" s="86">
        <f t="shared" si="19"/>
        <v>0</v>
      </c>
      <c r="H67" s="117">
        <f t="shared" si="20"/>
        <v>0</v>
      </c>
      <c r="I67" s="141">
        <f t="shared" si="21"/>
        <v>0</v>
      </c>
      <c r="J67" s="88">
        <f t="shared" si="22"/>
        <v>0</v>
      </c>
      <c r="K67" s="118"/>
      <c r="L67" s="119"/>
      <c r="M67" s="120"/>
      <c r="N67" s="120"/>
      <c r="O67" s="120"/>
      <c r="P67" s="120"/>
      <c r="Q67" s="120"/>
      <c r="R67" s="91"/>
      <c r="S67" s="91">
        <f t="shared" si="23"/>
        <v>0</v>
      </c>
      <c r="T67" s="120"/>
      <c r="U67" s="92">
        <f>SUM(S67:T67)</f>
        <v>0</v>
      </c>
      <c r="V67" s="138"/>
      <c r="W67" s="152"/>
      <c r="X67" s="153"/>
      <c r="Y67" s="120"/>
      <c r="Z67" s="120"/>
      <c r="AA67" s="120"/>
      <c r="AB67" s="120"/>
      <c r="AC67" s="91">
        <f t="shared" si="25"/>
        <v>0</v>
      </c>
      <c r="AD67" s="146"/>
      <c r="AE67" s="87">
        <f t="shared" si="26"/>
        <v>0</v>
      </c>
      <c r="AF67" s="147"/>
    </row>
    <row r="68" spans="1:32" ht="54" hidden="1" customHeight="1" outlineLevel="2" thickBot="1" x14ac:dyDescent="0.4">
      <c r="A68" s="113"/>
      <c r="B68" s="114">
        <v>735</v>
      </c>
      <c r="C68" s="115"/>
      <c r="D68" s="130"/>
      <c r="E68" s="86"/>
      <c r="F68" s="86"/>
      <c r="G68" s="86">
        <f t="shared" si="19"/>
        <v>0</v>
      </c>
      <c r="H68" s="117">
        <f t="shared" si="20"/>
        <v>0</v>
      </c>
      <c r="I68" s="141">
        <f t="shared" si="21"/>
        <v>0</v>
      </c>
      <c r="J68" s="88">
        <f t="shared" si="22"/>
        <v>0</v>
      </c>
      <c r="K68" s="118"/>
      <c r="L68" s="119"/>
      <c r="M68" s="120"/>
      <c r="N68" s="120"/>
      <c r="O68" s="120"/>
      <c r="P68" s="120"/>
      <c r="Q68" s="120"/>
      <c r="R68" s="91"/>
      <c r="S68" s="91">
        <f t="shared" si="23"/>
        <v>0</v>
      </c>
      <c r="T68" s="120"/>
      <c r="U68" s="92">
        <f>SUM(R68:T68)</f>
        <v>0</v>
      </c>
      <c r="V68" s="138"/>
      <c r="W68" s="154"/>
      <c r="X68" s="155"/>
      <c r="Y68" s="120"/>
      <c r="Z68" s="120"/>
      <c r="AA68" s="120"/>
      <c r="AB68" s="120"/>
      <c r="AC68" s="91">
        <f t="shared" si="25"/>
        <v>0</v>
      </c>
      <c r="AD68" s="146"/>
      <c r="AE68" s="87">
        <f t="shared" si="26"/>
        <v>0</v>
      </c>
      <c r="AF68" s="147"/>
    </row>
    <row r="69" spans="1:32" ht="50.1" customHeight="1" outlineLevel="1" collapsed="1" thickBot="1" x14ac:dyDescent="0.4">
      <c r="A69" s="113"/>
      <c r="B69" s="407" t="s">
        <v>212</v>
      </c>
      <c r="C69" s="408"/>
      <c r="D69" s="409"/>
      <c r="E69" s="110">
        <f t="shared" ref="E69:AE69" si="28">SUBTOTAL(9,E32:E68)</f>
        <v>129350.97899999999</v>
      </c>
      <c r="F69" s="110">
        <f t="shared" si="28"/>
        <v>51713.337</v>
      </c>
      <c r="G69" s="110">
        <f t="shared" si="28"/>
        <v>88685.337000000014</v>
      </c>
      <c r="H69" s="110">
        <f t="shared" si="28"/>
        <v>19602</v>
      </c>
      <c r="I69" s="110">
        <f t="shared" si="28"/>
        <v>17370</v>
      </c>
      <c r="J69" s="110">
        <f t="shared" si="28"/>
        <v>36971.999999999993</v>
      </c>
      <c r="K69" s="110">
        <f t="shared" si="28"/>
        <v>9432</v>
      </c>
      <c r="L69" s="110">
        <f t="shared" si="28"/>
        <v>0</v>
      </c>
      <c r="M69" s="110">
        <f t="shared" si="28"/>
        <v>0</v>
      </c>
      <c r="N69" s="110">
        <f t="shared" si="28"/>
        <v>0</v>
      </c>
      <c r="O69" s="110">
        <f t="shared" si="28"/>
        <v>0</v>
      </c>
      <c r="P69" s="110">
        <f t="shared" si="28"/>
        <v>0</v>
      </c>
      <c r="Q69" s="110">
        <f t="shared" si="28"/>
        <v>0</v>
      </c>
      <c r="R69" s="110">
        <f t="shared" si="28"/>
        <v>0</v>
      </c>
      <c r="S69" s="110">
        <f t="shared" si="28"/>
        <v>9432</v>
      </c>
      <c r="T69" s="110">
        <f t="shared" si="28"/>
        <v>10170</v>
      </c>
      <c r="U69" s="110">
        <f t="shared" si="28"/>
        <v>19602</v>
      </c>
      <c r="V69" s="110">
        <f t="shared" si="28"/>
        <v>16370</v>
      </c>
      <c r="W69" s="110">
        <f t="shared" si="28"/>
        <v>0</v>
      </c>
      <c r="X69" s="110">
        <f t="shared" si="28"/>
        <v>0</v>
      </c>
      <c r="Y69" s="110">
        <f t="shared" si="28"/>
        <v>0</v>
      </c>
      <c r="Z69" s="110">
        <f t="shared" si="28"/>
        <v>0</v>
      </c>
      <c r="AA69" s="110">
        <f t="shared" si="28"/>
        <v>0</v>
      </c>
      <c r="AB69" s="110">
        <f t="shared" si="28"/>
        <v>0</v>
      </c>
      <c r="AC69" s="110">
        <f t="shared" si="28"/>
        <v>16370</v>
      </c>
      <c r="AD69" s="110">
        <f t="shared" si="28"/>
        <v>1000</v>
      </c>
      <c r="AE69" s="110">
        <f t="shared" si="28"/>
        <v>17370</v>
      </c>
      <c r="AF69" s="108"/>
    </row>
    <row r="70" spans="1:32" ht="66" customHeight="1" outlineLevel="2" x14ac:dyDescent="0.35">
      <c r="A70" s="113">
        <v>4</v>
      </c>
      <c r="B70" s="114">
        <v>742</v>
      </c>
      <c r="C70" s="115">
        <v>3205</v>
      </c>
      <c r="D70" s="130" t="s">
        <v>213</v>
      </c>
      <c r="E70" s="86">
        <v>13250</v>
      </c>
      <c r="F70" s="86">
        <v>4050</v>
      </c>
      <c r="G70" s="86">
        <f>F70+J70</f>
        <v>7050</v>
      </c>
      <c r="H70" s="117">
        <f t="shared" ref="H70:H97" si="29">U70</f>
        <v>500</v>
      </c>
      <c r="I70" s="141">
        <f t="shared" ref="I70:I97" si="30">AE70</f>
        <v>2500</v>
      </c>
      <c r="J70" s="88">
        <f t="shared" ref="J70:J78" si="31">SUM(H70:I70)</f>
        <v>3000</v>
      </c>
      <c r="K70" s="118"/>
      <c r="L70" s="119"/>
      <c r="M70" s="156">
        <v>500</v>
      </c>
      <c r="N70" s="120"/>
      <c r="O70" s="120"/>
      <c r="P70" s="120"/>
      <c r="Q70" s="120"/>
      <c r="R70" s="91"/>
      <c r="S70" s="91">
        <f t="shared" ref="S70:S97" si="32">SUM(K70:Q70)</f>
        <v>500</v>
      </c>
      <c r="T70" s="120"/>
      <c r="U70" s="92">
        <f t="shared" ref="U70:U77" si="33">SUM(S70:T70)</f>
        <v>500</v>
      </c>
      <c r="V70" s="118"/>
      <c r="W70" s="119"/>
      <c r="X70" s="120">
        <v>2500</v>
      </c>
      <c r="Y70" s="120"/>
      <c r="Z70" s="120"/>
      <c r="AA70" s="120"/>
      <c r="AB70" s="120"/>
      <c r="AC70" s="91">
        <f t="shared" ref="AC70:AC97" si="34">SUM(V70:AB70)</f>
        <v>2500</v>
      </c>
      <c r="AD70" s="120"/>
      <c r="AE70" s="87">
        <f t="shared" ref="AE70:AE97" si="35">SUM(AC70:AD70)</f>
        <v>2500</v>
      </c>
      <c r="AF70" s="122"/>
    </row>
    <row r="71" spans="1:32" ht="66" customHeight="1" outlineLevel="2" x14ac:dyDescent="0.35">
      <c r="A71" s="113">
        <v>4</v>
      </c>
      <c r="B71" s="114">
        <v>742</v>
      </c>
      <c r="C71" s="115">
        <v>3316</v>
      </c>
      <c r="D71" s="157" t="s">
        <v>214</v>
      </c>
      <c r="E71" s="86">
        <v>2700</v>
      </c>
      <c r="F71" s="86">
        <v>2100</v>
      </c>
      <c r="G71" s="86">
        <f>F71+J71</f>
        <v>2350</v>
      </c>
      <c r="H71" s="117">
        <f t="shared" si="29"/>
        <v>0</v>
      </c>
      <c r="I71" s="141">
        <f t="shared" si="30"/>
        <v>250</v>
      </c>
      <c r="J71" s="88">
        <f t="shared" si="31"/>
        <v>250</v>
      </c>
      <c r="K71" s="118"/>
      <c r="L71" s="120"/>
      <c r="M71" s="156"/>
      <c r="N71" s="120"/>
      <c r="O71" s="120"/>
      <c r="P71" s="120"/>
      <c r="Q71" s="120"/>
      <c r="R71" s="91"/>
      <c r="S71" s="91">
        <f t="shared" si="32"/>
        <v>0</v>
      </c>
      <c r="T71" s="120"/>
      <c r="U71" s="92">
        <f t="shared" si="33"/>
        <v>0</v>
      </c>
      <c r="V71" s="118"/>
      <c r="W71" s="119"/>
      <c r="X71" s="120">
        <v>250</v>
      </c>
      <c r="Y71" s="120"/>
      <c r="Z71" s="120"/>
      <c r="AA71" s="120"/>
      <c r="AB71" s="120"/>
      <c r="AC71" s="91">
        <f t="shared" si="34"/>
        <v>250</v>
      </c>
      <c r="AD71" s="120"/>
      <c r="AE71" s="87">
        <f t="shared" si="35"/>
        <v>250</v>
      </c>
      <c r="AF71" s="122"/>
    </row>
    <row r="72" spans="1:32" ht="72" customHeight="1" outlineLevel="2" x14ac:dyDescent="0.35">
      <c r="A72" s="113">
        <v>4</v>
      </c>
      <c r="B72" s="114">
        <v>742</v>
      </c>
      <c r="C72" s="115">
        <v>3457</v>
      </c>
      <c r="D72" s="130" t="s">
        <v>215</v>
      </c>
      <c r="E72" s="86">
        <v>3000</v>
      </c>
      <c r="F72" s="131">
        <v>92.01400000000001</v>
      </c>
      <c r="G72" s="86">
        <f>F72+J72</f>
        <v>3092.0140000000001</v>
      </c>
      <c r="H72" s="117">
        <f t="shared" si="29"/>
        <v>500</v>
      </c>
      <c r="I72" s="141">
        <f t="shared" si="30"/>
        <v>2500</v>
      </c>
      <c r="J72" s="88">
        <f t="shared" si="31"/>
        <v>3000</v>
      </c>
      <c r="K72" s="118"/>
      <c r="L72" s="119"/>
      <c r="M72" s="120">
        <v>500</v>
      </c>
      <c r="N72" s="120"/>
      <c r="O72" s="120"/>
      <c r="P72" s="120"/>
      <c r="Q72" s="120"/>
      <c r="R72" s="91"/>
      <c r="S72" s="91">
        <f t="shared" si="32"/>
        <v>500</v>
      </c>
      <c r="T72" s="120"/>
      <c r="U72" s="92">
        <f t="shared" si="33"/>
        <v>500</v>
      </c>
      <c r="V72" s="118"/>
      <c r="W72" s="119"/>
      <c r="X72" s="120">
        <v>2500</v>
      </c>
      <c r="Y72" s="120"/>
      <c r="Z72" s="120"/>
      <c r="AA72" s="120"/>
      <c r="AB72" s="120"/>
      <c r="AC72" s="91">
        <f t="shared" si="34"/>
        <v>2500</v>
      </c>
      <c r="AD72" s="120"/>
      <c r="AE72" s="87">
        <f t="shared" si="35"/>
        <v>2500</v>
      </c>
      <c r="AF72" s="122"/>
    </row>
    <row r="73" spans="1:32" ht="66" customHeight="1" outlineLevel="2" x14ac:dyDescent="0.35">
      <c r="A73" s="113">
        <v>4</v>
      </c>
      <c r="B73" s="95">
        <v>742</v>
      </c>
      <c r="C73" s="115">
        <v>3877</v>
      </c>
      <c r="D73" s="130" t="s">
        <v>216</v>
      </c>
      <c r="E73" s="86">
        <v>8000</v>
      </c>
      <c r="F73" s="131">
        <v>8000</v>
      </c>
      <c r="G73" s="86">
        <f t="shared" ref="G73:G97" si="36">J73+F73</f>
        <v>12000</v>
      </c>
      <c r="H73" s="117">
        <f t="shared" si="29"/>
        <v>3500</v>
      </c>
      <c r="I73" s="141">
        <f t="shared" si="30"/>
        <v>500</v>
      </c>
      <c r="J73" s="88">
        <f t="shared" si="31"/>
        <v>4000</v>
      </c>
      <c r="K73" s="120"/>
      <c r="L73" s="120"/>
      <c r="M73" s="158">
        <v>2000</v>
      </c>
      <c r="N73" s="120"/>
      <c r="O73" s="120"/>
      <c r="P73" s="120"/>
      <c r="Q73" s="120"/>
      <c r="R73" s="91"/>
      <c r="S73" s="91">
        <f t="shared" si="32"/>
        <v>2000</v>
      </c>
      <c r="T73" s="120">
        <v>1500</v>
      </c>
      <c r="U73" s="92">
        <f t="shared" si="33"/>
        <v>3500</v>
      </c>
      <c r="V73" s="118"/>
      <c r="W73" s="119"/>
      <c r="X73" s="120">
        <v>500</v>
      </c>
      <c r="Y73" s="120"/>
      <c r="Z73" s="120"/>
      <c r="AA73" s="120"/>
      <c r="AB73" s="120"/>
      <c r="AC73" s="91">
        <f t="shared" si="34"/>
        <v>500</v>
      </c>
      <c r="AD73" s="120"/>
      <c r="AE73" s="87">
        <f t="shared" si="35"/>
        <v>500</v>
      </c>
      <c r="AF73" s="159" t="s">
        <v>217</v>
      </c>
    </row>
    <row r="74" spans="1:32" ht="99" customHeight="1" outlineLevel="2" x14ac:dyDescent="0.35">
      <c r="A74" s="113">
        <v>4</v>
      </c>
      <c r="B74" s="95">
        <v>742</v>
      </c>
      <c r="C74" s="115">
        <v>3955</v>
      </c>
      <c r="D74" s="130" t="s">
        <v>218</v>
      </c>
      <c r="E74" s="86">
        <v>7200</v>
      </c>
      <c r="F74" s="131">
        <v>1150</v>
      </c>
      <c r="G74" s="86">
        <f t="shared" si="36"/>
        <v>8650</v>
      </c>
      <c r="H74" s="117">
        <f t="shared" si="29"/>
        <v>0</v>
      </c>
      <c r="I74" s="141">
        <f t="shared" si="30"/>
        <v>7500</v>
      </c>
      <c r="J74" s="88">
        <f t="shared" si="31"/>
        <v>7500</v>
      </c>
      <c r="K74" s="120"/>
      <c r="L74" s="120"/>
      <c r="M74" s="158"/>
      <c r="N74" s="120"/>
      <c r="O74" s="120"/>
      <c r="P74" s="120"/>
      <c r="Q74" s="120"/>
      <c r="R74" s="91"/>
      <c r="S74" s="91">
        <f t="shared" si="32"/>
        <v>0</v>
      </c>
      <c r="T74" s="120"/>
      <c r="U74" s="92">
        <f t="shared" si="33"/>
        <v>0</v>
      </c>
      <c r="V74" s="118"/>
      <c r="W74" s="119"/>
      <c r="X74" s="120">
        <v>7500</v>
      </c>
      <c r="Y74" s="120"/>
      <c r="Z74" s="120"/>
      <c r="AA74" s="120"/>
      <c r="AB74" s="120"/>
      <c r="AC74" s="91">
        <f t="shared" si="34"/>
        <v>7500</v>
      </c>
      <c r="AD74" s="120"/>
      <c r="AE74" s="87">
        <f t="shared" si="35"/>
        <v>7500</v>
      </c>
      <c r="AF74" s="159" t="s">
        <v>219</v>
      </c>
    </row>
    <row r="75" spans="1:32" ht="78.75" customHeight="1" outlineLevel="2" x14ac:dyDescent="0.35">
      <c r="A75" s="113">
        <v>4</v>
      </c>
      <c r="B75" s="95">
        <v>742</v>
      </c>
      <c r="C75" s="115">
        <v>3956</v>
      </c>
      <c r="D75" s="130" t="s">
        <v>220</v>
      </c>
      <c r="E75" s="86">
        <v>10200</v>
      </c>
      <c r="F75" s="131">
        <v>2840</v>
      </c>
      <c r="G75" s="86">
        <f t="shared" si="36"/>
        <v>4840</v>
      </c>
      <c r="H75" s="117">
        <f t="shared" si="29"/>
        <v>0</v>
      </c>
      <c r="I75" s="141">
        <f t="shared" si="30"/>
        <v>2000</v>
      </c>
      <c r="J75" s="88">
        <f t="shared" si="31"/>
        <v>2000</v>
      </c>
      <c r="K75" s="120"/>
      <c r="L75" s="120"/>
      <c r="M75" s="158"/>
      <c r="N75" s="120"/>
      <c r="O75" s="120"/>
      <c r="P75" s="120"/>
      <c r="Q75" s="120"/>
      <c r="R75" s="91"/>
      <c r="S75" s="91">
        <f t="shared" si="32"/>
        <v>0</v>
      </c>
      <c r="T75" s="120"/>
      <c r="U75" s="92">
        <f t="shared" si="33"/>
        <v>0</v>
      </c>
      <c r="V75" s="118"/>
      <c r="W75" s="119"/>
      <c r="X75" s="120">
        <v>2000</v>
      </c>
      <c r="Y75" s="120"/>
      <c r="Z75" s="120"/>
      <c r="AA75" s="120"/>
      <c r="AB75" s="120"/>
      <c r="AC75" s="91">
        <f t="shared" si="34"/>
        <v>2000</v>
      </c>
      <c r="AD75" s="120"/>
      <c r="AE75" s="87">
        <f t="shared" si="35"/>
        <v>2000</v>
      </c>
      <c r="AF75" s="159" t="s">
        <v>221</v>
      </c>
    </row>
    <row r="76" spans="1:32" s="66" customFormat="1" ht="66" customHeight="1" outlineLevel="2" x14ac:dyDescent="0.2">
      <c r="A76" s="113">
        <v>5</v>
      </c>
      <c r="B76" s="114">
        <v>742</v>
      </c>
      <c r="C76" s="115">
        <v>4186</v>
      </c>
      <c r="D76" s="130" t="s">
        <v>222</v>
      </c>
      <c r="E76" s="86">
        <v>700</v>
      </c>
      <c r="F76" s="131">
        <v>500</v>
      </c>
      <c r="G76" s="86">
        <f t="shared" si="36"/>
        <v>2866</v>
      </c>
      <c r="H76" s="117">
        <f t="shared" si="29"/>
        <v>566</v>
      </c>
      <c r="I76" s="141">
        <f t="shared" si="30"/>
        <v>1800</v>
      </c>
      <c r="J76" s="88">
        <f t="shared" si="31"/>
        <v>2366</v>
      </c>
      <c r="K76" s="120"/>
      <c r="L76" s="120"/>
      <c r="M76" s="158">
        <v>566</v>
      </c>
      <c r="N76" s="120"/>
      <c r="O76" s="120"/>
      <c r="P76" s="120"/>
      <c r="Q76" s="120"/>
      <c r="R76" s="91"/>
      <c r="S76" s="91">
        <f t="shared" si="32"/>
        <v>566</v>
      </c>
      <c r="T76" s="120"/>
      <c r="U76" s="92">
        <f t="shared" si="33"/>
        <v>566</v>
      </c>
      <c r="V76" s="118"/>
      <c r="W76" s="119"/>
      <c r="X76" s="120">
        <v>1800</v>
      </c>
      <c r="Y76" s="120"/>
      <c r="Z76" s="120"/>
      <c r="AA76" s="120"/>
      <c r="AB76" s="120"/>
      <c r="AC76" s="91">
        <f t="shared" si="34"/>
        <v>1800</v>
      </c>
      <c r="AD76" s="120"/>
      <c r="AE76" s="87">
        <f t="shared" si="35"/>
        <v>1800</v>
      </c>
      <c r="AF76" s="159" t="s">
        <v>223</v>
      </c>
    </row>
    <row r="77" spans="1:32" ht="66" customHeight="1" outlineLevel="2" x14ac:dyDescent="0.35">
      <c r="A77" s="113">
        <v>5</v>
      </c>
      <c r="B77" s="114">
        <v>742</v>
      </c>
      <c r="C77" s="115">
        <v>3527</v>
      </c>
      <c r="D77" s="130" t="s">
        <v>224</v>
      </c>
      <c r="E77" s="86">
        <v>17958</v>
      </c>
      <c r="F77" s="131">
        <v>5198</v>
      </c>
      <c r="G77" s="86">
        <f t="shared" si="36"/>
        <v>6811</v>
      </c>
      <c r="H77" s="117">
        <f t="shared" si="29"/>
        <v>363</v>
      </c>
      <c r="I77" s="141">
        <f t="shared" si="30"/>
        <v>1250</v>
      </c>
      <c r="J77" s="88">
        <f t="shared" si="31"/>
        <v>1613</v>
      </c>
      <c r="K77" s="120"/>
      <c r="L77" s="120"/>
      <c r="M77" s="158">
        <f>328+35</f>
        <v>363</v>
      </c>
      <c r="N77" s="120"/>
      <c r="O77" s="120"/>
      <c r="P77" s="120"/>
      <c r="Q77" s="120"/>
      <c r="R77" s="91"/>
      <c r="S77" s="91">
        <f t="shared" si="32"/>
        <v>363</v>
      </c>
      <c r="T77" s="120"/>
      <c r="U77" s="92">
        <f t="shared" si="33"/>
        <v>363</v>
      </c>
      <c r="V77" s="118"/>
      <c r="W77" s="119"/>
      <c r="X77" s="120">
        <v>1250</v>
      </c>
      <c r="Y77" s="120"/>
      <c r="Z77" s="120"/>
      <c r="AA77" s="120"/>
      <c r="AB77" s="120"/>
      <c r="AC77" s="91">
        <f t="shared" si="34"/>
        <v>1250</v>
      </c>
      <c r="AD77" s="120"/>
      <c r="AE77" s="87">
        <f t="shared" si="35"/>
        <v>1250</v>
      </c>
      <c r="AF77" s="160"/>
    </row>
    <row r="78" spans="1:32" ht="66" customHeight="1" outlineLevel="2" x14ac:dyDescent="0.35">
      <c r="A78" s="113">
        <v>5</v>
      </c>
      <c r="B78" s="82">
        <v>742</v>
      </c>
      <c r="C78" s="142">
        <v>4361</v>
      </c>
      <c r="D78" s="130" t="s">
        <v>225</v>
      </c>
      <c r="E78" s="86"/>
      <c r="F78" s="131"/>
      <c r="G78" s="86">
        <f t="shared" si="36"/>
        <v>470</v>
      </c>
      <c r="H78" s="117">
        <f t="shared" si="29"/>
        <v>120</v>
      </c>
      <c r="I78" s="141">
        <f t="shared" si="30"/>
        <v>350</v>
      </c>
      <c r="J78" s="88">
        <f t="shared" si="31"/>
        <v>470</v>
      </c>
      <c r="K78" s="120"/>
      <c r="L78" s="120"/>
      <c r="M78" s="158">
        <v>120</v>
      </c>
      <c r="N78" s="120"/>
      <c r="O78" s="120"/>
      <c r="P78" s="120"/>
      <c r="Q78" s="120"/>
      <c r="R78" s="91"/>
      <c r="S78" s="91">
        <f t="shared" si="32"/>
        <v>120</v>
      </c>
      <c r="T78" s="120"/>
      <c r="U78" s="92">
        <f t="shared" ref="U78:U97" si="37">SUM(R78:T78)</f>
        <v>120</v>
      </c>
      <c r="V78" s="118"/>
      <c r="W78" s="119"/>
      <c r="X78" s="120">
        <v>350</v>
      </c>
      <c r="Y78" s="120"/>
      <c r="Z78" s="120"/>
      <c r="AA78" s="120"/>
      <c r="AB78" s="120"/>
      <c r="AC78" s="91">
        <f t="shared" si="34"/>
        <v>350</v>
      </c>
      <c r="AD78" s="120"/>
      <c r="AE78" s="87">
        <f t="shared" si="35"/>
        <v>350</v>
      </c>
      <c r="AF78" s="159"/>
    </row>
    <row r="79" spans="1:32" ht="66" customHeight="1" outlineLevel="2" x14ac:dyDescent="0.35">
      <c r="A79" s="113">
        <v>5</v>
      </c>
      <c r="B79" s="82">
        <v>742</v>
      </c>
      <c r="C79" s="142">
        <v>4362</v>
      </c>
      <c r="D79" s="130" t="s">
        <v>226</v>
      </c>
      <c r="E79" s="86"/>
      <c r="F79" s="131"/>
      <c r="G79" s="86">
        <f t="shared" si="36"/>
        <v>270</v>
      </c>
      <c r="H79" s="117">
        <f t="shared" si="29"/>
        <v>120</v>
      </c>
      <c r="I79" s="141">
        <f t="shared" si="30"/>
        <v>150</v>
      </c>
      <c r="J79" s="88">
        <f t="shared" ref="J79:J97" si="38">SUM(H79:I79)</f>
        <v>270</v>
      </c>
      <c r="K79" s="120"/>
      <c r="L79" s="120"/>
      <c r="M79" s="158">
        <v>120</v>
      </c>
      <c r="N79" s="120"/>
      <c r="O79" s="120"/>
      <c r="P79" s="120"/>
      <c r="Q79" s="120"/>
      <c r="R79" s="91"/>
      <c r="S79" s="91">
        <f t="shared" si="32"/>
        <v>120</v>
      </c>
      <c r="T79" s="120"/>
      <c r="U79" s="92">
        <f t="shared" si="37"/>
        <v>120</v>
      </c>
      <c r="V79" s="118"/>
      <c r="W79" s="119"/>
      <c r="X79" s="120">
        <v>150</v>
      </c>
      <c r="Y79" s="120"/>
      <c r="Z79" s="120"/>
      <c r="AA79" s="120"/>
      <c r="AB79" s="120"/>
      <c r="AC79" s="91">
        <f t="shared" si="34"/>
        <v>150</v>
      </c>
      <c r="AD79" s="120"/>
      <c r="AE79" s="87">
        <f t="shared" si="35"/>
        <v>150</v>
      </c>
      <c r="AF79" s="159"/>
    </row>
    <row r="80" spans="1:32" ht="66" customHeight="1" outlineLevel="2" x14ac:dyDescent="0.35">
      <c r="A80" s="113">
        <v>18</v>
      </c>
      <c r="B80" s="82">
        <v>742</v>
      </c>
      <c r="C80" s="115">
        <v>1568</v>
      </c>
      <c r="D80" s="130" t="s">
        <v>227</v>
      </c>
      <c r="E80" s="86">
        <v>54609</v>
      </c>
      <c r="F80" s="131">
        <v>52609</v>
      </c>
      <c r="G80" s="86">
        <f t="shared" si="36"/>
        <v>75609</v>
      </c>
      <c r="H80" s="117">
        <f t="shared" si="29"/>
        <v>20000</v>
      </c>
      <c r="I80" s="141">
        <f t="shared" si="30"/>
        <v>3000</v>
      </c>
      <c r="J80" s="88">
        <f t="shared" si="38"/>
        <v>23000</v>
      </c>
      <c r="K80" s="120"/>
      <c r="L80" s="120"/>
      <c r="M80" s="158">
        <v>13000</v>
      </c>
      <c r="N80" s="120"/>
      <c r="O80" s="120"/>
      <c r="P80" s="120">
        <v>7000</v>
      </c>
      <c r="Q80" s="120"/>
      <c r="R80" s="91"/>
      <c r="S80" s="91">
        <f t="shared" si="32"/>
        <v>20000</v>
      </c>
      <c r="T80" s="120"/>
      <c r="U80" s="92">
        <f t="shared" si="37"/>
        <v>20000</v>
      </c>
      <c r="V80" s="118"/>
      <c r="W80" s="119"/>
      <c r="X80" s="120">
        <v>3000</v>
      </c>
      <c r="Y80" s="120"/>
      <c r="Z80" s="120"/>
      <c r="AA80" s="120"/>
      <c r="AB80" s="120"/>
      <c r="AC80" s="91">
        <f t="shared" si="34"/>
        <v>3000</v>
      </c>
      <c r="AD80" s="120"/>
      <c r="AE80" s="87">
        <f t="shared" si="35"/>
        <v>3000</v>
      </c>
      <c r="AF80" s="159"/>
    </row>
    <row r="81" spans="1:32" ht="66" customHeight="1" outlineLevel="2" x14ac:dyDescent="0.35">
      <c r="A81" s="113">
        <v>5</v>
      </c>
      <c r="B81" s="82">
        <v>742</v>
      </c>
      <c r="C81" s="115">
        <v>4126</v>
      </c>
      <c r="D81" s="130" t="s">
        <v>228</v>
      </c>
      <c r="E81" s="86">
        <v>770</v>
      </c>
      <c r="F81" s="131">
        <v>770</v>
      </c>
      <c r="G81" s="86">
        <f t="shared" si="36"/>
        <v>920</v>
      </c>
      <c r="H81" s="117">
        <f t="shared" si="29"/>
        <v>150</v>
      </c>
      <c r="I81" s="141">
        <f t="shared" si="30"/>
        <v>0</v>
      </c>
      <c r="J81" s="88">
        <f t="shared" si="38"/>
        <v>150</v>
      </c>
      <c r="K81" s="120"/>
      <c r="L81" s="120"/>
      <c r="M81" s="158">
        <v>150</v>
      </c>
      <c r="N81" s="120"/>
      <c r="O81" s="120"/>
      <c r="P81" s="120"/>
      <c r="Q81" s="120"/>
      <c r="R81" s="91"/>
      <c r="S81" s="91">
        <f t="shared" si="32"/>
        <v>150</v>
      </c>
      <c r="T81" s="120"/>
      <c r="U81" s="92">
        <f t="shared" si="37"/>
        <v>150</v>
      </c>
      <c r="V81" s="118"/>
      <c r="W81" s="119"/>
      <c r="X81" s="120"/>
      <c r="Y81" s="120"/>
      <c r="Z81" s="120"/>
      <c r="AA81" s="120"/>
      <c r="AB81" s="120"/>
      <c r="AC81" s="91">
        <f t="shared" si="34"/>
        <v>0</v>
      </c>
      <c r="AD81" s="120"/>
      <c r="AE81" s="87">
        <f t="shared" si="35"/>
        <v>0</v>
      </c>
      <c r="AF81" s="159"/>
    </row>
    <row r="82" spans="1:32" ht="66" customHeight="1" outlineLevel="2" x14ac:dyDescent="0.35">
      <c r="A82" s="113">
        <v>4</v>
      </c>
      <c r="B82" s="115">
        <v>742</v>
      </c>
      <c r="C82" s="142">
        <v>4363</v>
      </c>
      <c r="D82" s="161" t="s">
        <v>229</v>
      </c>
      <c r="E82" s="86"/>
      <c r="F82" s="131"/>
      <c r="G82" s="86">
        <f t="shared" si="36"/>
        <v>2000</v>
      </c>
      <c r="H82" s="117">
        <f t="shared" si="29"/>
        <v>0</v>
      </c>
      <c r="I82" s="141">
        <f t="shared" si="30"/>
        <v>2000</v>
      </c>
      <c r="J82" s="88">
        <f t="shared" si="38"/>
        <v>2000</v>
      </c>
      <c r="K82" s="120"/>
      <c r="L82" s="120"/>
      <c r="M82" s="158"/>
      <c r="N82" s="120"/>
      <c r="O82" s="120"/>
      <c r="P82" s="120"/>
      <c r="Q82" s="120"/>
      <c r="R82" s="91"/>
      <c r="S82" s="91">
        <f t="shared" si="32"/>
        <v>0</v>
      </c>
      <c r="T82" s="120"/>
      <c r="U82" s="92">
        <f t="shared" si="37"/>
        <v>0</v>
      </c>
      <c r="V82" s="118"/>
      <c r="W82" s="119"/>
      <c r="X82" s="120">
        <v>2000</v>
      </c>
      <c r="Y82" s="120"/>
      <c r="Z82" s="120"/>
      <c r="AA82" s="120"/>
      <c r="AB82" s="120"/>
      <c r="AC82" s="91">
        <f t="shared" si="34"/>
        <v>2000</v>
      </c>
      <c r="AD82" s="120"/>
      <c r="AE82" s="87">
        <f t="shared" si="35"/>
        <v>2000</v>
      </c>
      <c r="AF82" s="159"/>
    </row>
    <row r="83" spans="1:32" ht="96" customHeight="1" outlineLevel="2" thickBot="1" x14ac:dyDescent="0.4">
      <c r="A83" s="113">
        <v>5</v>
      </c>
      <c r="B83" s="82">
        <v>742</v>
      </c>
      <c r="C83" s="162">
        <v>4364</v>
      </c>
      <c r="D83" s="134" t="s">
        <v>230</v>
      </c>
      <c r="E83" s="86"/>
      <c r="F83" s="131"/>
      <c r="G83" s="86">
        <f t="shared" si="36"/>
        <v>20000</v>
      </c>
      <c r="H83" s="117">
        <f t="shared" si="29"/>
        <v>20000</v>
      </c>
      <c r="I83" s="141">
        <f t="shared" si="30"/>
        <v>0</v>
      </c>
      <c r="J83" s="88">
        <f t="shared" si="38"/>
        <v>20000</v>
      </c>
      <c r="K83" s="120"/>
      <c r="L83" s="120"/>
      <c r="M83" s="163"/>
      <c r="N83" s="120"/>
      <c r="O83" s="120"/>
      <c r="P83" s="120"/>
      <c r="Q83" s="120"/>
      <c r="R83" s="91"/>
      <c r="S83" s="91">
        <f t="shared" si="32"/>
        <v>0</v>
      </c>
      <c r="T83" s="120">
        <v>20000</v>
      </c>
      <c r="U83" s="92">
        <f t="shared" si="37"/>
        <v>20000</v>
      </c>
      <c r="V83" s="118"/>
      <c r="W83" s="119"/>
      <c r="X83" s="120"/>
      <c r="Y83" s="120"/>
      <c r="Z83" s="120"/>
      <c r="AA83" s="120"/>
      <c r="AB83" s="120"/>
      <c r="AC83" s="91">
        <f t="shared" si="34"/>
        <v>0</v>
      </c>
      <c r="AD83" s="120"/>
      <c r="AE83" s="87">
        <f t="shared" si="35"/>
        <v>0</v>
      </c>
      <c r="AF83" s="164" t="s">
        <v>231</v>
      </c>
    </row>
    <row r="84" spans="1:32" ht="50.1" hidden="1" customHeight="1" outlineLevel="2" x14ac:dyDescent="0.35">
      <c r="A84" s="113"/>
      <c r="B84" s="82">
        <v>742</v>
      </c>
      <c r="C84" s="115"/>
      <c r="D84" s="130"/>
      <c r="E84" s="86"/>
      <c r="F84" s="131"/>
      <c r="G84" s="86">
        <f t="shared" si="36"/>
        <v>0</v>
      </c>
      <c r="H84" s="117">
        <f t="shared" si="29"/>
        <v>0</v>
      </c>
      <c r="I84" s="141">
        <f t="shared" si="30"/>
        <v>0</v>
      </c>
      <c r="J84" s="88">
        <f t="shared" si="38"/>
        <v>0</v>
      </c>
      <c r="K84" s="120"/>
      <c r="L84" s="120"/>
      <c r="M84" s="158"/>
      <c r="N84" s="120"/>
      <c r="O84" s="120"/>
      <c r="P84" s="120"/>
      <c r="Q84" s="120"/>
      <c r="R84" s="91"/>
      <c r="S84" s="91">
        <f t="shared" si="32"/>
        <v>0</v>
      </c>
      <c r="T84" s="120"/>
      <c r="U84" s="92">
        <f t="shared" si="37"/>
        <v>0</v>
      </c>
      <c r="V84" s="118"/>
      <c r="W84" s="119"/>
      <c r="X84" s="120"/>
      <c r="Y84" s="120"/>
      <c r="Z84" s="120"/>
      <c r="AA84" s="120"/>
      <c r="AB84" s="120"/>
      <c r="AC84" s="91">
        <f t="shared" si="34"/>
        <v>0</v>
      </c>
      <c r="AD84" s="120"/>
      <c r="AE84" s="87">
        <f t="shared" si="35"/>
        <v>0</v>
      </c>
      <c r="AF84" s="159"/>
    </row>
    <row r="85" spans="1:32" ht="50.1" hidden="1" customHeight="1" outlineLevel="2" x14ac:dyDescent="0.35">
      <c r="A85" s="113"/>
      <c r="B85" s="82">
        <v>742</v>
      </c>
      <c r="C85" s="115"/>
      <c r="D85" s="130"/>
      <c r="E85" s="86"/>
      <c r="F85" s="131"/>
      <c r="G85" s="86">
        <f t="shared" si="36"/>
        <v>0</v>
      </c>
      <c r="H85" s="117">
        <f t="shared" si="29"/>
        <v>0</v>
      </c>
      <c r="I85" s="141">
        <f t="shared" si="30"/>
        <v>0</v>
      </c>
      <c r="J85" s="88">
        <f t="shared" si="38"/>
        <v>0</v>
      </c>
      <c r="K85" s="120"/>
      <c r="L85" s="120"/>
      <c r="M85" s="158"/>
      <c r="N85" s="120"/>
      <c r="O85" s="120"/>
      <c r="P85" s="120"/>
      <c r="Q85" s="120"/>
      <c r="R85" s="91"/>
      <c r="S85" s="91">
        <f t="shared" si="32"/>
        <v>0</v>
      </c>
      <c r="T85" s="120"/>
      <c r="U85" s="92">
        <f t="shared" si="37"/>
        <v>0</v>
      </c>
      <c r="V85" s="118"/>
      <c r="W85" s="119"/>
      <c r="X85" s="120"/>
      <c r="Y85" s="120"/>
      <c r="Z85" s="120"/>
      <c r="AA85" s="120"/>
      <c r="AB85" s="120"/>
      <c r="AC85" s="91">
        <f t="shared" si="34"/>
        <v>0</v>
      </c>
      <c r="AD85" s="120"/>
      <c r="AE85" s="87">
        <f t="shared" si="35"/>
        <v>0</v>
      </c>
      <c r="AF85" s="159"/>
    </row>
    <row r="86" spans="1:32" ht="50.1" hidden="1" customHeight="1" outlineLevel="2" x14ac:dyDescent="0.35">
      <c r="A86" s="113"/>
      <c r="B86" s="82">
        <v>742</v>
      </c>
      <c r="C86" s="115"/>
      <c r="D86" s="130"/>
      <c r="E86" s="86"/>
      <c r="F86" s="131"/>
      <c r="G86" s="86">
        <f t="shared" si="36"/>
        <v>0</v>
      </c>
      <c r="H86" s="117">
        <f t="shared" si="29"/>
        <v>0</v>
      </c>
      <c r="I86" s="141">
        <f t="shared" si="30"/>
        <v>0</v>
      </c>
      <c r="J86" s="88">
        <f t="shared" si="38"/>
        <v>0</v>
      </c>
      <c r="K86" s="120"/>
      <c r="L86" s="120"/>
      <c r="M86" s="158"/>
      <c r="N86" s="120"/>
      <c r="O86" s="120"/>
      <c r="P86" s="120"/>
      <c r="Q86" s="120"/>
      <c r="R86" s="91"/>
      <c r="S86" s="91">
        <f t="shared" si="32"/>
        <v>0</v>
      </c>
      <c r="T86" s="120"/>
      <c r="U86" s="92">
        <f t="shared" si="37"/>
        <v>0</v>
      </c>
      <c r="V86" s="118"/>
      <c r="W86" s="119"/>
      <c r="X86" s="120"/>
      <c r="Y86" s="120"/>
      <c r="Z86" s="120"/>
      <c r="AA86" s="120"/>
      <c r="AB86" s="120"/>
      <c r="AC86" s="91">
        <f t="shared" si="34"/>
        <v>0</v>
      </c>
      <c r="AD86" s="120"/>
      <c r="AE86" s="87">
        <f t="shared" si="35"/>
        <v>0</v>
      </c>
      <c r="AF86" s="159"/>
    </row>
    <row r="87" spans="1:32" ht="50.1" hidden="1" customHeight="1" outlineLevel="2" x14ac:dyDescent="0.35">
      <c r="A87" s="113"/>
      <c r="B87" s="82">
        <v>742</v>
      </c>
      <c r="C87" s="115"/>
      <c r="D87" s="130"/>
      <c r="E87" s="86"/>
      <c r="F87" s="131"/>
      <c r="G87" s="86">
        <f t="shared" si="36"/>
        <v>0</v>
      </c>
      <c r="H87" s="117">
        <f t="shared" si="29"/>
        <v>0</v>
      </c>
      <c r="I87" s="141">
        <f t="shared" si="30"/>
        <v>0</v>
      </c>
      <c r="J87" s="88">
        <f t="shared" si="38"/>
        <v>0</v>
      </c>
      <c r="K87" s="120"/>
      <c r="L87" s="120"/>
      <c r="M87" s="158"/>
      <c r="N87" s="120"/>
      <c r="O87" s="120"/>
      <c r="P87" s="120"/>
      <c r="Q87" s="120"/>
      <c r="R87" s="91"/>
      <c r="S87" s="91">
        <f t="shared" si="32"/>
        <v>0</v>
      </c>
      <c r="T87" s="120"/>
      <c r="U87" s="92">
        <f t="shared" si="37"/>
        <v>0</v>
      </c>
      <c r="V87" s="118"/>
      <c r="W87" s="119"/>
      <c r="X87" s="120"/>
      <c r="Y87" s="120"/>
      <c r="Z87" s="120"/>
      <c r="AA87" s="120"/>
      <c r="AB87" s="120"/>
      <c r="AC87" s="91">
        <f t="shared" si="34"/>
        <v>0</v>
      </c>
      <c r="AD87" s="120"/>
      <c r="AE87" s="87">
        <f t="shared" si="35"/>
        <v>0</v>
      </c>
      <c r="AF87" s="159"/>
    </row>
    <row r="88" spans="1:32" ht="50.1" hidden="1" customHeight="1" outlineLevel="2" x14ac:dyDescent="0.35">
      <c r="A88" s="113"/>
      <c r="B88" s="82">
        <v>742</v>
      </c>
      <c r="C88" s="115"/>
      <c r="D88" s="130"/>
      <c r="E88" s="86"/>
      <c r="F88" s="131"/>
      <c r="G88" s="86">
        <f t="shared" si="36"/>
        <v>0</v>
      </c>
      <c r="H88" s="117">
        <f t="shared" si="29"/>
        <v>0</v>
      </c>
      <c r="I88" s="141">
        <f t="shared" si="30"/>
        <v>0</v>
      </c>
      <c r="J88" s="88">
        <f t="shared" si="38"/>
        <v>0</v>
      </c>
      <c r="K88" s="120"/>
      <c r="L88" s="120"/>
      <c r="M88" s="158"/>
      <c r="N88" s="120"/>
      <c r="O88" s="120"/>
      <c r="P88" s="120"/>
      <c r="Q88" s="120"/>
      <c r="R88" s="91"/>
      <c r="S88" s="91">
        <f t="shared" si="32"/>
        <v>0</v>
      </c>
      <c r="T88" s="120"/>
      <c r="U88" s="92">
        <f t="shared" si="37"/>
        <v>0</v>
      </c>
      <c r="V88" s="118"/>
      <c r="W88" s="119"/>
      <c r="X88" s="120"/>
      <c r="Y88" s="120"/>
      <c r="Z88" s="120"/>
      <c r="AA88" s="120"/>
      <c r="AB88" s="120"/>
      <c r="AC88" s="91">
        <f t="shared" si="34"/>
        <v>0</v>
      </c>
      <c r="AD88" s="120"/>
      <c r="AE88" s="87">
        <f t="shared" si="35"/>
        <v>0</v>
      </c>
      <c r="AF88" s="159"/>
    </row>
    <row r="89" spans="1:32" ht="50.1" hidden="1" customHeight="1" outlineLevel="2" x14ac:dyDescent="0.35">
      <c r="A89" s="113"/>
      <c r="B89" s="82">
        <v>742</v>
      </c>
      <c r="C89" s="115"/>
      <c r="D89" s="130"/>
      <c r="E89" s="86"/>
      <c r="F89" s="131"/>
      <c r="G89" s="86">
        <f t="shared" si="36"/>
        <v>0</v>
      </c>
      <c r="H89" s="117">
        <f t="shared" si="29"/>
        <v>0</v>
      </c>
      <c r="I89" s="141">
        <f t="shared" si="30"/>
        <v>0</v>
      </c>
      <c r="J89" s="88">
        <f t="shared" si="38"/>
        <v>0</v>
      </c>
      <c r="K89" s="120"/>
      <c r="L89" s="120"/>
      <c r="M89" s="158"/>
      <c r="N89" s="120"/>
      <c r="O89" s="120"/>
      <c r="P89" s="120"/>
      <c r="Q89" s="120"/>
      <c r="R89" s="91"/>
      <c r="S89" s="91">
        <f t="shared" si="32"/>
        <v>0</v>
      </c>
      <c r="T89" s="120"/>
      <c r="U89" s="92">
        <f t="shared" si="37"/>
        <v>0</v>
      </c>
      <c r="V89" s="118"/>
      <c r="W89" s="119"/>
      <c r="X89" s="120"/>
      <c r="Y89" s="120"/>
      <c r="Z89" s="120"/>
      <c r="AA89" s="120"/>
      <c r="AB89" s="120"/>
      <c r="AC89" s="91">
        <f t="shared" si="34"/>
        <v>0</v>
      </c>
      <c r="AD89" s="120"/>
      <c r="AE89" s="87">
        <f t="shared" si="35"/>
        <v>0</v>
      </c>
      <c r="AF89" s="159"/>
    </row>
    <row r="90" spans="1:32" ht="57" hidden="1" customHeight="1" outlineLevel="2" x14ac:dyDescent="0.35">
      <c r="A90" s="113"/>
      <c r="B90" s="82">
        <v>742</v>
      </c>
      <c r="C90" s="115"/>
      <c r="D90" s="130"/>
      <c r="E90" s="86"/>
      <c r="F90" s="131"/>
      <c r="G90" s="86">
        <f t="shared" si="36"/>
        <v>0</v>
      </c>
      <c r="H90" s="117">
        <f t="shared" si="29"/>
        <v>0</v>
      </c>
      <c r="I90" s="141">
        <f t="shared" si="30"/>
        <v>0</v>
      </c>
      <c r="J90" s="88">
        <f t="shared" si="38"/>
        <v>0</v>
      </c>
      <c r="K90" s="120"/>
      <c r="L90" s="120"/>
      <c r="M90" s="158"/>
      <c r="N90" s="120"/>
      <c r="O90" s="120"/>
      <c r="P90" s="120"/>
      <c r="Q90" s="120"/>
      <c r="R90" s="91"/>
      <c r="S90" s="91">
        <f t="shared" si="32"/>
        <v>0</v>
      </c>
      <c r="T90" s="120"/>
      <c r="U90" s="92">
        <f t="shared" si="37"/>
        <v>0</v>
      </c>
      <c r="V90" s="118"/>
      <c r="W90" s="119"/>
      <c r="X90" s="120"/>
      <c r="Y90" s="120"/>
      <c r="Z90" s="120"/>
      <c r="AA90" s="120"/>
      <c r="AB90" s="120"/>
      <c r="AC90" s="91">
        <f t="shared" si="34"/>
        <v>0</v>
      </c>
      <c r="AD90" s="120"/>
      <c r="AE90" s="87">
        <f t="shared" si="35"/>
        <v>0</v>
      </c>
      <c r="AF90" s="159"/>
    </row>
    <row r="91" spans="1:32" ht="58.5" hidden="1" customHeight="1" outlineLevel="2" x14ac:dyDescent="0.35">
      <c r="A91" s="113"/>
      <c r="B91" s="114">
        <v>742</v>
      </c>
      <c r="C91" s="115"/>
      <c r="D91" s="161"/>
      <c r="E91" s="86"/>
      <c r="F91" s="131"/>
      <c r="G91" s="86">
        <f t="shared" si="36"/>
        <v>0</v>
      </c>
      <c r="H91" s="117">
        <f t="shared" si="29"/>
        <v>0</v>
      </c>
      <c r="I91" s="141">
        <f t="shared" si="30"/>
        <v>0</v>
      </c>
      <c r="J91" s="88">
        <f t="shared" si="38"/>
        <v>0</v>
      </c>
      <c r="K91" s="120"/>
      <c r="L91" s="120"/>
      <c r="M91" s="158"/>
      <c r="N91" s="120"/>
      <c r="O91" s="120"/>
      <c r="P91" s="120"/>
      <c r="Q91" s="120"/>
      <c r="R91" s="91"/>
      <c r="S91" s="91">
        <f t="shared" si="32"/>
        <v>0</v>
      </c>
      <c r="T91" s="120"/>
      <c r="U91" s="92">
        <f t="shared" si="37"/>
        <v>0</v>
      </c>
      <c r="V91" s="118"/>
      <c r="W91" s="119"/>
      <c r="X91" s="120"/>
      <c r="Y91" s="120"/>
      <c r="Z91" s="120"/>
      <c r="AA91" s="120"/>
      <c r="AB91" s="120"/>
      <c r="AC91" s="91">
        <f t="shared" si="34"/>
        <v>0</v>
      </c>
      <c r="AD91" s="120"/>
      <c r="AE91" s="87">
        <f t="shared" si="35"/>
        <v>0</v>
      </c>
      <c r="AF91" s="159"/>
    </row>
    <row r="92" spans="1:32" ht="58.5" hidden="1" customHeight="1" outlineLevel="2" x14ac:dyDescent="0.35">
      <c r="A92" s="113"/>
      <c r="B92" s="114">
        <v>742</v>
      </c>
      <c r="C92" s="115"/>
      <c r="D92" s="161"/>
      <c r="E92" s="86"/>
      <c r="F92" s="131"/>
      <c r="G92" s="86">
        <f t="shared" si="36"/>
        <v>0</v>
      </c>
      <c r="H92" s="117">
        <f t="shared" si="29"/>
        <v>0</v>
      </c>
      <c r="I92" s="141">
        <f t="shared" si="30"/>
        <v>0</v>
      </c>
      <c r="J92" s="131">
        <f t="shared" si="38"/>
        <v>0</v>
      </c>
      <c r="K92" s="120"/>
      <c r="L92" s="120"/>
      <c r="M92" s="158"/>
      <c r="N92" s="120"/>
      <c r="O92" s="120"/>
      <c r="P92" s="120"/>
      <c r="Q92" s="120"/>
      <c r="R92" s="120"/>
      <c r="S92" s="120">
        <f t="shared" si="32"/>
        <v>0</v>
      </c>
      <c r="T92" s="120"/>
      <c r="U92" s="121">
        <f t="shared" si="37"/>
        <v>0</v>
      </c>
      <c r="V92" s="118"/>
      <c r="W92" s="119"/>
      <c r="X92" s="120"/>
      <c r="Y92" s="120"/>
      <c r="Z92" s="120"/>
      <c r="AA92" s="120"/>
      <c r="AB92" s="120"/>
      <c r="AC92" s="120">
        <f t="shared" si="34"/>
        <v>0</v>
      </c>
      <c r="AD92" s="120"/>
      <c r="AE92" s="117">
        <f t="shared" si="35"/>
        <v>0</v>
      </c>
      <c r="AF92" s="159"/>
    </row>
    <row r="93" spans="1:32" ht="58.5" hidden="1" customHeight="1" outlineLevel="2" x14ac:dyDescent="0.35">
      <c r="A93" s="165"/>
      <c r="B93" s="166">
        <v>742</v>
      </c>
      <c r="C93" s="167"/>
      <c r="D93" s="168"/>
      <c r="E93" s="135"/>
      <c r="F93" s="88"/>
      <c r="G93" s="135">
        <f t="shared" si="36"/>
        <v>0</v>
      </c>
      <c r="H93" s="87">
        <f t="shared" si="29"/>
        <v>0</v>
      </c>
      <c r="I93" s="169">
        <f t="shared" si="30"/>
        <v>0</v>
      </c>
      <c r="J93" s="88">
        <f t="shared" si="38"/>
        <v>0</v>
      </c>
      <c r="K93" s="91"/>
      <c r="L93" s="91"/>
      <c r="M93" s="170"/>
      <c r="N93" s="91"/>
      <c r="O93" s="91"/>
      <c r="P93" s="91"/>
      <c r="Q93" s="91"/>
      <c r="R93" s="91"/>
      <c r="S93" s="91">
        <f t="shared" si="32"/>
        <v>0</v>
      </c>
      <c r="T93" s="91"/>
      <c r="U93" s="92">
        <f t="shared" si="37"/>
        <v>0</v>
      </c>
      <c r="V93" s="89"/>
      <c r="W93" s="90"/>
      <c r="X93" s="91"/>
      <c r="Y93" s="91"/>
      <c r="Z93" s="91"/>
      <c r="AA93" s="91"/>
      <c r="AB93" s="91"/>
      <c r="AC93" s="91">
        <f t="shared" si="34"/>
        <v>0</v>
      </c>
      <c r="AD93" s="91"/>
      <c r="AE93" s="87">
        <f t="shared" si="35"/>
        <v>0</v>
      </c>
      <c r="AF93" s="171"/>
    </row>
    <row r="94" spans="1:32" ht="58.5" hidden="1" customHeight="1" outlineLevel="2" x14ac:dyDescent="0.35">
      <c r="A94" s="113"/>
      <c r="B94" s="114">
        <v>742</v>
      </c>
      <c r="C94" s="115"/>
      <c r="D94" s="161"/>
      <c r="E94" s="135"/>
      <c r="F94" s="88"/>
      <c r="G94" s="135">
        <f t="shared" si="36"/>
        <v>0</v>
      </c>
      <c r="H94" s="87">
        <f t="shared" si="29"/>
        <v>0</v>
      </c>
      <c r="I94" s="169">
        <f t="shared" si="30"/>
        <v>0</v>
      </c>
      <c r="J94" s="88">
        <f t="shared" si="38"/>
        <v>0</v>
      </c>
      <c r="K94" s="91"/>
      <c r="L94" s="91"/>
      <c r="M94" s="170"/>
      <c r="N94" s="91"/>
      <c r="O94" s="91"/>
      <c r="P94" s="91"/>
      <c r="Q94" s="91"/>
      <c r="R94" s="91"/>
      <c r="S94" s="91">
        <f t="shared" si="32"/>
        <v>0</v>
      </c>
      <c r="T94" s="91"/>
      <c r="U94" s="92">
        <f t="shared" si="37"/>
        <v>0</v>
      </c>
      <c r="V94" s="89"/>
      <c r="W94" s="90"/>
      <c r="X94" s="91"/>
      <c r="Y94" s="91"/>
      <c r="Z94" s="91"/>
      <c r="AA94" s="91"/>
      <c r="AB94" s="91"/>
      <c r="AC94" s="91">
        <f t="shared" si="34"/>
        <v>0</v>
      </c>
      <c r="AD94" s="91"/>
      <c r="AE94" s="87">
        <f t="shared" si="35"/>
        <v>0</v>
      </c>
      <c r="AF94" s="171"/>
    </row>
    <row r="95" spans="1:32" ht="58.5" hidden="1" customHeight="1" outlineLevel="2" x14ac:dyDescent="0.35">
      <c r="A95" s="113"/>
      <c r="B95" s="115">
        <v>742</v>
      </c>
      <c r="C95" s="115"/>
      <c r="D95" s="161"/>
      <c r="E95" s="135"/>
      <c r="F95" s="88"/>
      <c r="G95" s="135">
        <f t="shared" si="36"/>
        <v>0</v>
      </c>
      <c r="H95" s="87">
        <f t="shared" si="29"/>
        <v>0</v>
      </c>
      <c r="I95" s="169">
        <f t="shared" si="30"/>
        <v>0</v>
      </c>
      <c r="J95" s="88">
        <f t="shared" si="38"/>
        <v>0</v>
      </c>
      <c r="K95" s="91"/>
      <c r="L95" s="91"/>
      <c r="M95" s="170"/>
      <c r="N95" s="91"/>
      <c r="O95" s="91"/>
      <c r="P95" s="91"/>
      <c r="Q95" s="91"/>
      <c r="R95" s="91"/>
      <c r="S95" s="91">
        <f t="shared" si="32"/>
        <v>0</v>
      </c>
      <c r="T95" s="91"/>
      <c r="U95" s="92">
        <f t="shared" si="37"/>
        <v>0</v>
      </c>
      <c r="V95" s="89"/>
      <c r="W95" s="90"/>
      <c r="X95" s="91"/>
      <c r="Y95" s="91"/>
      <c r="Z95" s="91"/>
      <c r="AA95" s="91"/>
      <c r="AB95" s="91"/>
      <c r="AC95" s="91">
        <f t="shared" si="34"/>
        <v>0</v>
      </c>
      <c r="AD95" s="91"/>
      <c r="AE95" s="87">
        <f t="shared" si="35"/>
        <v>0</v>
      </c>
      <c r="AF95" s="171"/>
    </row>
    <row r="96" spans="1:32" ht="58.5" hidden="1" customHeight="1" outlineLevel="2" thickBot="1" x14ac:dyDescent="0.4">
      <c r="A96" s="172"/>
      <c r="B96" s="173">
        <v>742</v>
      </c>
      <c r="C96" s="174"/>
      <c r="D96" s="175"/>
      <c r="E96" s="135"/>
      <c r="F96" s="88"/>
      <c r="G96" s="135">
        <f t="shared" si="36"/>
        <v>0</v>
      </c>
      <c r="H96" s="87">
        <f t="shared" si="29"/>
        <v>0</v>
      </c>
      <c r="I96" s="169">
        <f t="shared" si="30"/>
        <v>0</v>
      </c>
      <c r="J96" s="88">
        <f t="shared" si="38"/>
        <v>0</v>
      </c>
      <c r="K96" s="91"/>
      <c r="L96" s="91"/>
      <c r="M96" s="170"/>
      <c r="N96" s="91"/>
      <c r="O96" s="91"/>
      <c r="P96" s="91"/>
      <c r="Q96" s="91"/>
      <c r="R96" s="91"/>
      <c r="S96" s="91">
        <f t="shared" si="32"/>
        <v>0</v>
      </c>
      <c r="T96" s="91"/>
      <c r="U96" s="92">
        <f t="shared" si="37"/>
        <v>0</v>
      </c>
      <c r="V96" s="89"/>
      <c r="W96" s="90"/>
      <c r="X96" s="91"/>
      <c r="Y96" s="91"/>
      <c r="Z96" s="91"/>
      <c r="AA96" s="91"/>
      <c r="AB96" s="91"/>
      <c r="AC96" s="91">
        <f t="shared" si="34"/>
        <v>0</v>
      </c>
      <c r="AD96" s="91"/>
      <c r="AE96" s="87">
        <f t="shared" si="35"/>
        <v>0</v>
      </c>
      <c r="AF96" s="171"/>
    </row>
    <row r="97" spans="1:32" ht="58.5" hidden="1" customHeight="1" outlineLevel="2" thickBot="1" x14ac:dyDescent="0.4">
      <c r="A97" s="176"/>
      <c r="B97" s="177">
        <v>742</v>
      </c>
      <c r="C97" s="178"/>
      <c r="D97" s="179"/>
      <c r="E97" s="135"/>
      <c r="F97" s="88"/>
      <c r="G97" s="135">
        <f t="shared" si="36"/>
        <v>0</v>
      </c>
      <c r="H97" s="87">
        <f t="shared" si="29"/>
        <v>0</v>
      </c>
      <c r="I97" s="169">
        <f t="shared" si="30"/>
        <v>0</v>
      </c>
      <c r="J97" s="88">
        <f t="shared" si="38"/>
        <v>0</v>
      </c>
      <c r="K97" s="91"/>
      <c r="L97" s="91"/>
      <c r="M97" s="170"/>
      <c r="N97" s="91"/>
      <c r="O97" s="91"/>
      <c r="P97" s="91"/>
      <c r="Q97" s="91"/>
      <c r="R97" s="91"/>
      <c r="S97" s="91">
        <f t="shared" si="32"/>
        <v>0</v>
      </c>
      <c r="T97" s="91"/>
      <c r="U97" s="92">
        <f t="shared" si="37"/>
        <v>0</v>
      </c>
      <c r="V97" s="89"/>
      <c r="W97" s="90"/>
      <c r="X97" s="91"/>
      <c r="Y97" s="91"/>
      <c r="Z97" s="91"/>
      <c r="AA97" s="91"/>
      <c r="AB97" s="91"/>
      <c r="AC97" s="91">
        <f t="shared" si="34"/>
        <v>0</v>
      </c>
      <c r="AD97" s="91"/>
      <c r="AE97" s="87">
        <f t="shared" si="35"/>
        <v>0</v>
      </c>
      <c r="AF97" s="171"/>
    </row>
    <row r="98" spans="1:32" ht="50.1" customHeight="1" outlineLevel="1" collapsed="1" thickBot="1" x14ac:dyDescent="0.4">
      <c r="A98" s="133"/>
      <c r="B98" s="410" t="s">
        <v>232</v>
      </c>
      <c r="C98" s="411"/>
      <c r="D98" s="412"/>
      <c r="E98" s="110">
        <f t="shared" ref="E98:K98" si="39">SUBTOTAL(9,E70:E97)</f>
        <v>118387</v>
      </c>
      <c r="F98" s="110">
        <f t="shared" si="39"/>
        <v>77309.013999999996</v>
      </c>
      <c r="G98" s="110">
        <f t="shared" si="39"/>
        <v>146928.014</v>
      </c>
      <c r="H98" s="112">
        <f t="shared" si="39"/>
        <v>45819</v>
      </c>
      <c r="I98" s="110">
        <f t="shared" si="39"/>
        <v>23800</v>
      </c>
      <c r="J98" s="111">
        <f t="shared" si="39"/>
        <v>69619</v>
      </c>
      <c r="K98" s="110">
        <f t="shared" si="39"/>
        <v>0</v>
      </c>
      <c r="L98" s="110"/>
      <c r="M98" s="110">
        <f t="shared" ref="M98:AE98" si="40">SUBTOTAL(9,M70:M97)</f>
        <v>17319</v>
      </c>
      <c r="N98" s="110">
        <f t="shared" si="40"/>
        <v>0</v>
      </c>
      <c r="O98" s="110">
        <f t="shared" si="40"/>
        <v>0</v>
      </c>
      <c r="P98" s="110">
        <f t="shared" si="40"/>
        <v>7000</v>
      </c>
      <c r="Q98" s="110">
        <f t="shared" si="40"/>
        <v>0</v>
      </c>
      <c r="R98" s="110">
        <f t="shared" si="40"/>
        <v>0</v>
      </c>
      <c r="S98" s="110">
        <f t="shared" si="40"/>
        <v>24319</v>
      </c>
      <c r="T98" s="110">
        <f t="shared" si="40"/>
        <v>21500</v>
      </c>
      <c r="U98" s="110">
        <f t="shared" si="40"/>
        <v>45819</v>
      </c>
      <c r="V98" s="110">
        <f t="shared" si="40"/>
        <v>0</v>
      </c>
      <c r="W98" s="110">
        <f t="shared" si="40"/>
        <v>0</v>
      </c>
      <c r="X98" s="110">
        <f t="shared" si="40"/>
        <v>23800</v>
      </c>
      <c r="Y98" s="110">
        <f t="shared" si="40"/>
        <v>0</v>
      </c>
      <c r="Z98" s="110">
        <f t="shared" si="40"/>
        <v>0</v>
      </c>
      <c r="AA98" s="110">
        <f t="shared" si="40"/>
        <v>0</v>
      </c>
      <c r="AB98" s="110">
        <f t="shared" si="40"/>
        <v>0</v>
      </c>
      <c r="AC98" s="110">
        <f t="shared" si="40"/>
        <v>23800</v>
      </c>
      <c r="AD98" s="110">
        <f t="shared" si="40"/>
        <v>0</v>
      </c>
      <c r="AE98" s="112">
        <f t="shared" si="40"/>
        <v>23800</v>
      </c>
      <c r="AF98" s="180"/>
    </row>
    <row r="99" spans="1:32" ht="70.5" customHeight="1" outlineLevel="2" thickBot="1" x14ac:dyDescent="0.4">
      <c r="A99" s="113">
        <v>5</v>
      </c>
      <c r="B99" s="95">
        <v>743</v>
      </c>
      <c r="C99" s="96">
        <v>3031</v>
      </c>
      <c r="D99" s="181" t="s">
        <v>233</v>
      </c>
      <c r="E99" s="98">
        <v>7227</v>
      </c>
      <c r="F99" s="98">
        <v>4288</v>
      </c>
      <c r="G99" s="98">
        <f t="shared" ref="G99:G100" si="41">J99+F99</f>
        <v>5279</v>
      </c>
      <c r="H99" s="182">
        <f t="shared" ref="H99:H100" si="42">U99</f>
        <v>566</v>
      </c>
      <c r="I99" s="183">
        <f t="shared" ref="I99:I100" si="43">AE99</f>
        <v>425</v>
      </c>
      <c r="J99" s="99">
        <f t="shared" ref="J99:J100" si="44">SUM(H99:I99)</f>
        <v>991</v>
      </c>
      <c r="K99" s="103"/>
      <c r="L99" s="103"/>
      <c r="M99" s="104">
        <v>566</v>
      </c>
      <c r="N99" s="104"/>
      <c r="O99" s="104"/>
      <c r="P99" s="104"/>
      <c r="Q99" s="104"/>
      <c r="R99" s="104"/>
      <c r="S99" s="104">
        <f t="shared" ref="S99:S100" si="45">SUM(K99:Q99)</f>
        <v>566</v>
      </c>
      <c r="T99" s="104"/>
      <c r="U99" s="128">
        <f t="shared" ref="U99:U100" si="46">SUM(S99:T99)</f>
        <v>566</v>
      </c>
      <c r="V99" s="103"/>
      <c r="W99" s="103"/>
      <c r="X99" s="104">
        <v>425</v>
      </c>
      <c r="Y99" s="104"/>
      <c r="Z99" s="104"/>
      <c r="AA99" s="104"/>
      <c r="AB99" s="104"/>
      <c r="AC99" s="104">
        <f t="shared" ref="AC99:AC100" si="47">SUM(V99:AB99)</f>
        <v>425</v>
      </c>
      <c r="AD99" s="104"/>
      <c r="AE99" s="128">
        <f t="shared" ref="AE99:AE100" si="48">SUM(AC99:AD99)</f>
        <v>425</v>
      </c>
      <c r="AF99" s="122" t="s">
        <v>234</v>
      </c>
    </row>
    <row r="100" spans="1:32" ht="70.5" hidden="1" customHeight="1" outlineLevel="2" thickBot="1" x14ac:dyDescent="0.4">
      <c r="A100" s="113"/>
      <c r="B100" s="114">
        <v>743</v>
      </c>
      <c r="C100" s="115"/>
      <c r="D100" s="184"/>
      <c r="E100" s="86"/>
      <c r="F100" s="86"/>
      <c r="G100" s="86">
        <f t="shared" si="41"/>
        <v>0</v>
      </c>
      <c r="H100" s="185">
        <f t="shared" si="42"/>
        <v>0</v>
      </c>
      <c r="I100" s="141">
        <f t="shared" si="43"/>
        <v>0</v>
      </c>
      <c r="J100" s="131">
        <f t="shared" si="44"/>
        <v>0</v>
      </c>
      <c r="K100" s="119"/>
      <c r="L100" s="119"/>
      <c r="M100" s="120"/>
      <c r="N100" s="120"/>
      <c r="O100" s="120"/>
      <c r="P100" s="120"/>
      <c r="Q100" s="120"/>
      <c r="R100" s="120"/>
      <c r="S100" s="120">
        <f t="shared" si="45"/>
        <v>0</v>
      </c>
      <c r="T100" s="120"/>
      <c r="U100" s="121">
        <f t="shared" si="46"/>
        <v>0</v>
      </c>
      <c r="V100" s="119"/>
      <c r="W100" s="119"/>
      <c r="X100" s="120"/>
      <c r="Y100" s="120"/>
      <c r="Z100" s="120"/>
      <c r="AA100" s="120"/>
      <c r="AB100" s="120"/>
      <c r="AC100" s="120">
        <f t="shared" si="47"/>
        <v>0</v>
      </c>
      <c r="AD100" s="120"/>
      <c r="AE100" s="121">
        <f t="shared" si="48"/>
        <v>0</v>
      </c>
      <c r="AF100" s="122"/>
    </row>
    <row r="101" spans="1:32" ht="50.1" customHeight="1" outlineLevel="1" collapsed="1" thickBot="1" x14ac:dyDescent="0.4">
      <c r="A101" s="113"/>
      <c r="B101" s="407" t="s">
        <v>235</v>
      </c>
      <c r="C101" s="408"/>
      <c r="D101" s="409"/>
      <c r="E101" s="110">
        <f t="shared" ref="E101:AE101" si="49">SUBTOTAL(9,E99:E100)</f>
        <v>7227</v>
      </c>
      <c r="F101" s="110">
        <f t="shared" si="49"/>
        <v>4288</v>
      </c>
      <c r="G101" s="110">
        <f t="shared" si="49"/>
        <v>5279</v>
      </c>
      <c r="H101" s="110">
        <f t="shared" si="49"/>
        <v>566</v>
      </c>
      <c r="I101" s="110">
        <f t="shared" si="49"/>
        <v>425</v>
      </c>
      <c r="J101" s="111">
        <f t="shared" si="49"/>
        <v>991</v>
      </c>
      <c r="K101" s="110">
        <f t="shared" si="49"/>
        <v>0</v>
      </c>
      <c r="L101" s="110">
        <f t="shared" si="49"/>
        <v>0</v>
      </c>
      <c r="M101" s="110">
        <f t="shared" si="49"/>
        <v>566</v>
      </c>
      <c r="N101" s="110">
        <f t="shared" si="49"/>
        <v>0</v>
      </c>
      <c r="O101" s="110">
        <f t="shared" si="49"/>
        <v>0</v>
      </c>
      <c r="P101" s="110">
        <f t="shared" si="49"/>
        <v>0</v>
      </c>
      <c r="Q101" s="110">
        <f t="shared" si="49"/>
        <v>0</v>
      </c>
      <c r="R101" s="110">
        <f t="shared" si="49"/>
        <v>0</v>
      </c>
      <c r="S101" s="110">
        <f t="shared" si="49"/>
        <v>566</v>
      </c>
      <c r="T101" s="110">
        <f t="shared" si="49"/>
        <v>0</v>
      </c>
      <c r="U101" s="110">
        <f t="shared" si="49"/>
        <v>566</v>
      </c>
      <c r="V101" s="110">
        <f t="shared" si="49"/>
        <v>0</v>
      </c>
      <c r="W101" s="110">
        <f t="shared" si="49"/>
        <v>0</v>
      </c>
      <c r="X101" s="110">
        <f t="shared" si="49"/>
        <v>425</v>
      </c>
      <c r="Y101" s="110">
        <f t="shared" si="49"/>
        <v>0</v>
      </c>
      <c r="Z101" s="110">
        <f t="shared" si="49"/>
        <v>0</v>
      </c>
      <c r="AA101" s="110">
        <f t="shared" si="49"/>
        <v>0</v>
      </c>
      <c r="AB101" s="110">
        <f t="shared" si="49"/>
        <v>0</v>
      </c>
      <c r="AC101" s="110">
        <f t="shared" si="49"/>
        <v>425</v>
      </c>
      <c r="AD101" s="110">
        <f t="shared" si="49"/>
        <v>0</v>
      </c>
      <c r="AE101" s="110">
        <f t="shared" si="49"/>
        <v>425</v>
      </c>
      <c r="AF101" s="180"/>
    </row>
    <row r="102" spans="1:32" ht="62.25" customHeight="1" outlineLevel="2" x14ac:dyDescent="0.35">
      <c r="A102" s="113">
        <v>7</v>
      </c>
      <c r="B102" s="114">
        <v>744</v>
      </c>
      <c r="C102" s="115">
        <v>3467</v>
      </c>
      <c r="D102" s="130" t="s">
        <v>236</v>
      </c>
      <c r="E102" s="86">
        <v>5264.5</v>
      </c>
      <c r="F102" s="86">
        <v>3107.54</v>
      </c>
      <c r="G102" s="86">
        <f t="shared" ref="G102:G107" si="50">J102+F102</f>
        <v>3684.683</v>
      </c>
      <c r="H102" s="117">
        <f t="shared" ref="H102:H107" si="51">U102</f>
        <v>77.143000000000001</v>
      </c>
      <c r="I102" s="141">
        <f t="shared" ref="I102:I107" si="52">AE102</f>
        <v>500</v>
      </c>
      <c r="J102" s="88">
        <f t="shared" ref="J102:J107" si="53">SUM(H102:I102)</f>
        <v>577.14300000000003</v>
      </c>
      <c r="K102" s="120"/>
      <c r="L102" s="91"/>
      <c r="M102" s="146">
        <v>23.143000000000001</v>
      </c>
      <c r="N102" s="120"/>
      <c r="O102" s="120"/>
      <c r="P102" s="120"/>
      <c r="Q102" s="120"/>
      <c r="R102" s="91"/>
      <c r="S102" s="91">
        <f t="shared" ref="S102:S107" si="54">SUM(K102:Q102)</f>
        <v>23.143000000000001</v>
      </c>
      <c r="T102" s="120">
        <v>54</v>
      </c>
      <c r="U102" s="92">
        <f t="shared" ref="U102:U107" si="55">SUM(S102:T102)</f>
        <v>77.143000000000001</v>
      </c>
      <c r="V102" s="118"/>
      <c r="W102" s="119"/>
      <c r="X102" s="120">
        <v>500</v>
      </c>
      <c r="Y102" s="120"/>
      <c r="Z102" s="120"/>
      <c r="AA102" s="120"/>
      <c r="AB102" s="120"/>
      <c r="AC102" s="91">
        <f t="shared" ref="AC102:AC107" si="56">SUM(V102:AB102)</f>
        <v>500</v>
      </c>
      <c r="AD102" s="120"/>
      <c r="AE102" s="87">
        <f t="shared" ref="AE102:AE107" si="57">SUM(AC102:AD102)</f>
        <v>500</v>
      </c>
      <c r="AF102" s="122" t="s">
        <v>237</v>
      </c>
    </row>
    <row r="103" spans="1:32" ht="58.5" customHeight="1" outlineLevel="2" x14ac:dyDescent="0.35">
      <c r="A103" s="113">
        <v>22</v>
      </c>
      <c r="B103" s="114">
        <v>744</v>
      </c>
      <c r="C103" s="115">
        <v>2716</v>
      </c>
      <c r="D103" s="130" t="s">
        <v>238</v>
      </c>
      <c r="E103" s="86">
        <v>6415</v>
      </c>
      <c r="F103" s="86">
        <v>2965</v>
      </c>
      <c r="G103" s="86">
        <f t="shared" si="50"/>
        <v>3013.9</v>
      </c>
      <c r="H103" s="117">
        <f t="shared" si="51"/>
        <v>48.9</v>
      </c>
      <c r="I103" s="141">
        <f t="shared" si="52"/>
        <v>0</v>
      </c>
      <c r="J103" s="88">
        <f t="shared" si="53"/>
        <v>48.9</v>
      </c>
      <c r="K103" s="120"/>
      <c r="L103" s="91"/>
      <c r="M103" s="146">
        <v>48.9</v>
      </c>
      <c r="N103" s="120"/>
      <c r="O103" s="120"/>
      <c r="P103" s="120"/>
      <c r="Q103" s="120"/>
      <c r="R103" s="91"/>
      <c r="S103" s="91">
        <f t="shared" si="54"/>
        <v>48.9</v>
      </c>
      <c r="T103" s="120"/>
      <c r="U103" s="92">
        <f t="shared" si="55"/>
        <v>48.9</v>
      </c>
      <c r="V103" s="118"/>
      <c r="W103" s="119"/>
      <c r="X103" s="120"/>
      <c r="Y103" s="120"/>
      <c r="Z103" s="120"/>
      <c r="AA103" s="120"/>
      <c r="AB103" s="120"/>
      <c r="AC103" s="91">
        <f t="shared" si="56"/>
        <v>0</v>
      </c>
      <c r="AD103" s="120"/>
      <c r="AE103" s="87">
        <f t="shared" si="57"/>
        <v>0</v>
      </c>
      <c r="AF103" s="186"/>
    </row>
    <row r="104" spans="1:32" ht="58.5" customHeight="1" outlineLevel="2" x14ac:dyDescent="0.35">
      <c r="A104" s="113">
        <v>29</v>
      </c>
      <c r="B104" s="114">
        <v>744</v>
      </c>
      <c r="C104" s="142">
        <v>4365</v>
      </c>
      <c r="D104" s="130" t="s">
        <v>239</v>
      </c>
      <c r="E104" s="86"/>
      <c r="F104" s="86"/>
      <c r="G104" s="86">
        <f t="shared" si="50"/>
        <v>960</v>
      </c>
      <c r="H104" s="117">
        <f t="shared" si="51"/>
        <v>960</v>
      </c>
      <c r="I104" s="141">
        <f t="shared" si="52"/>
        <v>0</v>
      </c>
      <c r="J104" s="88">
        <f t="shared" si="53"/>
        <v>960</v>
      </c>
      <c r="K104" s="120"/>
      <c r="L104" s="91"/>
      <c r="M104" s="146">
        <v>288</v>
      </c>
      <c r="N104" s="120"/>
      <c r="O104" s="120"/>
      <c r="P104" s="120"/>
      <c r="Q104" s="120"/>
      <c r="R104" s="91"/>
      <c r="S104" s="91">
        <f t="shared" si="54"/>
        <v>288</v>
      </c>
      <c r="T104" s="120">
        <v>672</v>
      </c>
      <c r="U104" s="92">
        <f t="shared" si="55"/>
        <v>960</v>
      </c>
      <c r="V104" s="118"/>
      <c r="W104" s="119"/>
      <c r="X104" s="120"/>
      <c r="Y104" s="120"/>
      <c r="Z104" s="120"/>
      <c r="AA104" s="120"/>
      <c r="AB104" s="120"/>
      <c r="AC104" s="91">
        <f t="shared" si="56"/>
        <v>0</v>
      </c>
      <c r="AD104" s="120"/>
      <c r="AE104" s="87">
        <f t="shared" si="57"/>
        <v>0</v>
      </c>
      <c r="AF104" s="186" t="s">
        <v>217</v>
      </c>
    </row>
    <row r="105" spans="1:32" ht="98.25" customHeight="1" outlineLevel="2" thickBot="1" x14ac:dyDescent="0.4">
      <c r="A105" s="113">
        <v>29</v>
      </c>
      <c r="B105" s="114">
        <v>744</v>
      </c>
      <c r="C105" s="142">
        <v>4366</v>
      </c>
      <c r="D105" s="130" t="s">
        <v>240</v>
      </c>
      <c r="E105" s="86"/>
      <c r="F105" s="86"/>
      <c r="G105" s="86">
        <f t="shared" si="50"/>
        <v>420</v>
      </c>
      <c r="H105" s="117">
        <f t="shared" si="51"/>
        <v>420</v>
      </c>
      <c r="I105" s="141">
        <f t="shared" si="52"/>
        <v>0</v>
      </c>
      <c r="J105" s="88">
        <f t="shared" si="53"/>
        <v>420</v>
      </c>
      <c r="K105" s="120"/>
      <c r="L105" s="91"/>
      <c r="M105" s="146">
        <v>126</v>
      </c>
      <c r="N105" s="120"/>
      <c r="O105" s="120"/>
      <c r="P105" s="120"/>
      <c r="Q105" s="120"/>
      <c r="R105" s="91"/>
      <c r="S105" s="91">
        <f t="shared" si="54"/>
        <v>126</v>
      </c>
      <c r="T105" s="120">
        <v>294</v>
      </c>
      <c r="U105" s="92">
        <f t="shared" si="55"/>
        <v>420</v>
      </c>
      <c r="V105" s="118"/>
      <c r="W105" s="119"/>
      <c r="X105" s="120"/>
      <c r="Y105" s="120"/>
      <c r="Z105" s="120"/>
      <c r="AA105" s="120"/>
      <c r="AB105" s="120"/>
      <c r="AC105" s="91">
        <f t="shared" si="56"/>
        <v>0</v>
      </c>
      <c r="AD105" s="120"/>
      <c r="AE105" s="87">
        <f t="shared" si="57"/>
        <v>0</v>
      </c>
      <c r="AF105" s="186" t="s">
        <v>217</v>
      </c>
    </row>
    <row r="106" spans="1:32" ht="49.5" hidden="1" customHeight="1" outlineLevel="2" x14ac:dyDescent="0.35">
      <c r="A106" s="113"/>
      <c r="B106" s="114">
        <v>744</v>
      </c>
      <c r="C106" s="115"/>
      <c r="D106" s="130"/>
      <c r="E106" s="86"/>
      <c r="F106" s="86"/>
      <c r="G106" s="86">
        <f t="shared" si="50"/>
        <v>0</v>
      </c>
      <c r="H106" s="117">
        <f t="shared" si="51"/>
        <v>0</v>
      </c>
      <c r="I106" s="141">
        <f t="shared" si="52"/>
        <v>0</v>
      </c>
      <c r="J106" s="88">
        <f t="shared" si="53"/>
        <v>0</v>
      </c>
      <c r="K106" s="120"/>
      <c r="L106" s="91"/>
      <c r="M106" s="146"/>
      <c r="N106" s="120"/>
      <c r="O106" s="120"/>
      <c r="P106" s="120"/>
      <c r="Q106" s="120"/>
      <c r="R106" s="91"/>
      <c r="S106" s="91">
        <f t="shared" si="54"/>
        <v>0</v>
      </c>
      <c r="T106" s="120"/>
      <c r="U106" s="92">
        <f t="shared" si="55"/>
        <v>0</v>
      </c>
      <c r="V106" s="118"/>
      <c r="W106" s="119"/>
      <c r="X106" s="120"/>
      <c r="Y106" s="120"/>
      <c r="Z106" s="120"/>
      <c r="AA106" s="120"/>
      <c r="AB106" s="120"/>
      <c r="AC106" s="91">
        <f t="shared" si="56"/>
        <v>0</v>
      </c>
      <c r="AD106" s="120"/>
      <c r="AE106" s="87">
        <f t="shared" si="57"/>
        <v>0</v>
      </c>
      <c r="AF106" s="186"/>
    </row>
    <row r="107" spans="1:32" ht="49.5" hidden="1" customHeight="1" outlineLevel="2" thickBot="1" x14ac:dyDescent="0.4">
      <c r="A107" s="113"/>
      <c r="B107" s="114">
        <v>744</v>
      </c>
      <c r="C107" s="115"/>
      <c r="D107" s="130"/>
      <c r="E107" s="86"/>
      <c r="F107" s="86"/>
      <c r="G107" s="86">
        <f t="shared" si="50"/>
        <v>0</v>
      </c>
      <c r="H107" s="117">
        <f t="shared" si="51"/>
        <v>0</v>
      </c>
      <c r="I107" s="141">
        <f t="shared" si="52"/>
        <v>0</v>
      </c>
      <c r="J107" s="88">
        <f t="shared" si="53"/>
        <v>0</v>
      </c>
      <c r="K107" s="120"/>
      <c r="L107" s="91"/>
      <c r="M107" s="146"/>
      <c r="N107" s="120"/>
      <c r="O107" s="120"/>
      <c r="P107" s="120"/>
      <c r="Q107" s="120"/>
      <c r="R107" s="91"/>
      <c r="S107" s="91">
        <f t="shared" si="54"/>
        <v>0</v>
      </c>
      <c r="T107" s="120"/>
      <c r="U107" s="92">
        <f t="shared" si="55"/>
        <v>0</v>
      </c>
      <c r="V107" s="118"/>
      <c r="W107" s="119"/>
      <c r="X107" s="120"/>
      <c r="Y107" s="120"/>
      <c r="Z107" s="120"/>
      <c r="AA107" s="120"/>
      <c r="AB107" s="120"/>
      <c r="AC107" s="91">
        <f t="shared" si="56"/>
        <v>0</v>
      </c>
      <c r="AD107" s="120"/>
      <c r="AE107" s="87">
        <f t="shared" si="57"/>
        <v>0</v>
      </c>
      <c r="AF107" s="186"/>
    </row>
    <row r="108" spans="1:32" ht="58.5" customHeight="1" outlineLevel="1" collapsed="1" thickBot="1" x14ac:dyDescent="0.4">
      <c r="A108" s="113"/>
      <c r="B108" s="407" t="s">
        <v>241</v>
      </c>
      <c r="C108" s="408"/>
      <c r="D108" s="409"/>
      <c r="E108" s="110">
        <f t="shared" ref="E108:AE108" si="58">SUBTOTAL(9,E102:E107)</f>
        <v>11679.5</v>
      </c>
      <c r="F108" s="110">
        <f t="shared" si="58"/>
        <v>6072.54</v>
      </c>
      <c r="G108" s="110">
        <f t="shared" si="58"/>
        <v>8078.5830000000005</v>
      </c>
      <c r="H108" s="110">
        <f t="shared" si="58"/>
        <v>1506.0430000000001</v>
      </c>
      <c r="I108" s="110">
        <f t="shared" si="58"/>
        <v>500</v>
      </c>
      <c r="J108" s="110">
        <f t="shared" si="58"/>
        <v>2006.0430000000001</v>
      </c>
      <c r="K108" s="110">
        <f t="shared" si="58"/>
        <v>0</v>
      </c>
      <c r="L108" s="110">
        <f t="shared" si="58"/>
        <v>0</v>
      </c>
      <c r="M108" s="110">
        <f t="shared" si="58"/>
        <v>486.04300000000001</v>
      </c>
      <c r="N108" s="110">
        <f t="shared" si="58"/>
        <v>0</v>
      </c>
      <c r="O108" s="110">
        <f t="shared" si="58"/>
        <v>0</v>
      </c>
      <c r="P108" s="110">
        <f t="shared" si="58"/>
        <v>0</v>
      </c>
      <c r="Q108" s="110">
        <f t="shared" si="58"/>
        <v>0</v>
      </c>
      <c r="R108" s="110">
        <f t="shared" si="58"/>
        <v>0</v>
      </c>
      <c r="S108" s="110">
        <f t="shared" si="58"/>
        <v>486.04300000000001</v>
      </c>
      <c r="T108" s="110">
        <f t="shared" si="58"/>
        <v>1020</v>
      </c>
      <c r="U108" s="110">
        <f t="shared" si="58"/>
        <v>1506.0430000000001</v>
      </c>
      <c r="V108" s="110">
        <f t="shared" si="58"/>
        <v>0</v>
      </c>
      <c r="W108" s="110">
        <f t="shared" si="58"/>
        <v>0</v>
      </c>
      <c r="X108" s="110">
        <f t="shared" si="58"/>
        <v>500</v>
      </c>
      <c r="Y108" s="110">
        <f t="shared" si="58"/>
        <v>0</v>
      </c>
      <c r="Z108" s="110">
        <f t="shared" si="58"/>
        <v>0</v>
      </c>
      <c r="AA108" s="110">
        <f t="shared" si="58"/>
        <v>0</v>
      </c>
      <c r="AB108" s="110">
        <f t="shared" si="58"/>
        <v>0</v>
      </c>
      <c r="AC108" s="110">
        <f t="shared" si="58"/>
        <v>500</v>
      </c>
      <c r="AD108" s="110">
        <f t="shared" si="58"/>
        <v>0</v>
      </c>
      <c r="AE108" s="112">
        <f t="shared" si="58"/>
        <v>500</v>
      </c>
      <c r="AF108" s="108"/>
    </row>
    <row r="109" spans="1:32" ht="78" customHeight="1" outlineLevel="2" x14ac:dyDescent="0.35">
      <c r="A109" s="113">
        <v>5</v>
      </c>
      <c r="B109" s="114">
        <v>745</v>
      </c>
      <c r="C109" s="115">
        <v>2121</v>
      </c>
      <c r="D109" s="130" t="s">
        <v>242</v>
      </c>
      <c r="E109" s="86">
        <v>3750</v>
      </c>
      <c r="F109" s="86">
        <v>3191.5430000000001</v>
      </c>
      <c r="G109" s="187">
        <f t="shared" ref="G109:G135" si="59">F109+J109</f>
        <v>4191.5429999999997</v>
      </c>
      <c r="H109" s="117">
        <f t="shared" ref="H109:H135" si="60">U109</f>
        <v>500</v>
      </c>
      <c r="I109" s="86">
        <f t="shared" ref="I109:I135" si="61">AE109</f>
        <v>500</v>
      </c>
      <c r="J109" s="88">
        <f t="shared" ref="J109:J135" si="62">H109+I109</f>
        <v>1000</v>
      </c>
      <c r="K109" s="118"/>
      <c r="L109" s="119">
        <v>500</v>
      </c>
      <c r="M109" s="120"/>
      <c r="N109" s="120"/>
      <c r="O109" s="120"/>
      <c r="P109" s="120"/>
      <c r="Q109" s="120"/>
      <c r="R109" s="91"/>
      <c r="S109" s="91">
        <f t="shared" ref="S109:S135" si="63">SUM(K109:Q109)</f>
        <v>500</v>
      </c>
      <c r="T109" s="120"/>
      <c r="U109" s="92">
        <f t="shared" ref="U109:U135" si="64">SUM(S109:T109)</f>
        <v>500</v>
      </c>
      <c r="V109" s="118"/>
      <c r="W109" s="119">
        <v>500</v>
      </c>
      <c r="X109" s="120"/>
      <c r="Y109" s="120"/>
      <c r="Z109" s="120"/>
      <c r="AA109" s="120"/>
      <c r="AB109" s="120"/>
      <c r="AC109" s="91">
        <f t="shared" ref="AC109:AC135" si="65">SUM(V109:AB109)</f>
        <v>500</v>
      </c>
      <c r="AD109" s="120"/>
      <c r="AE109" s="87">
        <f t="shared" ref="AE109:AE135" si="66">SUM(AC109:AD109)</f>
        <v>500</v>
      </c>
      <c r="AF109" s="122" t="s">
        <v>243</v>
      </c>
    </row>
    <row r="110" spans="1:32" ht="78" customHeight="1" outlineLevel="2" x14ac:dyDescent="0.35">
      <c r="A110" s="113">
        <v>5</v>
      </c>
      <c r="B110" s="114">
        <v>745</v>
      </c>
      <c r="C110" s="115">
        <v>4273</v>
      </c>
      <c r="D110" s="130" t="s">
        <v>244</v>
      </c>
      <c r="E110" s="86">
        <v>700</v>
      </c>
      <c r="F110" s="86">
        <v>700</v>
      </c>
      <c r="G110" s="187">
        <f t="shared" si="59"/>
        <v>2100</v>
      </c>
      <c r="H110" s="188">
        <f t="shared" si="60"/>
        <v>700</v>
      </c>
      <c r="I110" s="86">
        <f t="shared" si="61"/>
        <v>700</v>
      </c>
      <c r="J110" s="88">
        <f t="shared" si="62"/>
        <v>1400</v>
      </c>
      <c r="K110" s="118"/>
      <c r="L110" s="119">
        <v>700</v>
      </c>
      <c r="M110" s="120"/>
      <c r="N110" s="120"/>
      <c r="O110" s="120"/>
      <c r="P110" s="120"/>
      <c r="Q110" s="120"/>
      <c r="R110" s="91"/>
      <c r="S110" s="91">
        <f t="shared" si="63"/>
        <v>700</v>
      </c>
      <c r="T110" s="120"/>
      <c r="U110" s="92">
        <f t="shared" si="64"/>
        <v>700</v>
      </c>
      <c r="V110" s="118"/>
      <c r="W110" s="119">
        <v>700</v>
      </c>
      <c r="X110" s="120"/>
      <c r="Y110" s="120"/>
      <c r="Z110" s="120"/>
      <c r="AA110" s="120"/>
      <c r="AB110" s="120"/>
      <c r="AC110" s="91">
        <f t="shared" si="65"/>
        <v>700</v>
      </c>
      <c r="AD110" s="120"/>
      <c r="AE110" s="87">
        <f t="shared" si="66"/>
        <v>700</v>
      </c>
      <c r="AF110" s="122" t="s">
        <v>245</v>
      </c>
    </row>
    <row r="111" spans="1:32" ht="78" customHeight="1" outlineLevel="2" x14ac:dyDescent="0.35">
      <c r="A111" s="113">
        <v>5</v>
      </c>
      <c r="B111" s="114">
        <v>745</v>
      </c>
      <c r="C111" s="115">
        <v>3331</v>
      </c>
      <c r="D111" s="130" t="s">
        <v>246</v>
      </c>
      <c r="E111" s="86">
        <v>850</v>
      </c>
      <c r="F111" s="86">
        <v>230</v>
      </c>
      <c r="G111" s="187">
        <f t="shared" si="59"/>
        <v>330</v>
      </c>
      <c r="H111" s="117">
        <f t="shared" si="60"/>
        <v>50</v>
      </c>
      <c r="I111" s="86">
        <f t="shared" si="61"/>
        <v>50</v>
      </c>
      <c r="J111" s="88">
        <f t="shared" si="62"/>
        <v>100</v>
      </c>
      <c r="K111" s="118"/>
      <c r="L111" s="119">
        <v>50</v>
      </c>
      <c r="M111" s="120"/>
      <c r="N111" s="120"/>
      <c r="O111" s="120"/>
      <c r="P111" s="120"/>
      <c r="Q111" s="120"/>
      <c r="R111" s="91"/>
      <c r="S111" s="91">
        <f t="shared" si="63"/>
        <v>50</v>
      </c>
      <c r="T111" s="120"/>
      <c r="U111" s="92">
        <f t="shared" si="64"/>
        <v>50</v>
      </c>
      <c r="V111" s="118"/>
      <c r="W111" s="119">
        <v>50</v>
      </c>
      <c r="X111" s="120"/>
      <c r="Y111" s="120"/>
      <c r="Z111" s="120"/>
      <c r="AA111" s="120"/>
      <c r="AB111" s="120"/>
      <c r="AC111" s="91">
        <f t="shared" si="65"/>
        <v>50</v>
      </c>
      <c r="AD111" s="120"/>
      <c r="AE111" s="87">
        <f t="shared" si="66"/>
        <v>50</v>
      </c>
      <c r="AF111" s="122" t="s">
        <v>247</v>
      </c>
    </row>
    <row r="112" spans="1:32" ht="78" customHeight="1" outlineLevel="2" x14ac:dyDescent="0.35">
      <c r="A112" s="113">
        <v>5</v>
      </c>
      <c r="B112" s="114">
        <v>745</v>
      </c>
      <c r="C112" s="115">
        <v>4052</v>
      </c>
      <c r="D112" s="130" t="s">
        <v>248</v>
      </c>
      <c r="E112" s="86">
        <v>550</v>
      </c>
      <c r="F112" s="86">
        <v>400</v>
      </c>
      <c r="G112" s="187">
        <f t="shared" si="59"/>
        <v>700</v>
      </c>
      <c r="H112" s="117">
        <f t="shared" si="60"/>
        <v>150</v>
      </c>
      <c r="I112" s="86">
        <f t="shared" si="61"/>
        <v>150</v>
      </c>
      <c r="J112" s="88">
        <f t="shared" si="62"/>
        <v>300</v>
      </c>
      <c r="K112" s="118"/>
      <c r="L112" s="119">
        <v>150</v>
      </c>
      <c r="M112" s="120"/>
      <c r="N112" s="120"/>
      <c r="O112" s="120"/>
      <c r="P112" s="120"/>
      <c r="Q112" s="120"/>
      <c r="R112" s="91"/>
      <c r="S112" s="91">
        <f t="shared" si="63"/>
        <v>150</v>
      </c>
      <c r="T112" s="120"/>
      <c r="U112" s="92">
        <f t="shared" si="64"/>
        <v>150</v>
      </c>
      <c r="V112" s="118"/>
      <c r="W112" s="119">
        <v>150</v>
      </c>
      <c r="X112" s="120"/>
      <c r="Y112" s="120"/>
      <c r="Z112" s="120"/>
      <c r="AA112" s="120"/>
      <c r="AB112" s="120"/>
      <c r="AC112" s="91">
        <f t="shared" si="65"/>
        <v>150</v>
      </c>
      <c r="AD112" s="120"/>
      <c r="AE112" s="87">
        <f t="shared" si="66"/>
        <v>150</v>
      </c>
      <c r="AF112" s="122" t="s">
        <v>249</v>
      </c>
    </row>
    <row r="113" spans="1:32" ht="78" customHeight="1" outlineLevel="2" x14ac:dyDescent="0.35">
      <c r="A113" s="113">
        <v>5</v>
      </c>
      <c r="B113" s="114">
        <v>745</v>
      </c>
      <c r="C113" s="115">
        <v>3744</v>
      </c>
      <c r="D113" s="130" t="s">
        <v>250</v>
      </c>
      <c r="E113" s="86">
        <v>4500</v>
      </c>
      <c r="F113" s="86">
        <v>2544</v>
      </c>
      <c r="G113" s="187">
        <f t="shared" si="59"/>
        <v>3544</v>
      </c>
      <c r="H113" s="117">
        <f t="shared" si="60"/>
        <v>500</v>
      </c>
      <c r="I113" s="86">
        <f t="shared" si="61"/>
        <v>500</v>
      </c>
      <c r="J113" s="88">
        <f t="shared" si="62"/>
        <v>1000</v>
      </c>
      <c r="K113" s="118"/>
      <c r="L113" s="119">
        <v>500</v>
      </c>
      <c r="M113" s="120"/>
      <c r="N113" s="120"/>
      <c r="O113" s="120"/>
      <c r="P113" s="120"/>
      <c r="Q113" s="120"/>
      <c r="R113" s="91"/>
      <c r="S113" s="91">
        <f t="shared" si="63"/>
        <v>500</v>
      </c>
      <c r="T113" s="120"/>
      <c r="U113" s="92">
        <f t="shared" si="64"/>
        <v>500</v>
      </c>
      <c r="V113" s="118"/>
      <c r="W113" s="119">
        <v>500</v>
      </c>
      <c r="X113" s="120"/>
      <c r="Y113" s="120"/>
      <c r="Z113" s="120"/>
      <c r="AA113" s="120"/>
      <c r="AB113" s="120"/>
      <c r="AC113" s="91">
        <f t="shared" si="65"/>
        <v>500</v>
      </c>
      <c r="AD113" s="120"/>
      <c r="AE113" s="87">
        <f t="shared" si="66"/>
        <v>500</v>
      </c>
      <c r="AF113" s="122" t="s">
        <v>251</v>
      </c>
    </row>
    <row r="114" spans="1:32" ht="78" customHeight="1" outlineLevel="2" x14ac:dyDescent="0.35">
      <c r="A114" s="113">
        <v>5</v>
      </c>
      <c r="B114" s="114">
        <v>745</v>
      </c>
      <c r="C114" s="142">
        <v>4367</v>
      </c>
      <c r="D114" s="130" t="s">
        <v>252</v>
      </c>
      <c r="E114" s="86"/>
      <c r="F114" s="86"/>
      <c r="G114" s="187">
        <f t="shared" si="59"/>
        <v>550</v>
      </c>
      <c r="H114" s="117">
        <f t="shared" si="60"/>
        <v>50</v>
      </c>
      <c r="I114" s="86">
        <f t="shared" si="61"/>
        <v>500</v>
      </c>
      <c r="J114" s="88">
        <f t="shared" si="62"/>
        <v>550</v>
      </c>
      <c r="K114" s="118"/>
      <c r="L114" s="119">
        <v>50</v>
      </c>
      <c r="M114" s="120"/>
      <c r="N114" s="120"/>
      <c r="O114" s="120"/>
      <c r="P114" s="120"/>
      <c r="Q114" s="120"/>
      <c r="R114" s="91"/>
      <c r="S114" s="91">
        <f t="shared" si="63"/>
        <v>50</v>
      </c>
      <c r="T114" s="120"/>
      <c r="U114" s="92">
        <f t="shared" si="64"/>
        <v>50</v>
      </c>
      <c r="V114" s="118"/>
      <c r="W114" s="119">
        <v>500</v>
      </c>
      <c r="X114" s="120"/>
      <c r="Y114" s="120"/>
      <c r="Z114" s="120"/>
      <c r="AA114" s="120"/>
      <c r="AB114" s="120"/>
      <c r="AC114" s="91">
        <f t="shared" si="65"/>
        <v>500</v>
      </c>
      <c r="AD114" s="120"/>
      <c r="AE114" s="87">
        <f t="shared" si="66"/>
        <v>500</v>
      </c>
      <c r="AF114" s="122" t="s">
        <v>253</v>
      </c>
    </row>
    <row r="115" spans="1:32" ht="78" customHeight="1" outlineLevel="2" x14ac:dyDescent="0.35">
      <c r="A115" s="113">
        <v>5</v>
      </c>
      <c r="B115" s="114">
        <v>745</v>
      </c>
      <c r="C115" s="142">
        <v>4368</v>
      </c>
      <c r="D115" s="130" t="s">
        <v>254</v>
      </c>
      <c r="E115" s="86"/>
      <c r="F115" s="86"/>
      <c r="G115" s="187">
        <f t="shared" si="59"/>
        <v>14100</v>
      </c>
      <c r="H115" s="117">
        <f t="shared" si="60"/>
        <v>14100</v>
      </c>
      <c r="I115" s="86">
        <f t="shared" si="61"/>
        <v>0</v>
      </c>
      <c r="J115" s="88">
        <f t="shared" si="62"/>
        <v>14100</v>
      </c>
      <c r="K115" s="118"/>
      <c r="L115" s="119">
        <f>9100+5000</f>
        <v>14100</v>
      </c>
      <c r="M115" s="120"/>
      <c r="N115" s="120"/>
      <c r="O115" s="120"/>
      <c r="P115" s="120"/>
      <c r="Q115" s="120"/>
      <c r="R115" s="91"/>
      <c r="S115" s="91">
        <f t="shared" si="63"/>
        <v>14100</v>
      </c>
      <c r="T115" s="120"/>
      <c r="U115" s="92">
        <f t="shared" si="64"/>
        <v>14100</v>
      </c>
      <c r="V115" s="118"/>
      <c r="W115" s="119"/>
      <c r="X115" s="120"/>
      <c r="Y115" s="120"/>
      <c r="Z115" s="120"/>
      <c r="AA115" s="120"/>
      <c r="AB115" s="120"/>
      <c r="AC115" s="91">
        <f t="shared" si="65"/>
        <v>0</v>
      </c>
      <c r="AD115" s="120"/>
      <c r="AE115" s="87">
        <f t="shared" si="66"/>
        <v>0</v>
      </c>
      <c r="AF115" s="122" t="s">
        <v>255</v>
      </c>
    </row>
    <row r="116" spans="1:32" ht="78" customHeight="1" outlineLevel="2" x14ac:dyDescent="0.35">
      <c r="A116" s="113">
        <v>5</v>
      </c>
      <c r="B116" s="114">
        <v>745</v>
      </c>
      <c r="C116" s="142">
        <v>4369</v>
      </c>
      <c r="D116" s="130" t="s">
        <v>256</v>
      </c>
      <c r="E116" s="86"/>
      <c r="F116" s="86"/>
      <c r="G116" s="187">
        <f t="shared" si="59"/>
        <v>800</v>
      </c>
      <c r="H116" s="117">
        <f t="shared" si="60"/>
        <v>800</v>
      </c>
      <c r="I116" s="86">
        <f t="shared" si="61"/>
        <v>0</v>
      </c>
      <c r="J116" s="88">
        <f t="shared" si="62"/>
        <v>800</v>
      </c>
      <c r="K116" s="118"/>
      <c r="L116" s="119">
        <v>800</v>
      </c>
      <c r="M116" s="120"/>
      <c r="N116" s="120"/>
      <c r="O116" s="120"/>
      <c r="P116" s="120"/>
      <c r="Q116" s="120"/>
      <c r="R116" s="91"/>
      <c r="S116" s="91">
        <f t="shared" si="63"/>
        <v>800</v>
      </c>
      <c r="T116" s="120"/>
      <c r="U116" s="92">
        <f t="shared" si="64"/>
        <v>800</v>
      </c>
      <c r="V116" s="118"/>
      <c r="W116" s="119"/>
      <c r="X116" s="120"/>
      <c r="Y116" s="120"/>
      <c r="Z116" s="120"/>
      <c r="AA116" s="120"/>
      <c r="AB116" s="120"/>
      <c r="AC116" s="91">
        <f t="shared" si="65"/>
        <v>0</v>
      </c>
      <c r="AD116" s="120"/>
      <c r="AE116" s="87">
        <f t="shared" si="66"/>
        <v>0</v>
      </c>
      <c r="AF116" s="122" t="s">
        <v>257</v>
      </c>
    </row>
    <row r="117" spans="1:32" ht="78" customHeight="1" outlineLevel="2" thickBot="1" x14ac:dyDescent="0.4">
      <c r="A117" s="113">
        <v>5</v>
      </c>
      <c r="B117" s="114">
        <v>745</v>
      </c>
      <c r="C117" s="115">
        <v>3332</v>
      </c>
      <c r="D117" s="130" t="s">
        <v>258</v>
      </c>
      <c r="E117" s="86">
        <v>7110</v>
      </c>
      <c r="F117" s="86">
        <v>3463.6889999999999</v>
      </c>
      <c r="G117" s="187">
        <f t="shared" si="59"/>
        <v>4657.6890000000003</v>
      </c>
      <c r="H117" s="117">
        <f t="shared" si="60"/>
        <v>594</v>
      </c>
      <c r="I117" s="86">
        <f t="shared" si="61"/>
        <v>600</v>
      </c>
      <c r="J117" s="88">
        <f t="shared" si="62"/>
        <v>1194</v>
      </c>
      <c r="K117" s="118"/>
      <c r="L117" s="119">
        <f>600-6</f>
        <v>594</v>
      </c>
      <c r="M117" s="120"/>
      <c r="N117" s="120"/>
      <c r="O117" s="120"/>
      <c r="P117" s="120"/>
      <c r="Q117" s="120"/>
      <c r="R117" s="91"/>
      <c r="S117" s="91">
        <f t="shared" si="63"/>
        <v>594</v>
      </c>
      <c r="T117" s="120"/>
      <c r="U117" s="92">
        <f t="shared" si="64"/>
        <v>594</v>
      </c>
      <c r="V117" s="118"/>
      <c r="W117" s="119">
        <v>600</v>
      </c>
      <c r="X117" s="120"/>
      <c r="Y117" s="120"/>
      <c r="Z117" s="120"/>
      <c r="AA117" s="120"/>
      <c r="AB117" s="120"/>
      <c r="AC117" s="91">
        <f t="shared" si="65"/>
        <v>600</v>
      </c>
      <c r="AD117" s="120"/>
      <c r="AE117" s="87">
        <f t="shared" si="66"/>
        <v>600</v>
      </c>
      <c r="AF117" s="122"/>
    </row>
    <row r="118" spans="1:32" ht="78" hidden="1" customHeight="1" outlineLevel="2" x14ac:dyDescent="0.35">
      <c r="A118" s="113"/>
      <c r="B118" s="114">
        <v>745</v>
      </c>
      <c r="C118" s="115"/>
      <c r="D118" s="130"/>
      <c r="E118" s="86"/>
      <c r="F118" s="86"/>
      <c r="G118" s="187">
        <f t="shared" si="59"/>
        <v>0</v>
      </c>
      <c r="H118" s="117">
        <f t="shared" si="60"/>
        <v>0</v>
      </c>
      <c r="I118" s="86">
        <f t="shared" si="61"/>
        <v>0</v>
      </c>
      <c r="J118" s="88">
        <f t="shared" si="62"/>
        <v>0</v>
      </c>
      <c r="K118" s="118"/>
      <c r="L118" s="119"/>
      <c r="M118" s="120"/>
      <c r="N118" s="120"/>
      <c r="O118" s="120"/>
      <c r="P118" s="120"/>
      <c r="Q118" s="120"/>
      <c r="R118" s="91"/>
      <c r="S118" s="91">
        <f t="shared" si="63"/>
        <v>0</v>
      </c>
      <c r="T118" s="120"/>
      <c r="U118" s="92">
        <f t="shared" si="64"/>
        <v>0</v>
      </c>
      <c r="V118" s="118"/>
      <c r="W118" s="119"/>
      <c r="X118" s="120"/>
      <c r="Y118" s="120"/>
      <c r="Z118" s="120"/>
      <c r="AA118" s="120"/>
      <c r="AB118" s="120"/>
      <c r="AC118" s="91">
        <f t="shared" si="65"/>
        <v>0</v>
      </c>
      <c r="AD118" s="120"/>
      <c r="AE118" s="87">
        <f t="shared" si="66"/>
        <v>0</v>
      </c>
      <c r="AF118" s="122"/>
    </row>
    <row r="119" spans="1:32" ht="78" hidden="1" customHeight="1" outlineLevel="2" x14ac:dyDescent="0.35">
      <c r="A119" s="113"/>
      <c r="B119" s="114">
        <v>745</v>
      </c>
      <c r="C119" s="115"/>
      <c r="D119" s="130"/>
      <c r="E119" s="86"/>
      <c r="F119" s="86"/>
      <c r="G119" s="187">
        <f t="shared" si="59"/>
        <v>0</v>
      </c>
      <c r="H119" s="117">
        <f t="shared" si="60"/>
        <v>0</v>
      </c>
      <c r="I119" s="86">
        <f t="shared" si="61"/>
        <v>0</v>
      </c>
      <c r="J119" s="88">
        <f t="shared" si="62"/>
        <v>0</v>
      </c>
      <c r="K119" s="118"/>
      <c r="L119" s="119"/>
      <c r="M119" s="120"/>
      <c r="N119" s="120"/>
      <c r="O119" s="120"/>
      <c r="P119" s="120"/>
      <c r="Q119" s="120"/>
      <c r="R119" s="91"/>
      <c r="S119" s="91">
        <f t="shared" si="63"/>
        <v>0</v>
      </c>
      <c r="T119" s="120"/>
      <c r="U119" s="92">
        <f t="shared" si="64"/>
        <v>0</v>
      </c>
      <c r="V119" s="118"/>
      <c r="W119" s="119"/>
      <c r="X119" s="120"/>
      <c r="Y119" s="120"/>
      <c r="Z119" s="120"/>
      <c r="AA119" s="120"/>
      <c r="AB119" s="120"/>
      <c r="AC119" s="91">
        <f t="shared" si="65"/>
        <v>0</v>
      </c>
      <c r="AD119" s="120"/>
      <c r="AE119" s="87">
        <f t="shared" si="66"/>
        <v>0</v>
      </c>
      <c r="AF119" s="122"/>
    </row>
    <row r="120" spans="1:32" ht="78" hidden="1" customHeight="1" outlineLevel="2" x14ac:dyDescent="0.35">
      <c r="A120" s="113"/>
      <c r="B120" s="114">
        <v>745</v>
      </c>
      <c r="C120" s="115"/>
      <c r="D120" s="130"/>
      <c r="E120" s="86"/>
      <c r="F120" s="86"/>
      <c r="G120" s="187">
        <f t="shared" si="59"/>
        <v>0</v>
      </c>
      <c r="H120" s="117">
        <f t="shared" si="60"/>
        <v>0</v>
      </c>
      <c r="I120" s="86">
        <f t="shared" si="61"/>
        <v>0</v>
      </c>
      <c r="J120" s="88">
        <f t="shared" si="62"/>
        <v>0</v>
      </c>
      <c r="K120" s="118"/>
      <c r="L120" s="119"/>
      <c r="M120" s="120"/>
      <c r="N120" s="120"/>
      <c r="O120" s="120"/>
      <c r="P120" s="120"/>
      <c r="Q120" s="120"/>
      <c r="R120" s="91"/>
      <c r="S120" s="91">
        <f t="shared" si="63"/>
        <v>0</v>
      </c>
      <c r="T120" s="120"/>
      <c r="U120" s="92">
        <f t="shared" si="64"/>
        <v>0</v>
      </c>
      <c r="V120" s="118"/>
      <c r="W120" s="119"/>
      <c r="X120" s="120"/>
      <c r="Y120" s="120"/>
      <c r="Z120" s="120"/>
      <c r="AA120" s="120"/>
      <c r="AB120" s="120"/>
      <c r="AC120" s="91">
        <f t="shared" si="65"/>
        <v>0</v>
      </c>
      <c r="AD120" s="120"/>
      <c r="AE120" s="87">
        <f t="shared" si="66"/>
        <v>0</v>
      </c>
      <c r="AF120" s="108"/>
    </row>
    <row r="121" spans="1:32" ht="78" hidden="1" customHeight="1" outlineLevel="2" x14ac:dyDescent="0.35">
      <c r="A121" s="113"/>
      <c r="B121" s="114">
        <v>745</v>
      </c>
      <c r="C121" s="115"/>
      <c r="D121" s="130"/>
      <c r="E121" s="86"/>
      <c r="F121" s="86"/>
      <c r="G121" s="187">
        <f t="shared" si="59"/>
        <v>0</v>
      </c>
      <c r="H121" s="117">
        <f t="shared" si="60"/>
        <v>0</v>
      </c>
      <c r="I121" s="86">
        <f t="shared" si="61"/>
        <v>0</v>
      </c>
      <c r="J121" s="88">
        <f t="shared" si="62"/>
        <v>0</v>
      </c>
      <c r="K121" s="118"/>
      <c r="L121" s="119"/>
      <c r="M121" s="120"/>
      <c r="N121" s="120"/>
      <c r="O121" s="120"/>
      <c r="P121" s="120"/>
      <c r="Q121" s="120"/>
      <c r="R121" s="91"/>
      <c r="S121" s="91">
        <f t="shared" si="63"/>
        <v>0</v>
      </c>
      <c r="T121" s="120"/>
      <c r="U121" s="92">
        <f t="shared" si="64"/>
        <v>0</v>
      </c>
      <c r="V121" s="118"/>
      <c r="W121" s="119"/>
      <c r="X121" s="120"/>
      <c r="Y121" s="120"/>
      <c r="Z121" s="120"/>
      <c r="AA121" s="120"/>
      <c r="AB121" s="120"/>
      <c r="AC121" s="91">
        <f t="shared" si="65"/>
        <v>0</v>
      </c>
      <c r="AD121" s="120"/>
      <c r="AE121" s="87">
        <f t="shared" si="66"/>
        <v>0</v>
      </c>
      <c r="AF121" s="122"/>
    </row>
    <row r="122" spans="1:32" ht="76.5" hidden="1" customHeight="1" outlineLevel="2" x14ac:dyDescent="0.35">
      <c r="A122" s="113"/>
      <c r="B122" s="114">
        <v>745</v>
      </c>
      <c r="C122" s="115"/>
      <c r="D122" s="130"/>
      <c r="E122" s="86"/>
      <c r="F122" s="86"/>
      <c r="G122" s="187">
        <f t="shared" si="59"/>
        <v>0</v>
      </c>
      <c r="H122" s="117">
        <f t="shared" si="60"/>
        <v>0</v>
      </c>
      <c r="I122" s="86">
        <f t="shared" si="61"/>
        <v>0</v>
      </c>
      <c r="J122" s="88">
        <f t="shared" si="62"/>
        <v>0</v>
      </c>
      <c r="K122" s="118"/>
      <c r="L122" s="119"/>
      <c r="M122" s="120"/>
      <c r="N122" s="120"/>
      <c r="O122" s="120"/>
      <c r="P122" s="120"/>
      <c r="Q122" s="120"/>
      <c r="R122" s="91"/>
      <c r="S122" s="91">
        <f t="shared" si="63"/>
        <v>0</v>
      </c>
      <c r="T122" s="120"/>
      <c r="U122" s="92">
        <f t="shared" si="64"/>
        <v>0</v>
      </c>
      <c r="V122" s="118"/>
      <c r="W122" s="119"/>
      <c r="X122" s="120"/>
      <c r="Y122" s="120"/>
      <c r="Z122" s="120"/>
      <c r="AA122" s="120"/>
      <c r="AB122" s="120"/>
      <c r="AC122" s="91">
        <f t="shared" si="65"/>
        <v>0</v>
      </c>
      <c r="AD122" s="120"/>
      <c r="AE122" s="87">
        <f t="shared" si="66"/>
        <v>0</v>
      </c>
      <c r="AF122" s="122"/>
    </row>
    <row r="123" spans="1:32" ht="54" hidden="1" customHeight="1" outlineLevel="2" x14ac:dyDescent="0.35">
      <c r="A123" s="113"/>
      <c r="B123" s="114">
        <v>745</v>
      </c>
      <c r="C123" s="115"/>
      <c r="D123" s="130"/>
      <c r="E123" s="86"/>
      <c r="F123" s="86"/>
      <c r="G123" s="187">
        <f t="shared" si="59"/>
        <v>0</v>
      </c>
      <c r="H123" s="117">
        <f t="shared" si="60"/>
        <v>0</v>
      </c>
      <c r="I123" s="86">
        <f t="shared" si="61"/>
        <v>0</v>
      </c>
      <c r="J123" s="88">
        <f t="shared" si="62"/>
        <v>0</v>
      </c>
      <c r="K123" s="118"/>
      <c r="L123" s="119"/>
      <c r="M123" s="120"/>
      <c r="N123" s="120"/>
      <c r="O123" s="120"/>
      <c r="P123" s="120"/>
      <c r="Q123" s="120"/>
      <c r="R123" s="91"/>
      <c r="S123" s="91">
        <f t="shared" si="63"/>
        <v>0</v>
      </c>
      <c r="T123" s="120"/>
      <c r="U123" s="92">
        <f t="shared" si="64"/>
        <v>0</v>
      </c>
      <c r="V123" s="118"/>
      <c r="W123" s="119"/>
      <c r="X123" s="120"/>
      <c r="Y123" s="120"/>
      <c r="Z123" s="120"/>
      <c r="AA123" s="120"/>
      <c r="AB123" s="120"/>
      <c r="AC123" s="91">
        <f t="shared" si="65"/>
        <v>0</v>
      </c>
      <c r="AD123" s="120"/>
      <c r="AE123" s="87">
        <f t="shared" si="66"/>
        <v>0</v>
      </c>
      <c r="AF123" s="122"/>
    </row>
    <row r="124" spans="1:32" ht="60" hidden="1" customHeight="1" outlineLevel="2" x14ac:dyDescent="0.35">
      <c r="A124" s="113"/>
      <c r="B124" s="114">
        <v>745</v>
      </c>
      <c r="C124" s="115"/>
      <c r="D124" s="130"/>
      <c r="E124" s="86"/>
      <c r="F124" s="86"/>
      <c r="G124" s="187">
        <f t="shared" si="59"/>
        <v>0</v>
      </c>
      <c r="H124" s="117">
        <f t="shared" si="60"/>
        <v>0</v>
      </c>
      <c r="I124" s="86">
        <f t="shared" si="61"/>
        <v>0</v>
      </c>
      <c r="J124" s="88">
        <f t="shared" si="62"/>
        <v>0</v>
      </c>
      <c r="K124" s="118"/>
      <c r="L124" s="119"/>
      <c r="M124" s="120"/>
      <c r="N124" s="120"/>
      <c r="O124" s="120"/>
      <c r="P124" s="120"/>
      <c r="Q124" s="120"/>
      <c r="R124" s="91"/>
      <c r="S124" s="91">
        <f t="shared" si="63"/>
        <v>0</v>
      </c>
      <c r="T124" s="120"/>
      <c r="U124" s="92">
        <f t="shared" si="64"/>
        <v>0</v>
      </c>
      <c r="V124" s="118"/>
      <c r="W124" s="119"/>
      <c r="X124" s="120"/>
      <c r="Y124" s="120"/>
      <c r="Z124" s="120"/>
      <c r="AA124" s="120"/>
      <c r="AB124" s="120"/>
      <c r="AC124" s="91">
        <f t="shared" si="65"/>
        <v>0</v>
      </c>
      <c r="AD124" s="120"/>
      <c r="AE124" s="87">
        <f t="shared" si="66"/>
        <v>0</v>
      </c>
      <c r="AF124" s="108"/>
    </row>
    <row r="125" spans="1:32" ht="50.1" hidden="1" customHeight="1" outlineLevel="2" x14ac:dyDescent="0.35">
      <c r="A125" s="113"/>
      <c r="B125" s="114">
        <v>745</v>
      </c>
      <c r="C125" s="115"/>
      <c r="D125" s="130"/>
      <c r="E125" s="86"/>
      <c r="F125" s="86"/>
      <c r="G125" s="187">
        <f t="shared" si="59"/>
        <v>0</v>
      </c>
      <c r="H125" s="117">
        <f t="shared" si="60"/>
        <v>0</v>
      </c>
      <c r="I125" s="86">
        <f t="shared" si="61"/>
        <v>0</v>
      </c>
      <c r="J125" s="88">
        <f t="shared" si="62"/>
        <v>0</v>
      </c>
      <c r="K125" s="118"/>
      <c r="L125" s="119"/>
      <c r="M125" s="120"/>
      <c r="N125" s="120"/>
      <c r="O125" s="120"/>
      <c r="P125" s="120"/>
      <c r="Q125" s="120"/>
      <c r="R125" s="91"/>
      <c r="S125" s="91">
        <f t="shared" si="63"/>
        <v>0</v>
      </c>
      <c r="T125" s="120"/>
      <c r="U125" s="92">
        <f t="shared" si="64"/>
        <v>0</v>
      </c>
      <c r="V125" s="118"/>
      <c r="W125" s="119"/>
      <c r="X125" s="120"/>
      <c r="Y125" s="120"/>
      <c r="Z125" s="120"/>
      <c r="AA125" s="120"/>
      <c r="AB125" s="120"/>
      <c r="AC125" s="91">
        <f t="shared" si="65"/>
        <v>0</v>
      </c>
      <c r="AD125" s="120"/>
      <c r="AE125" s="87">
        <f t="shared" si="66"/>
        <v>0</v>
      </c>
      <c r="AF125" s="108"/>
    </row>
    <row r="126" spans="1:32" ht="50.1" hidden="1" customHeight="1" outlineLevel="2" x14ac:dyDescent="0.35">
      <c r="A126" s="113"/>
      <c r="B126" s="114">
        <v>745</v>
      </c>
      <c r="C126" s="115"/>
      <c r="D126" s="130"/>
      <c r="E126" s="86"/>
      <c r="F126" s="86"/>
      <c r="G126" s="187">
        <f t="shared" si="59"/>
        <v>0</v>
      </c>
      <c r="H126" s="117">
        <f t="shared" si="60"/>
        <v>0</v>
      </c>
      <c r="I126" s="86">
        <f t="shared" si="61"/>
        <v>0</v>
      </c>
      <c r="J126" s="88">
        <f t="shared" si="62"/>
        <v>0</v>
      </c>
      <c r="K126" s="118"/>
      <c r="L126" s="119"/>
      <c r="M126" s="120"/>
      <c r="N126" s="120"/>
      <c r="O126" s="120"/>
      <c r="P126" s="120"/>
      <c r="Q126" s="120"/>
      <c r="R126" s="91"/>
      <c r="S126" s="91">
        <f t="shared" si="63"/>
        <v>0</v>
      </c>
      <c r="T126" s="120"/>
      <c r="U126" s="92">
        <f t="shared" si="64"/>
        <v>0</v>
      </c>
      <c r="V126" s="118"/>
      <c r="W126" s="119"/>
      <c r="X126" s="120"/>
      <c r="Y126" s="120"/>
      <c r="Z126" s="120"/>
      <c r="AA126" s="120"/>
      <c r="AB126" s="120"/>
      <c r="AC126" s="91">
        <f t="shared" si="65"/>
        <v>0</v>
      </c>
      <c r="AD126" s="120"/>
      <c r="AE126" s="87">
        <f t="shared" si="66"/>
        <v>0</v>
      </c>
      <c r="AF126" s="108"/>
    </row>
    <row r="127" spans="1:32" ht="50.1" hidden="1" customHeight="1" outlineLevel="2" x14ac:dyDescent="0.35">
      <c r="A127" s="113"/>
      <c r="B127" s="114">
        <v>745</v>
      </c>
      <c r="C127" s="115"/>
      <c r="D127" s="130"/>
      <c r="E127" s="86"/>
      <c r="F127" s="86"/>
      <c r="G127" s="187">
        <f t="shared" si="59"/>
        <v>0</v>
      </c>
      <c r="H127" s="117">
        <f t="shared" si="60"/>
        <v>0</v>
      </c>
      <c r="I127" s="86">
        <f t="shared" si="61"/>
        <v>0</v>
      </c>
      <c r="J127" s="88">
        <f t="shared" si="62"/>
        <v>0</v>
      </c>
      <c r="K127" s="118"/>
      <c r="L127" s="119"/>
      <c r="M127" s="120"/>
      <c r="N127" s="120"/>
      <c r="O127" s="120"/>
      <c r="P127" s="120"/>
      <c r="Q127" s="120"/>
      <c r="R127" s="91"/>
      <c r="S127" s="91">
        <f t="shared" si="63"/>
        <v>0</v>
      </c>
      <c r="T127" s="120"/>
      <c r="U127" s="92">
        <f t="shared" si="64"/>
        <v>0</v>
      </c>
      <c r="V127" s="118"/>
      <c r="W127" s="119"/>
      <c r="X127" s="120"/>
      <c r="Y127" s="120"/>
      <c r="Z127" s="120"/>
      <c r="AA127" s="120"/>
      <c r="AB127" s="120"/>
      <c r="AC127" s="91">
        <f t="shared" si="65"/>
        <v>0</v>
      </c>
      <c r="AD127" s="120"/>
      <c r="AE127" s="87">
        <f t="shared" si="66"/>
        <v>0</v>
      </c>
      <c r="AF127" s="108"/>
    </row>
    <row r="128" spans="1:32" ht="50.1" hidden="1" customHeight="1" outlineLevel="2" x14ac:dyDescent="0.35">
      <c r="A128" s="113"/>
      <c r="B128" s="114">
        <v>745</v>
      </c>
      <c r="C128" s="115"/>
      <c r="D128" s="130"/>
      <c r="E128" s="86"/>
      <c r="F128" s="86"/>
      <c r="G128" s="187">
        <f t="shared" si="59"/>
        <v>0</v>
      </c>
      <c r="H128" s="117">
        <f t="shared" si="60"/>
        <v>0</v>
      </c>
      <c r="I128" s="86">
        <f t="shared" si="61"/>
        <v>0</v>
      </c>
      <c r="J128" s="88">
        <f t="shared" si="62"/>
        <v>0</v>
      </c>
      <c r="K128" s="118"/>
      <c r="L128" s="119"/>
      <c r="M128" s="120"/>
      <c r="N128" s="120"/>
      <c r="O128" s="120"/>
      <c r="P128" s="120"/>
      <c r="Q128" s="120"/>
      <c r="R128" s="91"/>
      <c r="S128" s="91">
        <f t="shared" si="63"/>
        <v>0</v>
      </c>
      <c r="T128" s="120"/>
      <c r="U128" s="92">
        <f t="shared" si="64"/>
        <v>0</v>
      </c>
      <c r="V128" s="118"/>
      <c r="W128" s="119"/>
      <c r="X128" s="120"/>
      <c r="Y128" s="120"/>
      <c r="Z128" s="120"/>
      <c r="AA128" s="120"/>
      <c r="AB128" s="120"/>
      <c r="AC128" s="91">
        <f t="shared" si="65"/>
        <v>0</v>
      </c>
      <c r="AD128" s="120"/>
      <c r="AE128" s="87">
        <f t="shared" si="66"/>
        <v>0</v>
      </c>
      <c r="AF128" s="108"/>
    </row>
    <row r="129" spans="1:32" ht="50.1" hidden="1" customHeight="1" outlineLevel="2" x14ac:dyDescent="0.35">
      <c r="A129" s="113"/>
      <c r="B129" s="114">
        <v>745</v>
      </c>
      <c r="C129" s="115"/>
      <c r="D129" s="130"/>
      <c r="E129" s="86"/>
      <c r="F129" s="86"/>
      <c r="G129" s="187">
        <f t="shared" si="59"/>
        <v>0</v>
      </c>
      <c r="H129" s="117">
        <f t="shared" si="60"/>
        <v>0</v>
      </c>
      <c r="I129" s="86">
        <f t="shared" si="61"/>
        <v>0</v>
      </c>
      <c r="J129" s="88">
        <f t="shared" si="62"/>
        <v>0</v>
      </c>
      <c r="K129" s="118"/>
      <c r="L129" s="119"/>
      <c r="M129" s="120"/>
      <c r="N129" s="120"/>
      <c r="O129" s="120"/>
      <c r="P129" s="120"/>
      <c r="Q129" s="120"/>
      <c r="R129" s="91"/>
      <c r="S129" s="91">
        <f t="shared" si="63"/>
        <v>0</v>
      </c>
      <c r="T129" s="120"/>
      <c r="U129" s="92">
        <f t="shared" si="64"/>
        <v>0</v>
      </c>
      <c r="V129" s="118"/>
      <c r="W129" s="119"/>
      <c r="X129" s="120"/>
      <c r="Y129" s="120"/>
      <c r="Z129" s="120"/>
      <c r="AA129" s="120"/>
      <c r="AB129" s="120"/>
      <c r="AC129" s="91">
        <f t="shared" si="65"/>
        <v>0</v>
      </c>
      <c r="AD129" s="120"/>
      <c r="AE129" s="87">
        <f t="shared" si="66"/>
        <v>0</v>
      </c>
      <c r="AF129" s="108"/>
    </row>
    <row r="130" spans="1:32" ht="50.1" hidden="1" customHeight="1" outlineLevel="2" x14ac:dyDescent="0.35">
      <c r="A130" s="113"/>
      <c r="B130" s="114">
        <v>745</v>
      </c>
      <c r="C130" s="115"/>
      <c r="D130" s="130"/>
      <c r="E130" s="86"/>
      <c r="F130" s="86"/>
      <c r="G130" s="187">
        <f t="shared" si="59"/>
        <v>0</v>
      </c>
      <c r="H130" s="117">
        <f t="shared" si="60"/>
        <v>0</v>
      </c>
      <c r="I130" s="86">
        <f t="shared" si="61"/>
        <v>0</v>
      </c>
      <c r="J130" s="88">
        <f t="shared" si="62"/>
        <v>0</v>
      </c>
      <c r="K130" s="118"/>
      <c r="L130" s="119"/>
      <c r="M130" s="120"/>
      <c r="N130" s="120"/>
      <c r="O130" s="120"/>
      <c r="P130" s="120"/>
      <c r="Q130" s="120"/>
      <c r="R130" s="91"/>
      <c r="S130" s="91">
        <f t="shared" si="63"/>
        <v>0</v>
      </c>
      <c r="T130" s="120"/>
      <c r="U130" s="92">
        <f t="shared" si="64"/>
        <v>0</v>
      </c>
      <c r="V130" s="118"/>
      <c r="W130" s="119"/>
      <c r="X130" s="120"/>
      <c r="Y130" s="120"/>
      <c r="Z130" s="120"/>
      <c r="AA130" s="120"/>
      <c r="AB130" s="120"/>
      <c r="AC130" s="91">
        <f t="shared" si="65"/>
        <v>0</v>
      </c>
      <c r="AD130" s="120"/>
      <c r="AE130" s="87">
        <f t="shared" si="66"/>
        <v>0</v>
      </c>
      <c r="AF130" s="108"/>
    </row>
    <row r="131" spans="1:32" ht="50.1" hidden="1" customHeight="1" outlineLevel="2" x14ac:dyDescent="0.35">
      <c r="A131" s="113"/>
      <c r="B131" s="114">
        <v>745</v>
      </c>
      <c r="C131" s="115"/>
      <c r="D131" s="130"/>
      <c r="E131" s="86"/>
      <c r="F131" s="86"/>
      <c r="G131" s="187">
        <f t="shared" si="59"/>
        <v>0</v>
      </c>
      <c r="H131" s="117">
        <f t="shared" si="60"/>
        <v>0</v>
      </c>
      <c r="I131" s="86">
        <f t="shared" si="61"/>
        <v>0</v>
      </c>
      <c r="J131" s="88">
        <f t="shared" si="62"/>
        <v>0</v>
      </c>
      <c r="K131" s="118"/>
      <c r="L131" s="119"/>
      <c r="M131" s="120"/>
      <c r="N131" s="120"/>
      <c r="O131" s="120"/>
      <c r="P131" s="120"/>
      <c r="Q131" s="120"/>
      <c r="R131" s="91"/>
      <c r="S131" s="91">
        <f t="shared" si="63"/>
        <v>0</v>
      </c>
      <c r="T131" s="120"/>
      <c r="U131" s="92">
        <f t="shared" si="64"/>
        <v>0</v>
      </c>
      <c r="V131" s="118"/>
      <c r="W131" s="119"/>
      <c r="X131" s="120"/>
      <c r="Y131" s="120"/>
      <c r="Z131" s="120"/>
      <c r="AA131" s="120"/>
      <c r="AB131" s="120"/>
      <c r="AC131" s="91">
        <f t="shared" si="65"/>
        <v>0</v>
      </c>
      <c r="AD131" s="120"/>
      <c r="AE131" s="87">
        <f t="shared" si="66"/>
        <v>0</v>
      </c>
      <c r="AF131" s="108"/>
    </row>
    <row r="132" spans="1:32" ht="50.1" hidden="1" customHeight="1" outlineLevel="2" x14ac:dyDescent="0.35">
      <c r="A132" s="113"/>
      <c r="B132" s="114">
        <v>745</v>
      </c>
      <c r="C132" s="115"/>
      <c r="D132" s="130"/>
      <c r="E132" s="86"/>
      <c r="F132" s="86"/>
      <c r="G132" s="187">
        <f t="shared" si="59"/>
        <v>0</v>
      </c>
      <c r="H132" s="117">
        <f t="shared" si="60"/>
        <v>0</v>
      </c>
      <c r="I132" s="86">
        <f t="shared" si="61"/>
        <v>0</v>
      </c>
      <c r="J132" s="88">
        <f t="shared" si="62"/>
        <v>0</v>
      </c>
      <c r="K132" s="118"/>
      <c r="L132" s="119"/>
      <c r="M132" s="120"/>
      <c r="N132" s="120"/>
      <c r="O132" s="120"/>
      <c r="P132" s="120"/>
      <c r="Q132" s="120"/>
      <c r="R132" s="91"/>
      <c r="S132" s="91">
        <f t="shared" si="63"/>
        <v>0</v>
      </c>
      <c r="T132" s="120"/>
      <c r="U132" s="92">
        <f t="shared" si="64"/>
        <v>0</v>
      </c>
      <c r="V132" s="118"/>
      <c r="W132" s="119"/>
      <c r="X132" s="120"/>
      <c r="Y132" s="120"/>
      <c r="Z132" s="120"/>
      <c r="AA132" s="120"/>
      <c r="AB132" s="120"/>
      <c r="AC132" s="91">
        <f t="shared" si="65"/>
        <v>0</v>
      </c>
      <c r="AD132" s="120"/>
      <c r="AE132" s="87">
        <f t="shared" si="66"/>
        <v>0</v>
      </c>
      <c r="AF132" s="122"/>
    </row>
    <row r="133" spans="1:32" ht="50.1" hidden="1" customHeight="1" outlineLevel="2" x14ac:dyDescent="0.35">
      <c r="A133" s="113"/>
      <c r="B133" s="114">
        <v>745</v>
      </c>
      <c r="C133" s="115"/>
      <c r="D133" s="130"/>
      <c r="E133" s="86"/>
      <c r="F133" s="86"/>
      <c r="G133" s="187">
        <f t="shared" si="59"/>
        <v>0</v>
      </c>
      <c r="H133" s="117">
        <f t="shared" si="60"/>
        <v>0</v>
      </c>
      <c r="I133" s="86">
        <f t="shared" si="61"/>
        <v>0</v>
      </c>
      <c r="J133" s="88">
        <f t="shared" si="62"/>
        <v>0</v>
      </c>
      <c r="K133" s="118"/>
      <c r="L133" s="119"/>
      <c r="M133" s="120"/>
      <c r="N133" s="120"/>
      <c r="O133" s="120"/>
      <c r="P133" s="120"/>
      <c r="Q133" s="120"/>
      <c r="R133" s="91"/>
      <c r="S133" s="91">
        <f t="shared" si="63"/>
        <v>0</v>
      </c>
      <c r="T133" s="120"/>
      <c r="U133" s="92">
        <f t="shared" si="64"/>
        <v>0</v>
      </c>
      <c r="V133" s="118"/>
      <c r="W133" s="119"/>
      <c r="X133" s="120"/>
      <c r="Y133" s="120"/>
      <c r="Z133" s="120"/>
      <c r="AA133" s="120"/>
      <c r="AB133" s="120"/>
      <c r="AC133" s="91">
        <f t="shared" si="65"/>
        <v>0</v>
      </c>
      <c r="AD133" s="120"/>
      <c r="AE133" s="87">
        <f t="shared" si="66"/>
        <v>0</v>
      </c>
      <c r="AF133" s="122"/>
    </row>
    <row r="134" spans="1:32" ht="50.1" hidden="1" customHeight="1" outlineLevel="2" x14ac:dyDescent="0.35">
      <c r="A134" s="113"/>
      <c r="B134" s="114">
        <v>745</v>
      </c>
      <c r="C134" s="115"/>
      <c r="D134" s="130"/>
      <c r="E134" s="86"/>
      <c r="F134" s="86"/>
      <c r="G134" s="187">
        <f t="shared" si="59"/>
        <v>0</v>
      </c>
      <c r="H134" s="117">
        <f t="shared" si="60"/>
        <v>0</v>
      </c>
      <c r="I134" s="86">
        <f t="shared" si="61"/>
        <v>0</v>
      </c>
      <c r="J134" s="88">
        <f t="shared" si="62"/>
        <v>0</v>
      </c>
      <c r="K134" s="118"/>
      <c r="L134" s="119"/>
      <c r="M134" s="120"/>
      <c r="N134" s="120"/>
      <c r="O134" s="120"/>
      <c r="P134" s="120"/>
      <c r="Q134" s="120"/>
      <c r="R134" s="91"/>
      <c r="S134" s="91">
        <f t="shared" si="63"/>
        <v>0</v>
      </c>
      <c r="T134" s="120"/>
      <c r="U134" s="92">
        <f t="shared" si="64"/>
        <v>0</v>
      </c>
      <c r="V134" s="118"/>
      <c r="W134" s="119"/>
      <c r="X134" s="120"/>
      <c r="Y134" s="120"/>
      <c r="Z134" s="120"/>
      <c r="AA134" s="120"/>
      <c r="AB134" s="120"/>
      <c r="AC134" s="91">
        <f t="shared" si="65"/>
        <v>0</v>
      </c>
      <c r="AD134" s="120"/>
      <c r="AE134" s="87">
        <f t="shared" si="66"/>
        <v>0</v>
      </c>
      <c r="AF134" s="108"/>
    </row>
    <row r="135" spans="1:32" ht="50.1" hidden="1" customHeight="1" outlineLevel="2" thickBot="1" x14ac:dyDescent="0.4">
      <c r="A135" s="113"/>
      <c r="B135" s="114">
        <v>745</v>
      </c>
      <c r="C135" s="115"/>
      <c r="D135" s="130"/>
      <c r="E135" s="86"/>
      <c r="F135" s="86"/>
      <c r="G135" s="187">
        <f t="shared" si="59"/>
        <v>0</v>
      </c>
      <c r="H135" s="117">
        <f t="shared" si="60"/>
        <v>0</v>
      </c>
      <c r="I135" s="86">
        <f t="shared" si="61"/>
        <v>0</v>
      </c>
      <c r="J135" s="88">
        <f t="shared" si="62"/>
        <v>0</v>
      </c>
      <c r="K135" s="118"/>
      <c r="L135" s="119"/>
      <c r="M135" s="120"/>
      <c r="N135" s="120"/>
      <c r="O135" s="120"/>
      <c r="P135" s="120"/>
      <c r="Q135" s="120"/>
      <c r="R135" s="91"/>
      <c r="S135" s="91">
        <f t="shared" si="63"/>
        <v>0</v>
      </c>
      <c r="T135" s="120"/>
      <c r="U135" s="92">
        <f t="shared" si="64"/>
        <v>0</v>
      </c>
      <c r="V135" s="118"/>
      <c r="W135" s="119"/>
      <c r="X135" s="120"/>
      <c r="Y135" s="120"/>
      <c r="Z135" s="120"/>
      <c r="AA135" s="120"/>
      <c r="AB135" s="120"/>
      <c r="AC135" s="91">
        <f t="shared" si="65"/>
        <v>0</v>
      </c>
      <c r="AD135" s="120"/>
      <c r="AE135" s="87">
        <f t="shared" si="66"/>
        <v>0</v>
      </c>
      <c r="AF135" s="122"/>
    </row>
    <row r="136" spans="1:32" ht="50.1" customHeight="1" outlineLevel="1" collapsed="1" thickBot="1" x14ac:dyDescent="0.4">
      <c r="A136" s="113"/>
      <c r="B136" s="407" t="s">
        <v>259</v>
      </c>
      <c r="C136" s="408"/>
      <c r="D136" s="409"/>
      <c r="E136" s="110">
        <f t="shared" ref="E136:AE136" si="67">SUBTOTAL(9,E109:E135)</f>
        <v>17460</v>
      </c>
      <c r="F136" s="110">
        <f t="shared" si="67"/>
        <v>10529.232</v>
      </c>
      <c r="G136" s="110">
        <f t="shared" si="67"/>
        <v>30973.231999999996</v>
      </c>
      <c r="H136" s="110">
        <f t="shared" si="67"/>
        <v>17444</v>
      </c>
      <c r="I136" s="110">
        <f t="shared" si="67"/>
        <v>3000</v>
      </c>
      <c r="J136" s="111">
        <f t="shared" si="67"/>
        <v>20444</v>
      </c>
      <c r="K136" s="110">
        <f t="shared" si="67"/>
        <v>0</v>
      </c>
      <c r="L136" s="110">
        <f t="shared" si="67"/>
        <v>17444</v>
      </c>
      <c r="M136" s="110">
        <f t="shared" si="67"/>
        <v>0</v>
      </c>
      <c r="N136" s="110">
        <f t="shared" si="67"/>
        <v>0</v>
      </c>
      <c r="O136" s="110">
        <f t="shared" si="67"/>
        <v>0</v>
      </c>
      <c r="P136" s="110">
        <f t="shared" si="67"/>
        <v>0</v>
      </c>
      <c r="Q136" s="110">
        <f t="shared" si="67"/>
        <v>0</v>
      </c>
      <c r="R136" s="110">
        <f t="shared" si="67"/>
        <v>0</v>
      </c>
      <c r="S136" s="110">
        <f t="shared" si="67"/>
        <v>17444</v>
      </c>
      <c r="T136" s="110">
        <f t="shared" si="67"/>
        <v>0</v>
      </c>
      <c r="U136" s="110">
        <f t="shared" si="67"/>
        <v>17444</v>
      </c>
      <c r="V136" s="110">
        <f t="shared" si="67"/>
        <v>0</v>
      </c>
      <c r="W136" s="110">
        <f t="shared" si="67"/>
        <v>3000</v>
      </c>
      <c r="X136" s="110">
        <f t="shared" si="67"/>
        <v>0</v>
      </c>
      <c r="Y136" s="110">
        <f t="shared" si="67"/>
        <v>0</v>
      </c>
      <c r="Z136" s="110">
        <f t="shared" si="67"/>
        <v>0</v>
      </c>
      <c r="AA136" s="110">
        <f t="shared" si="67"/>
        <v>0</v>
      </c>
      <c r="AB136" s="110">
        <f t="shared" si="67"/>
        <v>0</v>
      </c>
      <c r="AC136" s="110">
        <f t="shared" si="67"/>
        <v>3000</v>
      </c>
      <c r="AD136" s="110">
        <f t="shared" si="67"/>
        <v>0</v>
      </c>
      <c r="AE136" s="112">
        <f t="shared" si="67"/>
        <v>3000</v>
      </c>
      <c r="AF136" s="108"/>
    </row>
    <row r="137" spans="1:32" ht="87" customHeight="1" outlineLevel="2" x14ac:dyDescent="0.35">
      <c r="A137" s="113">
        <v>2</v>
      </c>
      <c r="B137" s="82">
        <v>746</v>
      </c>
      <c r="C137" s="83">
        <v>3892</v>
      </c>
      <c r="D137" s="134" t="s">
        <v>260</v>
      </c>
      <c r="E137" s="135">
        <v>1100</v>
      </c>
      <c r="F137" s="135">
        <v>700</v>
      </c>
      <c r="G137" s="135">
        <f t="shared" ref="G137:G169" si="68">F137+J137</f>
        <v>1500</v>
      </c>
      <c r="H137" s="87">
        <f t="shared" ref="H137:H169" si="69">U137</f>
        <v>400</v>
      </c>
      <c r="I137" s="135">
        <f t="shared" ref="I137:I169" si="70">AE137</f>
        <v>400</v>
      </c>
      <c r="J137" s="88">
        <f t="shared" ref="J137:J147" si="71">SUM(H137:I137)</f>
        <v>800</v>
      </c>
      <c r="K137" s="89"/>
      <c r="L137" s="90"/>
      <c r="M137" s="91"/>
      <c r="N137" s="91"/>
      <c r="O137" s="91"/>
      <c r="P137" s="91">
        <v>400</v>
      </c>
      <c r="Q137" s="91"/>
      <c r="R137" s="91"/>
      <c r="S137" s="91">
        <f t="shared" ref="S137:S169" si="72">SUM(K137:Q137)</f>
        <v>400</v>
      </c>
      <c r="T137" s="91"/>
      <c r="U137" s="92">
        <f t="shared" ref="U137:U169" si="73">SUM(S137:T137)</f>
        <v>400</v>
      </c>
      <c r="V137" s="89"/>
      <c r="W137" s="90"/>
      <c r="X137" s="91"/>
      <c r="Y137" s="91"/>
      <c r="Z137" s="91"/>
      <c r="AA137" s="91">
        <v>400</v>
      </c>
      <c r="AB137" s="91"/>
      <c r="AC137" s="91">
        <f t="shared" ref="AC137:AC169" si="74">SUM(V137:AB137)</f>
        <v>400</v>
      </c>
      <c r="AD137" s="91"/>
      <c r="AE137" s="87">
        <f t="shared" ref="AE137:AE169" si="75">SUM(AC137:AD137)</f>
        <v>400</v>
      </c>
      <c r="AF137" s="122"/>
    </row>
    <row r="138" spans="1:32" ht="102" customHeight="1" outlineLevel="2" x14ac:dyDescent="0.35">
      <c r="A138" s="113">
        <v>2</v>
      </c>
      <c r="B138" s="82">
        <v>746</v>
      </c>
      <c r="C138" s="83">
        <v>3254</v>
      </c>
      <c r="D138" s="134" t="s">
        <v>261</v>
      </c>
      <c r="E138" s="135">
        <v>12194</v>
      </c>
      <c r="F138" s="135">
        <v>11793</v>
      </c>
      <c r="G138" s="135">
        <f t="shared" si="68"/>
        <v>13243</v>
      </c>
      <c r="H138" s="87">
        <f t="shared" si="69"/>
        <v>450</v>
      </c>
      <c r="I138" s="135">
        <f t="shared" si="70"/>
        <v>1000</v>
      </c>
      <c r="J138" s="88">
        <f t="shared" si="71"/>
        <v>1450</v>
      </c>
      <c r="K138" s="89"/>
      <c r="L138" s="90"/>
      <c r="M138" s="91"/>
      <c r="N138" s="91"/>
      <c r="O138" s="91"/>
      <c r="P138" s="91">
        <v>450</v>
      </c>
      <c r="Q138" s="91"/>
      <c r="R138" s="91"/>
      <c r="S138" s="91">
        <f t="shared" si="72"/>
        <v>450</v>
      </c>
      <c r="T138" s="91"/>
      <c r="U138" s="92">
        <f t="shared" si="73"/>
        <v>450</v>
      </c>
      <c r="V138" s="89"/>
      <c r="W138" s="90"/>
      <c r="X138" s="91"/>
      <c r="Y138" s="91"/>
      <c r="Z138" s="91"/>
      <c r="AA138" s="91">
        <v>1000</v>
      </c>
      <c r="AB138" s="91"/>
      <c r="AC138" s="91">
        <f t="shared" si="74"/>
        <v>1000</v>
      </c>
      <c r="AD138" s="91"/>
      <c r="AE138" s="87">
        <f t="shared" si="75"/>
        <v>1000</v>
      </c>
      <c r="AF138" s="122"/>
    </row>
    <row r="139" spans="1:32" ht="102" customHeight="1" outlineLevel="2" x14ac:dyDescent="0.35">
      <c r="A139" s="113">
        <v>2</v>
      </c>
      <c r="B139" s="82">
        <v>746</v>
      </c>
      <c r="C139" s="83">
        <v>3474</v>
      </c>
      <c r="D139" s="134" t="s">
        <v>262</v>
      </c>
      <c r="E139" s="135">
        <v>7600</v>
      </c>
      <c r="F139" s="135">
        <v>4837.4130000000005</v>
      </c>
      <c r="G139" s="135">
        <f t="shared" si="68"/>
        <v>6237.4130000000005</v>
      </c>
      <c r="H139" s="87">
        <f t="shared" si="69"/>
        <v>400</v>
      </c>
      <c r="I139" s="135">
        <f t="shared" si="70"/>
        <v>1000</v>
      </c>
      <c r="J139" s="88">
        <f t="shared" si="71"/>
        <v>1400</v>
      </c>
      <c r="K139" s="89"/>
      <c r="L139" s="90"/>
      <c r="M139" s="91"/>
      <c r="N139" s="91"/>
      <c r="O139" s="91"/>
      <c r="P139" s="91">
        <v>400</v>
      </c>
      <c r="Q139" s="91"/>
      <c r="R139" s="91"/>
      <c r="S139" s="91">
        <f t="shared" si="72"/>
        <v>400</v>
      </c>
      <c r="T139" s="91"/>
      <c r="U139" s="92">
        <f t="shared" si="73"/>
        <v>400</v>
      </c>
      <c r="V139" s="89"/>
      <c r="W139" s="90"/>
      <c r="X139" s="91"/>
      <c r="Y139" s="91"/>
      <c r="Z139" s="91"/>
      <c r="AA139" s="91">
        <v>1000</v>
      </c>
      <c r="AB139" s="91"/>
      <c r="AC139" s="91">
        <f t="shared" si="74"/>
        <v>1000</v>
      </c>
      <c r="AD139" s="91"/>
      <c r="AE139" s="87">
        <f t="shared" si="75"/>
        <v>1000</v>
      </c>
      <c r="AF139" s="122"/>
    </row>
    <row r="140" spans="1:32" ht="102" customHeight="1" outlineLevel="2" x14ac:dyDescent="0.35">
      <c r="A140" s="113">
        <v>2</v>
      </c>
      <c r="B140" s="82">
        <v>746</v>
      </c>
      <c r="C140" s="83">
        <v>3352</v>
      </c>
      <c r="D140" s="134" t="s">
        <v>263</v>
      </c>
      <c r="E140" s="135">
        <v>800</v>
      </c>
      <c r="F140" s="135">
        <v>400</v>
      </c>
      <c r="G140" s="135">
        <f t="shared" si="68"/>
        <v>630</v>
      </c>
      <c r="H140" s="87">
        <f t="shared" si="69"/>
        <v>80</v>
      </c>
      <c r="I140" s="135">
        <f t="shared" si="70"/>
        <v>150</v>
      </c>
      <c r="J140" s="88">
        <f t="shared" si="71"/>
        <v>230</v>
      </c>
      <c r="K140" s="89"/>
      <c r="L140" s="90"/>
      <c r="M140" s="91"/>
      <c r="N140" s="91"/>
      <c r="O140" s="91"/>
      <c r="P140" s="91">
        <v>80</v>
      </c>
      <c r="Q140" s="91"/>
      <c r="R140" s="91"/>
      <c r="S140" s="91">
        <f t="shared" si="72"/>
        <v>80</v>
      </c>
      <c r="T140" s="91"/>
      <c r="U140" s="92">
        <f t="shared" si="73"/>
        <v>80</v>
      </c>
      <c r="V140" s="89"/>
      <c r="W140" s="90"/>
      <c r="X140" s="91"/>
      <c r="Y140" s="91"/>
      <c r="Z140" s="91"/>
      <c r="AA140" s="91">
        <v>150</v>
      </c>
      <c r="AB140" s="91"/>
      <c r="AC140" s="91">
        <f t="shared" si="74"/>
        <v>150</v>
      </c>
      <c r="AD140" s="91"/>
      <c r="AE140" s="87">
        <f t="shared" si="75"/>
        <v>150</v>
      </c>
      <c r="AF140" s="122"/>
    </row>
    <row r="141" spans="1:32" ht="102" customHeight="1" outlineLevel="2" x14ac:dyDescent="0.35">
      <c r="A141" s="113">
        <v>2</v>
      </c>
      <c r="B141" s="82">
        <v>746</v>
      </c>
      <c r="C141" s="83">
        <v>3391</v>
      </c>
      <c r="D141" s="134" t="s">
        <v>264</v>
      </c>
      <c r="E141" s="135">
        <v>11200</v>
      </c>
      <c r="F141" s="135">
        <v>5829.6869999999999</v>
      </c>
      <c r="G141" s="135">
        <f t="shared" si="68"/>
        <v>7029.6869999999999</v>
      </c>
      <c r="H141" s="87">
        <f t="shared" si="69"/>
        <v>600</v>
      </c>
      <c r="I141" s="135">
        <f t="shared" si="70"/>
        <v>600</v>
      </c>
      <c r="J141" s="88">
        <f t="shared" si="71"/>
        <v>1200</v>
      </c>
      <c r="K141" s="89"/>
      <c r="L141" s="90"/>
      <c r="M141" s="91"/>
      <c r="N141" s="91"/>
      <c r="O141" s="91"/>
      <c r="P141" s="91">
        <v>600</v>
      </c>
      <c r="Q141" s="91"/>
      <c r="R141" s="91"/>
      <c r="S141" s="91">
        <f t="shared" si="72"/>
        <v>600</v>
      </c>
      <c r="T141" s="91"/>
      <c r="U141" s="92">
        <f t="shared" si="73"/>
        <v>600</v>
      </c>
      <c r="V141" s="89"/>
      <c r="W141" s="90"/>
      <c r="X141" s="91"/>
      <c r="Y141" s="91"/>
      <c r="Z141" s="91"/>
      <c r="AA141" s="91">
        <v>600</v>
      </c>
      <c r="AB141" s="91"/>
      <c r="AC141" s="91">
        <f t="shared" si="74"/>
        <v>600</v>
      </c>
      <c r="AD141" s="91"/>
      <c r="AE141" s="87">
        <f t="shared" si="75"/>
        <v>600</v>
      </c>
      <c r="AF141" s="122"/>
    </row>
    <row r="142" spans="1:32" ht="102" customHeight="1" outlineLevel="2" x14ac:dyDescent="0.35">
      <c r="A142" s="113">
        <v>2</v>
      </c>
      <c r="B142" s="82">
        <v>746</v>
      </c>
      <c r="C142" s="83">
        <v>3353</v>
      </c>
      <c r="D142" s="134" t="s">
        <v>265</v>
      </c>
      <c r="E142" s="135">
        <v>1850</v>
      </c>
      <c r="F142" s="135">
        <v>1612</v>
      </c>
      <c r="G142" s="135">
        <f t="shared" si="68"/>
        <v>2032</v>
      </c>
      <c r="H142" s="87">
        <f t="shared" si="69"/>
        <v>120</v>
      </c>
      <c r="I142" s="135">
        <f t="shared" si="70"/>
        <v>300</v>
      </c>
      <c r="J142" s="88">
        <f t="shared" si="71"/>
        <v>420</v>
      </c>
      <c r="K142" s="89"/>
      <c r="L142" s="90"/>
      <c r="M142" s="91"/>
      <c r="N142" s="91"/>
      <c r="O142" s="91"/>
      <c r="P142" s="91">
        <v>120</v>
      </c>
      <c r="Q142" s="91"/>
      <c r="R142" s="91"/>
      <c r="S142" s="91">
        <f t="shared" si="72"/>
        <v>120</v>
      </c>
      <c r="T142" s="91"/>
      <c r="U142" s="92">
        <f t="shared" si="73"/>
        <v>120</v>
      </c>
      <c r="V142" s="89"/>
      <c r="W142" s="90"/>
      <c r="X142" s="91"/>
      <c r="Y142" s="91"/>
      <c r="Z142" s="91"/>
      <c r="AA142" s="91">
        <v>300</v>
      </c>
      <c r="AB142" s="91"/>
      <c r="AC142" s="91">
        <f t="shared" si="74"/>
        <v>300</v>
      </c>
      <c r="AD142" s="91"/>
      <c r="AE142" s="87">
        <f t="shared" si="75"/>
        <v>300</v>
      </c>
      <c r="AF142" s="122"/>
    </row>
    <row r="143" spans="1:32" ht="102" customHeight="1" outlineLevel="2" x14ac:dyDescent="0.35">
      <c r="A143" s="113">
        <v>2</v>
      </c>
      <c r="B143" s="82">
        <v>746</v>
      </c>
      <c r="C143" s="83">
        <v>3399</v>
      </c>
      <c r="D143" s="134" t="s">
        <v>266</v>
      </c>
      <c r="E143" s="135">
        <v>2700</v>
      </c>
      <c r="F143" s="135">
        <v>1800</v>
      </c>
      <c r="G143" s="135">
        <f t="shared" si="68"/>
        <v>2350</v>
      </c>
      <c r="H143" s="87">
        <f t="shared" si="69"/>
        <v>250</v>
      </c>
      <c r="I143" s="135">
        <f t="shared" si="70"/>
        <v>300</v>
      </c>
      <c r="J143" s="88">
        <f t="shared" si="71"/>
        <v>550</v>
      </c>
      <c r="K143" s="89"/>
      <c r="L143" s="90"/>
      <c r="M143" s="91"/>
      <c r="N143" s="91"/>
      <c r="O143" s="91"/>
      <c r="P143" s="91">
        <v>250</v>
      </c>
      <c r="Q143" s="91"/>
      <c r="R143" s="91"/>
      <c r="S143" s="91">
        <f t="shared" si="72"/>
        <v>250</v>
      </c>
      <c r="T143" s="91"/>
      <c r="U143" s="92">
        <f t="shared" si="73"/>
        <v>250</v>
      </c>
      <c r="V143" s="89"/>
      <c r="W143" s="90"/>
      <c r="X143" s="91"/>
      <c r="Y143" s="91"/>
      <c r="Z143" s="91"/>
      <c r="AA143" s="91">
        <v>300</v>
      </c>
      <c r="AB143" s="91"/>
      <c r="AC143" s="91">
        <f t="shared" si="74"/>
        <v>300</v>
      </c>
      <c r="AD143" s="91"/>
      <c r="AE143" s="87">
        <f t="shared" si="75"/>
        <v>300</v>
      </c>
      <c r="AF143" s="122"/>
    </row>
    <row r="144" spans="1:32" ht="102" customHeight="1" outlineLevel="2" x14ac:dyDescent="0.35">
      <c r="A144" s="113">
        <v>2</v>
      </c>
      <c r="B144" s="82">
        <v>746</v>
      </c>
      <c r="C144" s="83">
        <v>3749</v>
      </c>
      <c r="D144" s="134" t="s">
        <v>267</v>
      </c>
      <c r="E144" s="135">
        <v>4900</v>
      </c>
      <c r="F144" s="135">
        <v>2350</v>
      </c>
      <c r="G144" s="135">
        <f t="shared" si="68"/>
        <v>3500</v>
      </c>
      <c r="H144" s="87">
        <f t="shared" si="69"/>
        <v>150</v>
      </c>
      <c r="I144" s="135">
        <f t="shared" si="70"/>
        <v>1000</v>
      </c>
      <c r="J144" s="88">
        <f t="shared" si="71"/>
        <v>1150</v>
      </c>
      <c r="K144" s="89"/>
      <c r="L144" s="90"/>
      <c r="M144" s="91"/>
      <c r="N144" s="91"/>
      <c r="O144" s="91"/>
      <c r="P144" s="91">
        <v>150</v>
      </c>
      <c r="Q144" s="91"/>
      <c r="R144" s="91"/>
      <c r="S144" s="91">
        <f t="shared" si="72"/>
        <v>150</v>
      </c>
      <c r="T144" s="91"/>
      <c r="U144" s="92">
        <f t="shared" si="73"/>
        <v>150</v>
      </c>
      <c r="V144" s="89"/>
      <c r="W144" s="90"/>
      <c r="X144" s="91"/>
      <c r="Y144" s="91"/>
      <c r="Z144" s="91"/>
      <c r="AA144" s="91">
        <v>1000</v>
      </c>
      <c r="AB144" s="91"/>
      <c r="AC144" s="91">
        <f t="shared" si="74"/>
        <v>1000</v>
      </c>
      <c r="AD144" s="91"/>
      <c r="AE144" s="87">
        <f t="shared" si="75"/>
        <v>1000</v>
      </c>
      <c r="AF144" s="122"/>
    </row>
    <row r="145" spans="1:32" ht="100.5" customHeight="1" outlineLevel="2" x14ac:dyDescent="0.35">
      <c r="A145" s="113">
        <v>2</v>
      </c>
      <c r="B145" s="82">
        <v>746</v>
      </c>
      <c r="C145" s="83">
        <v>3748</v>
      </c>
      <c r="D145" s="134" t="s">
        <v>268</v>
      </c>
      <c r="E145" s="135">
        <v>700</v>
      </c>
      <c r="F145" s="135">
        <v>400</v>
      </c>
      <c r="G145" s="135">
        <f t="shared" si="68"/>
        <v>750</v>
      </c>
      <c r="H145" s="87">
        <f t="shared" si="69"/>
        <v>150</v>
      </c>
      <c r="I145" s="135">
        <f t="shared" si="70"/>
        <v>200</v>
      </c>
      <c r="J145" s="88">
        <f t="shared" si="71"/>
        <v>350</v>
      </c>
      <c r="K145" s="89"/>
      <c r="L145" s="90"/>
      <c r="M145" s="91"/>
      <c r="N145" s="91"/>
      <c r="O145" s="91"/>
      <c r="P145" s="91">
        <v>150</v>
      </c>
      <c r="Q145" s="91"/>
      <c r="R145" s="91"/>
      <c r="S145" s="91">
        <f t="shared" si="72"/>
        <v>150</v>
      </c>
      <c r="T145" s="91"/>
      <c r="U145" s="92">
        <f t="shared" si="73"/>
        <v>150</v>
      </c>
      <c r="V145" s="89"/>
      <c r="W145" s="90"/>
      <c r="X145" s="91"/>
      <c r="Y145" s="91"/>
      <c r="Z145" s="91"/>
      <c r="AA145" s="91">
        <v>200</v>
      </c>
      <c r="AB145" s="91"/>
      <c r="AC145" s="91">
        <f t="shared" si="74"/>
        <v>200</v>
      </c>
      <c r="AD145" s="91"/>
      <c r="AE145" s="87">
        <f t="shared" si="75"/>
        <v>200</v>
      </c>
      <c r="AF145" s="132"/>
    </row>
    <row r="146" spans="1:32" ht="87" customHeight="1" outlineLevel="2" x14ac:dyDescent="0.35">
      <c r="A146" s="113">
        <v>2</v>
      </c>
      <c r="B146" s="82">
        <v>746</v>
      </c>
      <c r="C146" s="83">
        <v>3539</v>
      </c>
      <c r="D146" s="134" t="s">
        <v>269</v>
      </c>
      <c r="E146" s="135">
        <v>2950</v>
      </c>
      <c r="F146" s="135">
        <v>2450</v>
      </c>
      <c r="G146" s="135">
        <f t="shared" si="68"/>
        <v>3800</v>
      </c>
      <c r="H146" s="87">
        <f t="shared" si="69"/>
        <v>450</v>
      </c>
      <c r="I146" s="135">
        <f t="shared" si="70"/>
        <v>900</v>
      </c>
      <c r="J146" s="88">
        <f t="shared" si="71"/>
        <v>1350</v>
      </c>
      <c r="K146" s="89"/>
      <c r="L146" s="90"/>
      <c r="M146" s="91"/>
      <c r="N146" s="91"/>
      <c r="O146" s="91"/>
      <c r="P146" s="91">
        <v>450</v>
      </c>
      <c r="Q146" s="91"/>
      <c r="R146" s="91"/>
      <c r="S146" s="91">
        <f t="shared" si="72"/>
        <v>450</v>
      </c>
      <c r="T146" s="91"/>
      <c r="U146" s="92">
        <f t="shared" si="73"/>
        <v>450</v>
      </c>
      <c r="V146" s="89"/>
      <c r="W146" s="90"/>
      <c r="X146" s="91"/>
      <c r="Y146" s="91"/>
      <c r="Z146" s="91"/>
      <c r="AA146" s="91">
        <v>900</v>
      </c>
      <c r="AB146" s="91"/>
      <c r="AC146" s="91">
        <f t="shared" si="74"/>
        <v>900</v>
      </c>
      <c r="AD146" s="91"/>
      <c r="AE146" s="87">
        <f t="shared" si="75"/>
        <v>900</v>
      </c>
      <c r="AF146" s="189"/>
    </row>
    <row r="147" spans="1:32" ht="87" customHeight="1" outlineLevel="2" x14ac:dyDescent="0.35">
      <c r="A147" s="113">
        <v>2</v>
      </c>
      <c r="B147" s="82">
        <v>746</v>
      </c>
      <c r="C147" s="83">
        <v>2932</v>
      </c>
      <c r="D147" s="134" t="s">
        <v>270</v>
      </c>
      <c r="E147" s="135">
        <v>5900</v>
      </c>
      <c r="F147" s="135">
        <v>4800</v>
      </c>
      <c r="G147" s="135">
        <f t="shared" si="68"/>
        <v>5200</v>
      </c>
      <c r="H147" s="87">
        <f t="shared" si="69"/>
        <v>150</v>
      </c>
      <c r="I147" s="135">
        <f t="shared" si="70"/>
        <v>250</v>
      </c>
      <c r="J147" s="88">
        <f t="shared" si="71"/>
        <v>400</v>
      </c>
      <c r="K147" s="89"/>
      <c r="L147" s="90"/>
      <c r="M147" s="91"/>
      <c r="N147" s="91"/>
      <c r="O147" s="91"/>
      <c r="P147" s="91">
        <v>150</v>
      </c>
      <c r="Q147" s="91"/>
      <c r="R147" s="91"/>
      <c r="S147" s="91">
        <f t="shared" si="72"/>
        <v>150</v>
      </c>
      <c r="T147" s="91"/>
      <c r="U147" s="92">
        <f t="shared" si="73"/>
        <v>150</v>
      </c>
      <c r="V147" s="89"/>
      <c r="W147" s="90"/>
      <c r="X147" s="91"/>
      <c r="Y147" s="91"/>
      <c r="Z147" s="91"/>
      <c r="AA147" s="91">
        <v>250</v>
      </c>
      <c r="AB147" s="91"/>
      <c r="AC147" s="91">
        <f t="shared" si="74"/>
        <v>250</v>
      </c>
      <c r="AD147" s="91"/>
      <c r="AE147" s="87">
        <f t="shared" si="75"/>
        <v>250</v>
      </c>
      <c r="AF147" s="122"/>
    </row>
    <row r="148" spans="1:32" ht="87" customHeight="1" outlineLevel="2" x14ac:dyDescent="0.35">
      <c r="A148" s="113">
        <v>2</v>
      </c>
      <c r="B148" s="114">
        <v>746</v>
      </c>
      <c r="C148" s="115">
        <v>3752</v>
      </c>
      <c r="D148" s="130" t="s">
        <v>271</v>
      </c>
      <c r="E148" s="86">
        <v>4100</v>
      </c>
      <c r="F148" s="86">
        <v>2900</v>
      </c>
      <c r="G148" s="135">
        <f t="shared" si="68"/>
        <v>3650</v>
      </c>
      <c r="H148" s="117">
        <f t="shared" si="69"/>
        <v>250</v>
      </c>
      <c r="I148" s="86">
        <f t="shared" si="70"/>
        <v>500</v>
      </c>
      <c r="J148" s="88">
        <f t="shared" ref="J148:J154" si="76">H148+I148</f>
        <v>750</v>
      </c>
      <c r="K148" s="118"/>
      <c r="L148" s="119"/>
      <c r="M148" s="120"/>
      <c r="N148" s="120"/>
      <c r="O148" s="120"/>
      <c r="P148" s="120">
        <v>250</v>
      </c>
      <c r="Q148" s="120"/>
      <c r="R148" s="91"/>
      <c r="S148" s="91">
        <f t="shared" si="72"/>
        <v>250</v>
      </c>
      <c r="T148" s="120"/>
      <c r="U148" s="92">
        <f t="shared" si="73"/>
        <v>250</v>
      </c>
      <c r="V148" s="118"/>
      <c r="W148" s="119"/>
      <c r="X148" s="120"/>
      <c r="Y148" s="120"/>
      <c r="Z148" s="120"/>
      <c r="AA148" s="120">
        <v>500</v>
      </c>
      <c r="AB148" s="120"/>
      <c r="AC148" s="190">
        <f t="shared" si="74"/>
        <v>500</v>
      </c>
      <c r="AD148" s="120"/>
      <c r="AE148" s="87">
        <f t="shared" si="75"/>
        <v>500</v>
      </c>
      <c r="AF148" s="122"/>
    </row>
    <row r="149" spans="1:32" ht="87" customHeight="1" outlineLevel="2" x14ac:dyDescent="0.35">
      <c r="A149" s="113">
        <v>2</v>
      </c>
      <c r="B149" s="114">
        <v>746</v>
      </c>
      <c r="C149" s="115">
        <v>4059</v>
      </c>
      <c r="D149" s="130" t="s">
        <v>272</v>
      </c>
      <c r="E149" s="86">
        <v>7850</v>
      </c>
      <c r="F149" s="86">
        <v>5942.902</v>
      </c>
      <c r="G149" s="135">
        <f t="shared" si="68"/>
        <v>6542.902</v>
      </c>
      <c r="H149" s="117">
        <f t="shared" si="69"/>
        <v>600</v>
      </c>
      <c r="I149" s="86">
        <f t="shared" si="70"/>
        <v>0</v>
      </c>
      <c r="J149" s="88">
        <f t="shared" si="76"/>
        <v>600</v>
      </c>
      <c r="K149" s="118"/>
      <c r="L149" s="119"/>
      <c r="M149" s="120"/>
      <c r="N149" s="120"/>
      <c r="O149" s="120"/>
      <c r="P149" s="120">
        <v>600</v>
      </c>
      <c r="Q149" s="120"/>
      <c r="R149" s="91"/>
      <c r="S149" s="91">
        <f t="shared" si="72"/>
        <v>600</v>
      </c>
      <c r="T149" s="120"/>
      <c r="U149" s="92">
        <f t="shared" si="73"/>
        <v>600</v>
      </c>
      <c r="V149" s="118"/>
      <c r="W149" s="119"/>
      <c r="X149" s="120"/>
      <c r="Y149" s="120"/>
      <c r="Z149" s="120"/>
      <c r="AA149" s="120"/>
      <c r="AB149" s="120"/>
      <c r="AC149" s="91">
        <f t="shared" si="74"/>
        <v>0</v>
      </c>
      <c r="AD149" s="120"/>
      <c r="AE149" s="87">
        <f t="shared" si="75"/>
        <v>0</v>
      </c>
      <c r="AF149" s="108"/>
    </row>
    <row r="150" spans="1:32" ht="87" customHeight="1" outlineLevel="2" x14ac:dyDescent="0.35">
      <c r="A150" s="113">
        <v>18</v>
      </c>
      <c r="B150" s="114">
        <v>746</v>
      </c>
      <c r="C150" s="142">
        <v>4370</v>
      </c>
      <c r="D150" s="130" t="s">
        <v>273</v>
      </c>
      <c r="E150" s="86"/>
      <c r="F150" s="86"/>
      <c r="G150" s="135">
        <f t="shared" si="68"/>
        <v>1650</v>
      </c>
      <c r="H150" s="117">
        <f t="shared" si="69"/>
        <v>1650</v>
      </c>
      <c r="I150" s="86">
        <f t="shared" si="70"/>
        <v>0</v>
      </c>
      <c r="J150" s="88">
        <f t="shared" si="76"/>
        <v>1650</v>
      </c>
      <c r="K150" s="118"/>
      <c r="L150" s="119"/>
      <c r="M150" s="120"/>
      <c r="N150" s="120"/>
      <c r="O150" s="120"/>
      <c r="P150" s="120"/>
      <c r="Q150" s="120"/>
      <c r="R150" s="91">
        <v>1650</v>
      </c>
      <c r="S150" s="91">
        <f t="shared" si="72"/>
        <v>0</v>
      </c>
      <c r="T150" s="120"/>
      <c r="U150" s="92">
        <f>SUM(R150:T150)</f>
        <v>1650</v>
      </c>
      <c r="V150" s="118"/>
      <c r="W150" s="119"/>
      <c r="X150" s="120"/>
      <c r="Y150" s="120"/>
      <c r="Z150" s="120"/>
      <c r="AA150" s="120"/>
      <c r="AB150" s="120"/>
      <c r="AC150" s="91">
        <f t="shared" si="74"/>
        <v>0</v>
      </c>
      <c r="AD150" s="120"/>
      <c r="AE150" s="87">
        <f t="shared" si="75"/>
        <v>0</v>
      </c>
      <c r="AF150" s="108" t="s">
        <v>274</v>
      </c>
    </row>
    <row r="151" spans="1:32" ht="87" customHeight="1" outlineLevel="2" x14ac:dyDescent="0.35">
      <c r="A151" s="113">
        <v>2</v>
      </c>
      <c r="B151" s="114">
        <v>746</v>
      </c>
      <c r="C151" s="115">
        <v>3828</v>
      </c>
      <c r="D151" s="130" t="s">
        <v>275</v>
      </c>
      <c r="E151" s="86">
        <v>1500</v>
      </c>
      <c r="F151" s="86">
        <v>1500</v>
      </c>
      <c r="G151" s="135">
        <f t="shared" si="68"/>
        <v>1800</v>
      </c>
      <c r="H151" s="117">
        <f t="shared" si="69"/>
        <v>300</v>
      </c>
      <c r="I151" s="86">
        <f t="shared" si="70"/>
        <v>0</v>
      </c>
      <c r="J151" s="88">
        <f t="shared" si="76"/>
        <v>300</v>
      </c>
      <c r="K151" s="118"/>
      <c r="L151" s="119"/>
      <c r="M151" s="120"/>
      <c r="N151" s="120"/>
      <c r="O151" s="120"/>
      <c r="P151" s="120">
        <v>300</v>
      </c>
      <c r="Q151" s="120"/>
      <c r="R151" s="91"/>
      <c r="S151" s="91">
        <f t="shared" si="72"/>
        <v>300</v>
      </c>
      <c r="T151" s="120"/>
      <c r="U151" s="92">
        <f t="shared" si="73"/>
        <v>300</v>
      </c>
      <c r="V151" s="118"/>
      <c r="W151" s="119"/>
      <c r="X151" s="120"/>
      <c r="Y151" s="120"/>
      <c r="Z151" s="120"/>
      <c r="AA151" s="120"/>
      <c r="AB151" s="120"/>
      <c r="AC151" s="91">
        <f t="shared" si="74"/>
        <v>0</v>
      </c>
      <c r="AD151" s="120"/>
      <c r="AE151" s="87">
        <f t="shared" si="75"/>
        <v>0</v>
      </c>
      <c r="AF151" s="108"/>
    </row>
    <row r="152" spans="1:32" ht="87" customHeight="1" outlineLevel="2" thickBot="1" x14ac:dyDescent="0.4">
      <c r="A152" s="113">
        <v>2</v>
      </c>
      <c r="B152" s="114">
        <v>746</v>
      </c>
      <c r="C152" s="115">
        <v>3891</v>
      </c>
      <c r="D152" s="130" t="s">
        <v>276</v>
      </c>
      <c r="E152" s="86">
        <v>368</v>
      </c>
      <c r="F152" s="86">
        <v>368</v>
      </c>
      <c r="G152" s="135">
        <f t="shared" si="68"/>
        <v>418</v>
      </c>
      <c r="H152" s="117">
        <f t="shared" si="69"/>
        <v>50</v>
      </c>
      <c r="I152" s="86">
        <f t="shared" si="70"/>
        <v>0</v>
      </c>
      <c r="J152" s="88">
        <f t="shared" si="76"/>
        <v>50</v>
      </c>
      <c r="K152" s="118"/>
      <c r="L152" s="119"/>
      <c r="M152" s="120"/>
      <c r="N152" s="120"/>
      <c r="O152" s="120"/>
      <c r="P152" s="120">
        <v>50</v>
      </c>
      <c r="Q152" s="120"/>
      <c r="R152" s="91"/>
      <c r="S152" s="91">
        <f t="shared" si="72"/>
        <v>50</v>
      </c>
      <c r="T152" s="120"/>
      <c r="U152" s="92">
        <f t="shared" si="73"/>
        <v>50</v>
      </c>
      <c r="V152" s="118"/>
      <c r="W152" s="119"/>
      <c r="X152" s="120"/>
      <c r="Y152" s="120"/>
      <c r="Z152" s="120"/>
      <c r="AA152" s="120"/>
      <c r="AB152" s="120"/>
      <c r="AC152" s="91">
        <f t="shared" si="74"/>
        <v>0</v>
      </c>
      <c r="AD152" s="120"/>
      <c r="AE152" s="87">
        <f t="shared" si="75"/>
        <v>0</v>
      </c>
      <c r="AF152" s="108"/>
    </row>
    <row r="153" spans="1:32" ht="87" hidden="1" customHeight="1" outlineLevel="2" x14ac:dyDescent="0.35">
      <c r="A153" s="113"/>
      <c r="B153" s="114">
        <v>746</v>
      </c>
      <c r="C153" s="115"/>
      <c r="D153" s="130"/>
      <c r="E153" s="86"/>
      <c r="F153" s="86"/>
      <c r="G153" s="135">
        <f t="shared" si="68"/>
        <v>0</v>
      </c>
      <c r="H153" s="117">
        <f t="shared" si="69"/>
        <v>0</v>
      </c>
      <c r="I153" s="86">
        <f t="shared" si="70"/>
        <v>0</v>
      </c>
      <c r="J153" s="88">
        <f t="shared" si="76"/>
        <v>0</v>
      </c>
      <c r="K153" s="118"/>
      <c r="L153" s="119"/>
      <c r="M153" s="120"/>
      <c r="N153" s="120"/>
      <c r="O153" s="120"/>
      <c r="P153" s="120"/>
      <c r="Q153" s="120"/>
      <c r="R153" s="91"/>
      <c r="S153" s="91">
        <f t="shared" si="72"/>
        <v>0</v>
      </c>
      <c r="T153" s="120"/>
      <c r="U153" s="92">
        <f t="shared" si="73"/>
        <v>0</v>
      </c>
      <c r="V153" s="118"/>
      <c r="W153" s="119"/>
      <c r="X153" s="120"/>
      <c r="Y153" s="120"/>
      <c r="Z153" s="120"/>
      <c r="AA153" s="120"/>
      <c r="AB153" s="120"/>
      <c r="AC153" s="91">
        <f t="shared" si="74"/>
        <v>0</v>
      </c>
      <c r="AD153" s="120"/>
      <c r="AE153" s="87">
        <f t="shared" si="75"/>
        <v>0</v>
      </c>
      <c r="AF153" s="191"/>
    </row>
    <row r="154" spans="1:32" ht="87" hidden="1" customHeight="1" outlineLevel="2" x14ac:dyDescent="0.35">
      <c r="A154" s="113"/>
      <c r="B154" s="114">
        <v>746</v>
      </c>
      <c r="C154" s="115"/>
      <c r="D154" s="130"/>
      <c r="E154" s="86"/>
      <c r="F154" s="86"/>
      <c r="G154" s="135">
        <f t="shared" si="68"/>
        <v>0</v>
      </c>
      <c r="H154" s="117">
        <f t="shared" si="69"/>
        <v>0</v>
      </c>
      <c r="I154" s="86">
        <f t="shared" si="70"/>
        <v>0</v>
      </c>
      <c r="J154" s="88">
        <f t="shared" si="76"/>
        <v>0</v>
      </c>
      <c r="K154" s="118"/>
      <c r="L154" s="119"/>
      <c r="M154" s="120"/>
      <c r="N154" s="120"/>
      <c r="O154" s="120"/>
      <c r="P154" s="120"/>
      <c r="Q154" s="120"/>
      <c r="R154" s="91"/>
      <c r="S154" s="91">
        <f t="shared" si="72"/>
        <v>0</v>
      </c>
      <c r="T154" s="120"/>
      <c r="U154" s="92">
        <f t="shared" si="73"/>
        <v>0</v>
      </c>
      <c r="V154" s="118"/>
      <c r="W154" s="119"/>
      <c r="X154" s="120"/>
      <c r="Y154" s="120"/>
      <c r="Z154" s="120"/>
      <c r="AA154" s="120"/>
      <c r="AB154" s="120"/>
      <c r="AC154" s="91">
        <f t="shared" si="74"/>
        <v>0</v>
      </c>
      <c r="AD154" s="120"/>
      <c r="AE154" s="87">
        <f t="shared" si="75"/>
        <v>0</v>
      </c>
      <c r="AF154" s="108"/>
    </row>
    <row r="155" spans="1:32" ht="87" hidden="1" customHeight="1" outlineLevel="2" x14ac:dyDescent="0.35">
      <c r="A155" s="113"/>
      <c r="B155" s="114">
        <v>746</v>
      </c>
      <c r="C155" s="115"/>
      <c r="D155" s="130"/>
      <c r="E155" s="86"/>
      <c r="F155" s="86"/>
      <c r="G155" s="135">
        <f t="shared" si="68"/>
        <v>0</v>
      </c>
      <c r="H155" s="117">
        <f t="shared" si="69"/>
        <v>0</v>
      </c>
      <c r="I155" s="86">
        <f t="shared" si="70"/>
        <v>0</v>
      </c>
      <c r="J155" s="88">
        <f t="shared" ref="J155:J169" si="77">SUM(H155:I155)</f>
        <v>0</v>
      </c>
      <c r="K155" s="118"/>
      <c r="L155" s="119"/>
      <c r="M155" s="120"/>
      <c r="N155" s="120"/>
      <c r="O155" s="120"/>
      <c r="P155" s="120"/>
      <c r="Q155" s="120"/>
      <c r="R155" s="91"/>
      <c r="S155" s="91">
        <f t="shared" si="72"/>
        <v>0</v>
      </c>
      <c r="T155" s="120"/>
      <c r="U155" s="92">
        <f t="shared" si="73"/>
        <v>0</v>
      </c>
      <c r="V155" s="118"/>
      <c r="W155" s="119"/>
      <c r="X155" s="120"/>
      <c r="Y155" s="120"/>
      <c r="Z155" s="120"/>
      <c r="AA155" s="120"/>
      <c r="AB155" s="120"/>
      <c r="AC155" s="91">
        <f t="shared" si="74"/>
        <v>0</v>
      </c>
      <c r="AD155" s="120"/>
      <c r="AE155" s="87">
        <f t="shared" si="75"/>
        <v>0</v>
      </c>
      <c r="AF155" s="108"/>
    </row>
    <row r="156" spans="1:32" ht="87" hidden="1" customHeight="1" outlineLevel="2" x14ac:dyDescent="0.35">
      <c r="A156" s="113"/>
      <c r="B156" s="114">
        <v>746</v>
      </c>
      <c r="C156" s="115"/>
      <c r="D156" s="130"/>
      <c r="E156" s="86"/>
      <c r="F156" s="86"/>
      <c r="G156" s="135">
        <f t="shared" si="68"/>
        <v>0</v>
      </c>
      <c r="H156" s="117">
        <f t="shared" si="69"/>
        <v>0</v>
      </c>
      <c r="I156" s="86">
        <f t="shared" si="70"/>
        <v>0</v>
      </c>
      <c r="J156" s="88">
        <f t="shared" si="77"/>
        <v>0</v>
      </c>
      <c r="K156" s="118"/>
      <c r="L156" s="119"/>
      <c r="M156" s="120"/>
      <c r="N156" s="120"/>
      <c r="O156" s="120"/>
      <c r="P156" s="120"/>
      <c r="Q156" s="120"/>
      <c r="R156" s="91"/>
      <c r="S156" s="91">
        <f t="shared" si="72"/>
        <v>0</v>
      </c>
      <c r="T156" s="120"/>
      <c r="U156" s="92">
        <f t="shared" si="73"/>
        <v>0</v>
      </c>
      <c r="V156" s="118"/>
      <c r="W156" s="119"/>
      <c r="X156" s="120"/>
      <c r="Y156" s="120"/>
      <c r="Z156" s="120"/>
      <c r="AA156" s="120"/>
      <c r="AB156" s="120"/>
      <c r="AC156" s="91">
        <f t="shared" si="74"/>
        <v>0</v>
      </c>
      <c r="AD156" s="120"/>
      <c r="AE156" s="87">
        <f t="shared" si="75"/>
        <v>0</v>
      </c>
      <c r="AF156" s="108"/>
    </row>
    <row r="157" spans="1:32" ht="87" hidden="1" customHeight="1" outlineLevel="2" x14ac:dyDescent="0.35">
      <c r="A157" s="113"/>
      <c r="B157" s="114">
        <v>746</v>
      </c>
      <c r="C157" s="115"/>
      <c r="D157" s="130"/>
      <c r="E157" s="86"/>
      <c r="F157" s="86"/>
      <c r="G157" s="135">
        <f t="shared" si="68"/>
        <v>0</v>
      </c>
      <c r="H157" s="117">
        <f t="shared" si="69"/>
        <v>0</v>
      </c>
      <c r="I157" s="86">
        <f t="shared" si="70"/>
        <v>0</v>
      </c>
      <c r="J157" s="88">
        <f t="shared" si="77"/>
        <v>0</v>
      </c>
      <c r="K157" s="118"/>
      <c r="L157" s="119"/>
      <c r="M157" s="120"/>
      <c r="N157" s="120"/>
      <c r="O157" s="120"/>
      <c r="P157" s="120"/>
      <c r="Q157" s="120"/>
      <c r="R157" s="91"/>
      <c r="S157" s="91">
        <f t="shared" si="72"/>
        <v>0</v>
      </c>
      <c r="T157" s="120"/>
      <c r="U157" s="92">
        <f t="shared" si="73"/>
        <v>0</v>
      </c>
      <c r="V157" s="118"/>
      <c r="W157" s="119"/>
      <c r="X157" s="120"/>
      <c r="Y157" s="120"/>
      <c r="Z157" s="120"/>
      <c r="AA157" s="120"/>
      <c r="AB157" s="120"/>
      <c r="AC157" s="91">
        <f t="shared" si="74"/>
        <v>0</v>
      </c>
      <c r="AD157" s="120"/>
      <c r="AE157" s="87">
        <f t="shared" si="75"/>
        <v>0</v>
      </c>
      <c r="AF157" s="122"/>
    </row>
    <row r="158" spans="1:32" ht="87" hidden="1" customHeight="1" outlineLevel="2" x14ac:dyDescent="0.35">
      <c r="A158" s="113"/>
      <c r="B158" s="114">
        <v>746</v>
      </c>
      <c r="C158" s="115"/>
      <c r="D158" s="130"/>
      <c r="E158" s="86"/>
      <c r="F158" s="86"/>
      <c r="G158" s="135">
        <f t="shared" si="68"/>
        <v>0</v>
      </c>
      <c r="H158" s="117">
        <f t="shared" si="69"/>
        <v>0</v>
      </c>
      <c r="I158" s="86">
        <f t="shared" si="70"/>
        <v>0</v>
      </c>
      <c r="J158" s="88">
        <f t="shared" si="77"/>
        <v>0</v>
      </c>
      <c r="K158" s="118"/>
      <c r="L158" s="119"/>
      <c r="M158" s="120"/>
      <c r="N158" s="120"/>
      <c r="O158" s="120"/>
      <c r="P158" s="120"/>
      <c r="Q158" s="120"/>
      <c r="R158" s="91"/>
      <c r="S158" s="91">
        <f t="shared" si="72"/>
        <v>0</v>
      </c>
      <c r="T158" s="120"/>
      <c r="U158" s="92">
        <f t="shared" si="73"/>
        <v>0</v>
      </c>
      <c r="V158" s="118"/>
      <c r="W158" s="119"/>
      <c r="X158" s="120"/>
      <c r="Y158" s="120"/>
      <c r="Z158" s="120"/>
      <c r="AA158" s="120"/>
      <c r="AB158" s="120"/>
      <c r="AC158" s="91">
        <f t="shared" si="74"/>
        <v>0</v>
      </c>
      <c r="AD158" s="120"/>
      <c r="AE158" s="87">
        <f t="shared" si="75"/>
        <v>0</v>
      </c>
      <c r="AF158" s="108"/>
    </row>
    <row r="159" spans="1:32" ht="87" hidden="1" customHeight="1" outlineLevel="2" x14ac:dyDescent="0.35">
      <c r="A159" s="113"/>
      <c r="B159" s="114">
        <v>746</v>
      </c>
      <c r="C159" s="115"/>
      <c r="D159" s="130"/>
      <c r="E159" s="86"/>
      <c r="F159" s="86"/>
      <c r="G159" s="135">
        <f t="shared" si="68"/>
        <v>0</v>
      </c>
      <c r="H159" s="117">
        <f t="shared" si="69"/>
        <v>0</v>
      </c>
      <c r="I159" s="86">
        <f t="shared" si="70"/>
        <v>0</v>
      </c>
      <c r="J159" s="88">
        <f t="shared" si="77"/>
        <v>0</v>
      </c>
      <c r="K159" s="118"/>
      <c r="L159" s="119"/>
      <c r="M159" s="120"/>
      <c r="N159" s="120"/>
      <c r="O159" s="120"/>
      <c r="P159" s="120"/>
      <c r="Q159" s="120"/>
      <c r="R159" s="91"/>
      <c r="S159" s="91">
        <f t="shared" si="72"/>
        <v>0</v>
      </c>
      <c r="T159" s="120"/>
      <c r="U159" s="92">
        <f t="shared" si="73"/>
        <v>0</v>
      </c>
      <c r="V159" s="118"/>
      <c r="W159" s="119"/>
      <c r="X159" s="120"/>
      <c r="Y159" s="120"/>
      <c r="Z159" s="120"/>
      <c r="AA159" s="120"/>
      <c r="AB159" s="120"/>
      <c r="AC159" s="91">
        <f t="shared" si="74"/>
        <v>0</v>
      </c>
      <c r="AD159" s="120"/>
      <c r="AE159" s="87">
        <f t="shared" si="75"/>
        <v>0</v>
      </c>
      <c r="AF159" s="122"/>
    </row>
    <row r="160" spans="1:32" ht="87" hidden="1" customHeight="1" outlineLevel="2" x14ac:dyDescent="0.35">
      <c r="A160" s="113"/>
      <c r="B160" s="114">
        <v>746</v>
      </c>
      <c r="C160" s="115"/>
      <c r="D160" s="130"/>
      <c r="E160" s="86"/>
      <c r="F160" s="86"/>
      <c r="G160" s="135">
        <f t="shared" si="68"/>
        <v>0</v>
      </c>
      <c r="H160" s="117">
        <f t="shared" si="69"/>
        <v>0</v>
      </c>
      <c r="I160" s="86">
        <f t="shared" si="70"/>
        <v>0</v>
      </c>
      <c r="J160" s="88">
        <f t="shared" si="77"/>
        <v>0</v>
      </c>
      <c r="K160" s="118"/>
      <c r="L160" s="119"/>
      <c r="M160" s="120"/>
      <c r="N160" s="120"/>
      <c r="O160" s="120"/>
      <c r="P160" s="120"/>
      <c r="Q160" s="120"/>
      <c r="R160" s="91"/>
      <c r="S160" s="91">
        <f t="shared" si="72"/>
        <v>0</v>
      </c>
      <c r="T160" s="120"/>
      <c r="U160" s="92">
        <f t="shared" si="73"/>
        <v>0</v>
      </c>
      <c r="V160" s="118"/>
      <c r="W160" s="119"/>
      <c r="X160" s="120"/>
      <c r="Y160" s="120"/>
      <c r="Z160" s="120"/>
      <c r="AA160" s="120"/>
      <c r="AB160" s="120"/>
      <c r="AC160" s="91">
        <f t="shared" si="74"/>
        <v>0</v>
      </c>
      <c r="AD160" s="120"/>
      <c r="AE160" s="87">
        <f t="shared" si="75"/>
        <v>0</v>
      </c>
      <c r="AF160" s="122"/>
    </row>
    <row r="161" spans="1:32" ht="87" hidden="1" customHeight="1" outlineLevel="2" x14ac:dyDescent="0.35">
      <c r="A161" s="113"/>
      <c r="B161" s="114">
        <v>746</v>
      </c>
      <c r="C161" s="115"/>
      <c r="D161" s="130"/>
      <c r="E161" s="86"/>
      <c r="F161" s="86"/>
      <c r="G161" s="135">
        <f t="shared" si="68"/>
        <v>0</v>
      </c>
      <c r="H161" s="117">
        <f t="shared" si="69"/>
        <v>0</v>
      </c>
      <c r="I161" s="86">
        <f t="shared" si="70"/>
        <v>0</v>
      </c>
      <c r="J161" s="88">
        <f t="shared" si="77"/>
        <v>0</v>
      </c>
      <c r="K161" s="118"/>
      <c r="L161" s="119"/>
      <c r="M161" s="120"/>
      <c r="N161" s="120"/>
      <c r="O161" s="120"/>
      <c r="P161" s="120"/>
      <c r="Q161" s="120"/>
      <c r="R161" s="91"/>
      <c r="S161" s="91">
        <f t="shared" si="72"/>
        <v>0</v>
      </c>
      <c r="T161" s="120"/>
      <c r="U161" s="92">
        <f t="shared" si="73"/>
        <v>0</v>
      </c>
      <c r="V161" s="118"/>
      <c r="W161" s="119"/>
      <c r="X161" s="120"/>
      <c r="Y161" s="120"/>
      <c r="Z161" s="120"/>
      <c r="AA161" s="120"/>
      <c r="AB161" s="120"/>
      <c r="AC161" s="91">
        <f t="shared" si="74"/>
        <v>0</v>
      </c>
      <c r="AD161" s="120"/>
      <c r="AE161" s="87">
        <f t="shared" si="75"/>
        <v>0</v>
      </c>
      <c r="AF161" s="122"/>
    </row>
    <row r="162" spans="1:32" ht="87" hidden="1" customHeight="1" outlineLevel="2" x14ac:dyDescent="0.35">
      <c r="A162" s="113"/>
      <c r="B162" s="114">
        <v>746</v>
      </c>
      <c r="C162" s="115"/>
      <c r="D162" s="130"/>
      <c r="E162" s="86"/>
      <c r="F162" s="86"/>
      <c r="G162" s="135">
        <f t="shared" si="68"/>
        <v>0</v>
      </c>
      <c r="H162" s="117">
        <f t="shared" si="69"/>
        <v>0</v>
      </c>
      <c r="I162" s="86">
        <f t="shared" si="70"/>
        <v>0</v>
      </c>
      <c r="J162" s="88">
        <f t="shared" si="77"/>
        <v>0</v>
      </c>
      <c r="K162" s="118"/>
      <c r="L162" s="119"/>
      <c r="M162" s="120"/>
      <c r="N162" s="120"/>
      <c r="O162" s="120"/>
      <c r="P162" s="120"/>
      <c r="Q162" s="120"/>
      <c r="R162" s="91"/>
      <c r="S162" s="91">
        <f t="shared" si="72"/>
        <v>0</v>
      </c>
      <c r="T162" s="120"/>
      <c r="U162" s="92">
        <f t="shared" si="73"/>
        <v>0</v>
      </c>
      <c r="V162" s="118"/>
      <c r="W162" s="119"/>
      <c r="X162" s="120"/>
      <c r="Y162" s="120"/>
      <c r="Z162" s="120"/>
      <c r="AA162" s="120"/>
      <c r="AB162" s="120"/>
      <c r="AC162" s="91">
        <f t="shared" si="74"/>
        <v>0</v>
      </c>
      <c r="AD162" s="120"/>
      <c r="AE162" s="87">
        <f t="shared" si="75"/>
        <v>0</v>
      </c>
      <c r="AF162" s="122"/>
    </row>
    <row r="163" spans="1:32" ht="87" hidden="1" customHeight="1" outlineLevel="2" x14ac:dyDescent="0.35">
      <c r="A163" s="113"/>
      <c r="B163" s="114">
        <v>746</v>
      </c>
      <c r="C163" s="115"/>
      <c r="D163" s="130"/>
      <c r="E163" s="86"/>
      <c r="F163" s="86"/>
      <c r="G163" s="135">
        <f t="shared" si="68"/>
        <v>0</v>
      </c>
      <c r="H163" s="117">
        <f t="shared" si="69"/>
        <v>0</v>
      </c>
      <c r="I163" s="86">
        <f t="shared" si="70"/>
        <v>0</v>
      </c>
      <c r="J163" s="88">
        <f t="shared" si="77"/>
        <v>0</v>
      </c>
      <c r="K163" s="118"/>
      <c r="L163" s="119"/>
      <c r="M163" s="120"/>
      <c r="N163" s="120"/>
      <c r="O163" s="120"/>
      <c r="P163" s="120"/>
      <c r="Q163" s="120"/>
      <c r="R163" s="91"/>
      <c r="S163" s="91">
        <f t="shared" si="72"/>
        <v>0</v>
      </c>
      <c r="T163" s="120"/>
      <c r="U163" s="92">
        <f t="shared" si="73"/>
        <v>0</v>
      </c>
      <c r="V163" s="118"/>
      <c r="W163" s="119"/>
      <c r="X163" s="120"/>
      <c r="Y163" s="120"/>
      <c r="Z163" s="120"/>
      <c r="AA163" s="120"/>
      <c r="AB163" s="120"/>
      <c r="AC163" s="91">
        <f t="shared" si="74"/>
        <v>0</v>
      </c>
      <c r="AD163" s="120"/>
      <c r="AE163" s="87">
        <f t="shared" si="75"/>
        <v>0</v>
      </c>
      <c r="AF163" s="122"/>
    </row>
    <row r="164" spans="1:32" ht="87" hidden="1" customHeight="1" outlineLevel="2" x14ac:dyDescent="0.35">
      <c r="A164" s="113"/>
      <c r="B164" s="114">
        <v>746</v>
      </c>
      <c r="C164" s="115"/>
      <c r="D164" s="130"/>
      <c r="E164" s="86"/>
      <c r="F164" s="86"/>
      <c r="G164" s="135">
        <f t="shared" si="68"/>
        <v>0</v>
      </c>
      <c r="H164" s="117">
        <f t="shared" si="69"/>
        <v>0</v>
      </c>
      <c r="I164" s="86">
        <f t="shared" si="70"/>
        <v>0</v>
      </c>
      <c r="J164" s="88">
        <f t="shared" si="77"/>
        <v>0</v>
      </c>
      <c r="K164" s="118"/>
      <c r="L164" s="119"/>
      <c r="M164" s="120"/>
      <c r="N164" s="120"/>
      <c r="O164" s="120"/>
      <c r="P164" s="120"/>
      <c r="Q164" s="120"/>
      <c r="R164" s="91"/>
      <c r="S164" s="91">
        <f t="shared" si="72"/>
        <v>0</v>
      </c>
      <c r="T164" s="120"/>
      <c r="U164" s="92">
        <f t="shared" si="73"/>
        <v>0</v>
      </c>
      <c r="V164" s="118"/>
      <c r="W164" s="119"/>
      <c r="X164" s="120"/>
      <c r="Y164" s="120"/>
      <c r="Z164" s="120"/>
      <c r="AA164" s="120"/>
      <c r="AB164" s="120"/>
      <c r="AC164" s="91">
        <f t="shared" si="74"/>
        <v>0</v>
      </c>
      <c r="AD164" s="120"/>
      <c r="AE164" s="87">
        <f t="shared" si="75"/>
        <v>0</v>
      </c>
      <c r="AF164" s="122"/>
    </row>
    <row r="165" spans="1:32" ht="87" hidden="1" customHeight="1" outlineLevel="2" x14ac:dyDescent="0.35">
      <c r="A165" s="113"/>
      <c r="B165" s="114">
        <v>746</v>
      </c>
      <c r="C165" s="115"/>
      <c r="D165" s="130"/>
      <c r="E165" s="86"/>
      <c r="F165" s="86"/>
      <c r="G165" s="135">
        <f t="shared" si="68"/>
        <v>0</v>
      </c>
      <c r="H165" s="117">
        <f t="shared" si="69"/>
        <v>0</v>
      </c>
      <c r="I165" s="86">
        <f t="shared" si="70"/>
        <v>0</v>
      </c>
      <c r="J165" s="88">
        <f t="shared" si="77"/>
        <v>0</v>
      </c>
      <c r="K165" s="118"/>
      <c r="L165" s="119"/>
      <c r="M165" s="120"/>
      <c r="N165" s="120"/>
      <c r="O165" s="120"/>
      <c r="P165" s="120"/>
      <c r="Q165" s="120"/>
      <c r="R165" s="91"/>
      <c r="S165" s="91">
        <f t="shared" si="72"/>
        <v>0</v>
      </c>
      <c r="T165" s="120"/>
      <c r="U165" s="92">
        <f t="shared" si="73"/>
        <v>0</v>
      </c>
      <c r="V165" s="118"/>
      <c r="W165" s="119"/>
      <c r="X165" s="120"/>
      <c r="Y165" s="120"/>
      <c r="Z165" s="120"/>
      <c r="AA165" s="120"/>
      <c r="AB165" s="120"/>
      <c r="AC165" s="91">
        <f t="shared" si="74"/>
        <v>0</v>
      </c>
      <c r="AD165" s="120"/>
      <c r="AE165" s="87">
        <f t="shared" si="75"/>
        <v>0</v>
      </c>
      <c r="AF165" s="122"/>
    </row>
    <row r="166" spans="1:32" ht="87" hidden="1" customHeight="1" outlineLevel="2" x14ac:dyDescent="0.35">
      <c r="A166" s="113"/>
      <c r="B166" s="114">
        <v>746</v>
      </c>
      <c r="C166" s="115"/>
      <c r="D166" s="130"/>
      <c r="E166" s="86"/>
      <c r="F166" s="86"/>
      <c r="G166" s="135">
        <f t="shared" si="68"/>
        <v>0</v>
      </c>
      <c r="H166" s="117">
        <f t="shared" si="69"/>
        <v>0</v>
      </c>
      <c r="I166" s="86">
        <f t="shared" si="70"/>
        <v>0</v>
      </c>
      <c r="J166" s="88">
        <f t="shared" si="77"/>
        <v>0</v>
      </c>
      <c r="K166" s="118"/>
      <c r="L166" s="119"/>
      <c r="M166" s="120"/>
      <c r="N166" s="120"/>
      <c r="O166" s="120"/>
      <c r="P166" s="120"/>
      <c r="Q166" s="120"/>
      <c r="R166" s="91"/>
      <c r="S166" s="91">
        <f t="shared" si="72"/>
        <v>0</v>
      </c>
      <c r="T166" s="120"/>
      <c r="U166" s="92">
        <f t="shared" si="73"/>
        <v>0</v>
      </c>
      <c r="V166" s="118"/>
      <c r="W166" s="119"/>
      <c r="X166" s="120"/>
      <c r="Y166" s="120"/>
      <c r="Z166" s="120"/>
      <c r="AA166" s="120"/>
      <c r="AB166" s="120"/>
      <c r="AC166" s="91">
        <f t="shared" si="74"/>
        <v>0</v>
      </c>
      <c r="AD166" s="120"/>
      <c r="AE166" s="87">
        <f t="shared" si="75"/>
        <v>0</v>
      </c>
      <c r="AF166" s="122"/>
    </row>
    <row r="167" spans="1:32" ht="87" hidden="1" customHeight="1" outlineLevel="2" x14ac:dyDescent="0.35">
      <c r="A167" s="113"/>
      <c r="B167" s="114">
        <v>746</v>
      </c>
      <c r="C167" s="115"/>
      <c r="D167" s="130"/>
      <c r="E167" s="86"/>
      <c r="F167" s="86"/>
      <c r="G167" s="135">
        <f t="shared" si="68"/>
        <v>0</v>
      </c>
      <c r="H167" s="117">
        <f t="shared" si="69"/>
        <v>0</v>
      </c>
      <c r="I167" s="86">
        <f t="shared" si="70"/>
        <v>0</v>
      </c>
      <c r="J167" s="88">
        <f t="shared" si="77"/>
        <v>0</v>
      </c>
      <c r="K167" s="118"/>
      <c r="L167" s="119"/>
      <c r="M167" s="120"/>
      <c r="N167" s="120"/>
      <c r="O167" s="120"/>
      <c r="P167" s="120"/>
      <c r="Q167" s="120"/>
      <c r="R167" s="91"/>
      <c r="S167" s="91">
        <f t="shared" si="72"/>
        <v>0</v>
      </c>
      <c r="T167" s="120"/>
      <c r="U167" s="92">
        <f t="shared" si="73"/>
        <v>0</v>
      </c>
      <c r="V167" s="118"/>
      <c r="W167" s="119"/>
      <c r="X167" s="120"/>
      <c r="Y167" s="120"/>
      <c r="Z167" s="120"/>
      <c r="AA167" s="120"/>
      <c r="AB167" s="120"/>
      <c r="AC167" s="91">
        <f t="shared" si="74"/>
        <v>0</v>
      </c>
      <c r="AD167" s="120"/>
      <c r="AE167" s="87">
        <f t="shared" si="75"/>
        <v>0</v>
      </c>
      <c r="AF167" s="122"/>
    </row>
    <row r="168" spans="1:32" ht="67.5" hidden="1" customHeight="1" outlineLevel="2" x14ac:dyDescent="0.35">
      <c r="A168" s="113"/>
      <c r="B168" s="114">
        <v>746</v>
      </c>
      <c r="C168" s="115"/>
      <c r="D168" s="130"/>
      <c r="E168" s="86"/>
      <c r="F168" s="86"/>
      <c r="G168" s="135">
        <f t="shared" si="68"/>
        <v>0</v>
      </c>
      <c r="H168" s="117">
        <f t="shared" si="69"/>
        <v>0</v>
      </c>
      <c r="I168" s="86">
        <f t="shared" si="70"/>
        <v>0</v>
      </c>
      <c r="J168" s="88">
        <f t="shared" si="77"/>
        <v>0</v>
      </c>
      <c r="K168" s="118"/>
      <c r="L168" s="119"/>
      <c r="M168" s="120"/>
      <c r="N168" s="120"/>
      <c r="O168" s="120"/>
      <c r="P168" s="120"/>
      <c r="Q168" s="120"/>
      <c r="R168" s="91"/>
      <c r="S168" s="91">
        <f t="shared" si="72"/>
        <v>0</v>
      </c>
      <c r="T168" s="120"/>
      <c r="U168" s="92">
        <f t="shared" si="73"/>
        <v>0</v>
      </c>
      <c r="V168" s="118"/>
      <c r="W168" s="119"/>
      <c r="X168" s="120"/>
      <c r="Y168" s="120"/>
      <c r="Z168" s="120"/>
      <c r="AA168" s="120"/>
      <c r="AB168" s="120"/>
      <c r="AC168" s="91">
        <f t="shared" si="74"/>
        <v>0</v>
      </c>
      <c r="AD168" s="120"/>
      <c r="AE168" s="87">
        <f t="shared" si="75"/>
        <v>0</v>
      </c>
      <c r="AF168" s="122"/>
    </row>
    <row r="169" spans="1:32" ht="67.5" hidden="1" customHeight="1" outlineLevel="2" thickBot="1" x14ac:dyDescent="0.4">
      <c r="A169" s="113"/>
      <c r="B169" s="114">
        <v>746</v>
      </c>
      <c r="C169" s="115"/>
      <c r="D169" s="130"/>
      <c r="E169" s="86"/>
      <c r="F169" s="86"/>
      <c r="G169" s="135">
        <f t="shared" si="68"/>
        <v>0</v>
      </c>
      <c r="H169" s="117">
        <f t="shared" si="69"/>
        <v>0</v>
      </c>
      <c r="I169" s="86">
        <f t="shared" si="70"/>
        <v>0</v>
      </c>
      <c r="J169" s="88">
        <f t="shared" si="77"/>
        <v>0</v>
      </c>
      <c r="K169" s="118"/>
      <c r="L169" s="119"/>
      <c r="M169" s="120"/>
      <c r="N169" s="120"/>
      <c r="O169" s="120"/>
      <c r="P169" s="120"/>
      <c r="Q169" s="120"/>
      <c r="R169" s="91"/>
      <c r="S169" s="91">
        <f t="shared" si="72"/>
        <v>0</v>
      </c>
      <c r="T169" s="120"/>
      <c r="U169" s="92">
        <f t="shared" si="73"/>
        <v>0</v>
      </c>
      <c r="V169" s="118"/>
      <c r="W169" s="119"/>
      <c r="X169" s="120"/>
      <c r="Y169" s="120"/>
      <c r="Z169" s="120"/>
      <c r="AA169" s="120"/>
      <c r="AB169" s="120"/>
      <c r="AC169" s="91">
        <f t="shared" si="74"/>
        <v>0</v>
      </c>
      <c r="AD169" s="120"/>
      <c r="AE169" s="87">
        <f t="shared" si="75"/>
        <v>0</v>
      </c>
      <c r="AF169" s="122"/>
    </row>
    <row r="170" spans="1:32" ht="50.1" customHeight="1" outlineLevel="1" collapsed="1" thickBot="1" x14ac:dyDescent="0.4">
      <c r="A170" s="113"/>
      <c r="B170" s="407" t="s">
        <v>277</v>
      </c>
      <c r="C170" s="408"/>
      <c r="D170" s="409"/>
      <c r="E170" s="110">
        <f t="shared" ref="E170:AE170" si="78">SUBTOTAL(9,E137:E169)</f>
        <v>65712</v>
      </c>
      <c r="F170" s="110">
        <f t="shared" si="78"/>
        <v>47683.002</v>
      </c>
      <c r="G170" s="110">
        <f t="shared" si="78"/>
        <v>60333.002</v>
      </c>
      <c r="H170" s="112">
        <f t="shared" si="78"/>
        <v>6050</v>
      </c>
      <c r="I170" s="110">
        <f t="shared" si="78"/>
        <v>6600</v>
      </c>
      <c r="J170" s="111">
        <f t="shared" si="78"/>
        <v>12650</v>
      </c>
      <c r="K170" s="110">
        <f t="shared" si="78"/>
        <v>0</v>
      </c>
      <c r="L170" s="110">
        <f t="shared" si="78"/>
        <v>0</v>
      </c>
      <c r="M170" s="110">
        <f t="shared" si="78"/>
        <v>0</v>
      </c>
      <c r="N170" s="110">
        <f t="shared" si="78"/>
        <v>0</v>
      </c>
      <c r="O170" s="110">
        <f t="shared" si="78"/>
        <v>0</v>
      </c>
      <c r="P170" s="110">
        <f t="shared" si="78"/>
        <v>4400</v>
      </c>
      <c r="Q170" s="110">
        <f t="shared" si="78"/>
        <v>0</v>
      </c>
      <c r="R170" s="110">
        <f t="shared" si="78"/>
        <v>1650</v>
      </c>
      <c r="S170" s="110">
        <f t="shared" si="78"/>
        <v>4400</v>
      </c>
      <c r="T170" s="110">
        <f t="shared" si="78"/>
        <v>0</v>
      </c>
      <c r="U170" s="110">
        <f t="shared" si="78"/>
        <v>6050</v>
      </c>
      <c r="V170" s="110">
        <f t="shared" si="78"/>
        <v>0</v>
      </c>
      <c r="W170" s="110">
        <f t="shared" si="78"/>
        <v>0</v>
      </c>
      <c r="X170" s="110">
        <f t="shared" si="78"/>
        <v>0</v>
      </c>
      <c r="Y170" s="110">
        <f t="shared" si="78"/>
        <v>0</v>
      </c>
      <c r="Z170" s="110">
        <f t="shared" si="78"/>
        <v>0</v>
      </c>
      <c r="AA170" s="110">
        <f t="shared" si="78"/>
        <v>6600</v>
      </c>
      <c r="AB170" s="110">
        <f t="shared" si="78"/>
        <v>0</v>
      </c>
      <c r="AC170" s="110">
        <f t="shared" si="78"/>
        <v>6600</v>
      </c>
      <c r="AD170" s="110">
        <f t="shared" si="78"/>
        <v>0</v>
      </c>
      <c r="AE170" s="112">
        <f t="shared" si="78"/>
        <v>6600</v>
      </c>
      <c r="AF170" s="108"/>
    </row>
    <row r="171" spans="1:32" ht="75" customHeight="1" outlineLevel="1" thickBot="1" x14ac:dyDescent="0.4">
      <c r="A171" s="192">
        <v>13</v>
      </c>
      <c r="B171" s="114">
        <v>769</v>
      </c>
      <c r="C171" s="115">
        <v>2557</v>
      </c>
      <c r="D171" s="130" t="s">
        <v>278</v>
      </c>
      <c r="E171" s="86">
        <v>32764.605</v>
      </c>
      <c r="F171" s="86">
        <v>11576.689</v>
      </c>
      <c r="G171" s="86">
        <f>J171+F171</f>
        <v>12126.689</v>
      </c>
      <c r="H171" s="117">
        <f>U171</f>
        <v>550</v>
      </c>
      <c r="I171" s="86">
        <f>AE171</f>
        <v>0</v>
      </c>
      <c r="J171" s="88">
        <f>SUM(H171:I171)</f>
        <v>550</v>
      </c>
      <c r="K171" s="120"/>
      <c r="L171" s="119"/>
      <c r="M171" s="120"/>
      <c r="N171" s="66">
        <v>550</v>
      </c>
      <c r="O171" s="120"/>
      <c r="P171" s="120"/>
      <c r="Q171" s="120"/>
      <c r="R171" s="91"/>
      <c r="S171" s="91">
        <f>SUM(K171:Q171)</f>
        <v>550</v>
      </c>
      <c r="T171" s="120"/>
      <c r="U171" s="92">
        <f>SUM(S171:T171)</f>
        <v>550</v>
      </c>
      <c r="V171" s="118"/>
      <c r="W171" s="119"/>
      <c r="X171" s="120"/>
      <c r="Y171" s="120"/>
      <c r="Z171" s="120"/>
      <c r="AA171" s="120"/>
      <c r="AB171" s="120"/>
      <c r="AC171" s="91">
        <f>SUM(V171:AB171)</f>
        <v>0</v>
      </c>
      <c r="AD171" s="120"/>
      <c r="AE171" s="87">
        <f>SUM(AC171:AD171)</f>
        <v>0</v>
      </c>
      <c r="AF171" s="122" t="s">
        <v>279</v>
      </c>
    </row>
    <row r="172" spans="1:32" ht="50.1" hidden="1" customHeight="1" outlineLevel="1" thickBot="1" x14ac:dyDescent="0.4">
      <c r="A172" s="113"/>
      <c r="B172" s="114">
        <v>769</v>
      </c>
      <c r="C172" s="115"/>
      <c r="D172" s="130"/>
      <c r="E172" s="86"/>
      <c r="F172" s="86"/>
      <c r="G172" s="86">
        <f>J172+F172</f>
        <v>0</v>
      </c>
      <c r="H172" s="117">
        <f>U172</f>
        <v>0</v>
      </c>
      <c r="I172" s="86">
        <f>AE172</f>
        <v>0</v>
      </c>
      <c r="J172" s="88">
        <f>SUM(H172:I172)</f>
        <v>0</v>
      </c>
      <c r="K172" s="118"/>
      <c r="L172" s="119"/>
      <c r="M172" s="120"/>
      <c r="N172" s="120"/>
      <c r="O172" s="120"/>
      <c r="P172" s="120"/>
      <c r="Q172" s="120"/>
      <c r="R172" s="91"/>
      <c r="S172" s="91">
        <f>SUM(K172:Q172)</f>
        <v>0</v>
      </c>
      <c r="T172" s="120"/>
      <c r="U172" s="92">
        <f>SUM(S172:T172)</f>
        <v>0</v>
      </c>
      <c r="V172" s="118"/>
      <c r="W172" s="119"/>
      <c r="X172" s="120"/>
      <c r="Y172" s="120"/>
      <c r="Z172" s="120"/>
      <c r="AA172" s="120"/>
      <c r="AB172" s="120"/>
      <c r="AC172" s="91">
        <f>SUM(V172:AB172)</f>
        <v>0</v>
      </c>
      <c r="AD172" s="120"/>
      <c r="AE172" s="87">
        <f>SUM(AC172:AD172)</f>
        <v>0</v>
      </c>
      <c r="AF172" s="122"/>
    </row>
    <row r="173" spans="1:32" ht="50.1" customHeight="1" outlineLevel="1" thickBot="1" x14ac:dyDescent="0.4">
      <c r="A173" s="113"/>
      <c r="B173" s="407" t="s">
        <v>280</v>
      </c>
      <c r="C173" s="408"/>
      <c r="D173" s="409"/>
      <c r="E173" s="110">
        <f t="shared" ref="E173:AE173" si="79">SUBTOTAL(9,E171:E172)</f>
        <v>32764.605</v>
      </c>
      <c r="F173" s="110">
        <f t="shared" si="79"/>
        <v>11576.689</v>
      </c>
      <c r="G173" s="110">
        <f t="shared" si="79"/>
        <v>12126.689</v>
      </c>
      <c r="H173" s="110">
        <f t="shared" si="79"/>
        <v>550</v>
      </c>
      <c r="I173" s="110">
        <f t="shared" si="79"/>
        <v>0</v>
      </c>
      <c r="J173" s="110">
        <f t="shared" si="79"/>
        <v>550</v>
      </c>
      <c r="K173" s="110">
        <f t="shared" si="79"/>
        <v>0</v>
      </c>
      <c r="L173" s="110">
        <f t="shared" si="79"/>
        <v>0</v>
      </c>
      <c r="M173" s="110">
        <f t="shared" si="79"/>
        <v>0</v>
      </c>
      <c r="N173" s="110">
        <f t="shared" si="79"/>
        <v>550</v>
      </c>
      <c r="O173" s="110">
        <f t="shared" si="79"/>
        <v>0</v>
      </c>
      <c r="P173" s="110">
        <f t="shared" si="79"/>
        <v>0</v>
      </c>
      <c r="Q173" s="110">
        <f t="shared" si="79"/>
        <v>0</v>
      </c>
      <c r="R173" s="110">
        <f t="shared" si="79"/>
        <v>0</v>
      </c>
      <c r="S173" s="110">
        <f t="shared" si="79"/>
        <v>550</v>
      </c>
      <c r="T173" s="110">
        <f t="shared" si="79"/>
        <v>0</v>
      </c>
      <c r="U173" s="110">
        <f t="shared" si="79"/>
        <v>550</v>
      </c>
      <c r="V173" s="110">
        <f t="shared" si="79"/>
        <v>0</v>
      </c>
      <c r="W173" s="110">
        <f t="shared" si="79"/>
        <v>0</v>
      </c>
      <c r="X173" s="110">
        <f t="shared" si="79"/>
        <v>0</v>
      </c>
      <c r="Y173" s="110">
        <f t="shared" si="79"/>
        <v>0</v>
      </c>
      <c r="Z173" s="110">
        <f t="shared" si="79"/>
        <v>0</v>
      </c>
      <c r="AA173" s="110">
        <f t="shared" si="79"/>
        <v>0</v>
      </c>
      <c r="AB173" s="110">
        <f t="shared" si="79"/>
        <v>0</v>
      </c>
      <c r="AC173" s="110">
        <f t="shared" si="79"/>
        <v>0</v>
      </c>
      <c r="AD173" s="110">
        <f t="shared" si="79"/>
        <v>0</v>
      </c>
      <c r="AE173" s="110">
        <f t="shared" si="79"/>
        <v>0</v>
      </c>
      <c r="AF173" s="108"/>
    </row>
    <row r="174" spans="1:32" ht="69" customHeight="1" outlineLevel="1" x14ac:dyDescent="0.35">
      <c r="A174" s="113">
        <v>18</v>
      </c>
      <c r="B174" s="114">
        <v>812</v>
      </c>
      <c r="C174" s="115">
        <v>3995</v>
      </c>
      <c r="D174" s="130" t="s">
        <v>281</v>
      </c>
      <c r="E174" s="86">
        <v>16550</v>
      </c>
      <c r="F174" s="86">
        <v>5527</v>
      </c>
      <c r="G174" s="86">
        <f t="shared" ref="G174:G180" si="80">J174+F174</f>
        <v>18500</v>
      </c>
      <c r="H174" s="117">
        <f t="shared" ref="H174:H180" si="81">U174</f>
        <v>12973</v>
      </c>
      <c r="I174" s="86">
        <f t="shared" ref="I174:I180" si="82">AE174</f>
        <v>0</v>
      </c>
      <c r="J174" s="193">
        <f t="shared" ref="J174:J180" si="83">SUM(H174:I174)</f>
        <v>12973</v>
      </c>
      <c r="K174" s="118">
        <v>61</v>
      </c>
      <c r="L174" s="119"/>
      <c r="M174" s="120"/>
      <c r="N174" s="120"/>
      <c r="O174" s="120"/>
      <c r="P174" s="120"/>
      <c r="Q174" s="120">
        <f>4900-612+8012</f>
        <v>12300</v>
      </c>
      <c r="R174" s="91"/>
      <c r="S174" s="91">
        <f t="shared" ref="S174:S180" si="84">SUM(K174:Q174)</f>
        <v>12361</v>
      </c>
      <c r="T174" s="194">
        <v>612</v>
      </c>
      <c r="U174" s="92">
        <f>SUM(R174:T174)</f>
        <v>12973</v>
      </c>
      <c r="V174" s="118"/>
      <c r="W174" s="119"/>
      <c r="X174" s="120"/>
      <c r="Y174" s="120"/>
      <c r="Z174" s="120"/>
      <c r="AA174" s="120"/>
      <c r="AB174" s="120"/>
      <c r="AC174" s="91">
        <f t="shared" ref="AC174:AC180" si="85">SUM(V174:AB174)</f>
        <v>0</v>
      </c>
      <c r="AD174" s="120"/>
      <c r="AE174" s="87">
        <f t="shared" ref="AE174:AE180" si="86">SUM(AC174:AD174)</f>
        <v>0</v>
      </c>
      <c r="AF174" s="122" t="s">
        <v>282</v>
      </c>
    </row>
    <row r="175" spans="1:32" ht="57" customHeight="1" outlineLevel="1" x14ac:dyDescent="0.35">
      <c r="A175" s="113">
        <v>18</v>
      </c>
      <c r="B175" s="114">
        <v>812</v>
      </c>
      <c r="C175" s="115">
        <v>3849</v>
      </c>
      <c r="D175" s="130" t="s">
        <v>283</v>
      </c>
      <c r="E175" s="86">
        <v>12500</v>
      </c>
      <c r="F175" s="86">
        <v>894</v>
      </c>
      <c r="G175" s="86">
        <f t="shared" si="80"/>
        <v>1894</v>
      </c>
      <c r="H175" s="117">
        <f t="shared" si="81"/>
        <v>1000</v>
      </c>
      <c r="I175" s="86">
        <f t="shared" si="82"/>
        <v>0</v>
      </c>
      <c r="J175" s="193">
        <f t="shared" si="83"/>
        <v>1000</v>
      </c>
      <c r="K175" s="118"/>
      <c r="L175" s="119"/>
      <c r="M175" s="120"/>
      <c r="N175" s="120"/>
      <c r="O175" s="120"/>
      <c r="P175" s="120"/>
      <c r="Q175" s="120"/>
      <c r="R175" s="91">
        <v>1000</v>
      </c>
      <c r="S175" s="91">
        <f t="shared" si="84"/>
        <v>0</v>
      </c>
      <c r="T175" s="120"/>
      <c r="U175" s="92">
        <f>SUM(R175:T175)</f>
        <v>1000</v>
      </c>
      <c r="V175" s="118"/>
      <c r="W175" s="119"/>
      <c r="X175" s="120"/>
      <c r="Y175" s="120"/>
      <c r="Z175" s="120"/>
      <c r="AA175" s="120"/>
      <c r="AB175" s="120"/>
      <c r="AC175" s="91">
        <f t="shared" si="85"/>
        <v>0</v>
      </c>
      <c r="AD175" s="120"/>
      <c r="AE175" s="87">
        <f t="shared" si="86"/>
        <v>0</v>
      </c>
      <c r="AF175" s="122" t="s">
        <v>284</v>
      </c>
    </row>
    <row r="176" spans="1:32" ht="69" customHeight="1" outlineLevel="1" thickBot="1" x14ac:dyDescent="0.4">
      <c r="A176" s="113">
        <v>18</v>
      </c>
      <c r="B176" s="114">
        <v>812</v>
      </c>
      <c r="C176" s="142">
        <v>4371</v>
      </c>
      <c r="D176" s="130" t="s">
        <v>285</v>
      </c>
      <c r="E176" s="86"/>
      <c r="F176" s="86"/>
      <c r="G176" s="86">
        <f t="shared" si="80"/>
        <v>2000</v>
      </c>
      <c r="H176" s="117">
        <f t="shared" si="81"/>
        <v>2000</v>
      </c>
      <c r="I176" s="86">
        <f t="shared" si="82"/>
        <v>0</v>
      </c>
      <c r="J176" s="193">
        <f t="shared" si="83"/>
        <v>2000</v>
      </c>
      <c r="K176" s="118"/>
      <c r="L176" s="119"/>
      <c r="M176" s="120"/>
      <c r="N176" s="120"/>
      <c r="O176" s="120"/>
      <c r="P176" s="120"/>
      <c r="Q176" s="120"/>
      <c r="R176" s="91">
        <v>2000</v>
      </c>
      <c r="S176" s="91">
        <f t="shared" si="84"/>
        <v>0</v>
      </c>
      <c r="T176" s="120"/>
      <c r="U176" s="92">
        <f>SUM(R176:T176)</f>
        <v>2000</v>
      </c>
      <c r="V176" s="118"/>
      <c r="W176" s="119"/>
      <c r="X176" s="120"/>
      <c r="Y176" s="120"/>
      <c r="Z176" s="120"/>
      <c r="AA176" s="120"/>
      <c r="AB176" s="120"/>
      <c r="AC176" s="91">
        <f t="shared" si="85"/>
        <v>0</v>
      </c>
      <c r="AD176" s="120"/>
      <c r="AE176" s="87">
        <f t="shared" si="86"/>
        <v>0</v>
      </c>
      <c r="AF176" s="122" t="s">
        <v>286</v>
      </c>
    </row>
    <row r="177" spans="1:32" ht="69" hidden="1" customHeight="1" outlineLevel="1" x14ac:dyDescent="0.35">
      <c r="A177" s="113"/>
      <c r="B177" s="114">
        <v>812</v>
      </c>
      <c r="C177" s="115"/>
      <c r="D177" s="130"/>
      <c r="E177" s="86"/>
      <c r="F177" s="185"/>
      <c r="G177" s="86">
        <f t="shared" si="80"/>
        <v>0</v>
      </c>
      <c r="H177" s="185">
        <f t="shared" si="81"/>
        <v>0</v>
      </c>
      <c r="I177" s="86">
        <f t="shared" si="82"/>
        <v>0</v>
      </c>
      <c r="J177" s="193">
        <f t="shared" si="83"/>
        <v>0</v>
      </c>
      <c r="K177" s="118"/>
      <c r="L177" s="119"/>
      <c r="M177" s="120"/>
      <c r="N177" s="120"/>
      <c r="O177" s="120"/>
      <c r="P177" s="120"/>
      <c r="Q177" s="120"/>
      <c r="R177" s="91"/>
      <c r="S177" s="91">
        <f t="shared" si="84"/>
        <v>0</v>
      </c>
      <c r="T177" s="120"/>
      <c r="U177" s="92">
        <f>SUM(S177:T177)</f>
        <v>0</v>
      </c>
      <c r="V177" s="118"/>
      <c r="W177" s="119"/>
      <c r="X177" s="120"/>
      <c r="Y177" s="120"/>
      <c r="Z177" s="120"/>
      <c r="AA177" s="120"/>
      <c r="AB177" s="120"/>
      <c r="AC177" s="91">
        <f t="shared" si="85"/>
        <v>0</v>
      </c>
      <c r="AD177" s="120"/>
      <c r="AE177" s="87">
        <f t="shared" si="86"/>
        <v>0</v>
      </c>
      <c r="AF177" s="122"/>
    </row>
    <row r="178" spans="1:32" ht="69" hidden="1" customHeight="1" outlineLevel="1" x14ac:dyDescent="0.35">
      <c r="A178" s="113"/>
      <c r="B178" s="114">
        <v>812</v>
      </c>
      <c r="C178" s="115"/>
      <c r="D178" s="130"/>
      <c r="E178" s="86"/>
      <c r="F178" s="185"/>
      <c r="G178" s="86">
        <f t="shared" si="80"/>
        <v>0</v>
      </c>
      <c r="H178" s="185">
        <f t="shared" si="81"/>
        <v>0</v>
      </c>
      <c r="I178" s="86">
        <f t="shared" si="82"/>
        <v>0</v>
      </c>
      <c r="J178" s="193">
        <f t="shared" si="83"/>
        <v>0</v>
      </c>
      <c r="K178" s="118"/>
      <c r="L178" s="119"/>
      <c r="M178" s="120"/>
      <c r="N178" s="120"/>
      <c r="O178" s="120"/>
      <c r="P178" s="120"/>
      <c r="Q178" s="120"/>
      <c r="R178" s="91"/>
      <c r="S178" s="91">
        <f t="shared" si="84"/>
        <v>0</v>
      </c>
      <c r="T178" s="120"/>
      <c r="U178" s="92">
        <f>SUM(R178:T178)</f>
        <v>0</v>
      </c>
      <c r="V178" s="118"/>
      <c r="W178" s="119"/>
      <c r="X178" s="120"/>
      <c r="Y178" s="120"/>
      <c r="Z178" s="120"/>
      <c r="AA178" s="120"/>
      <c r="AB178" s="120"/>
      <c r="AC178" s="91">
        <f t="shared" si="85"/>
        <v>0</v>
      </c>
      <c r="AD178" s="120"/>
      <c r="AE178" s="87">
        <f t="shared" si="86"/>
        <v>0</v>
      </c>
      <c r="AF178" s="122"/>
    </row>
    <row r="179" spans="1:32" ht="69" hidden="1" customHeight="1" outlineLevel="1" x14ac:dyDescent="0.35">
      <c r="A179" s="113"/>
      <c r="B179" s="114">
        <v>812</v>
      </c>
      <c r="C179" s="115"/>
      <c r="D179" s="130"/>
      <c r="E179" s="86"/>
      <c r="F179" s="185"/>
      <c r="G179" s="86">
        <f t="shared" si="80"/>
        <v>0</v>
      </c>
      <c r="H179" s="185">
        <f t="shared" si="81"/>
        <v>0</v>
      </c>
      <c r="I179" s="86">
        <f t="shared" si="82"/>
        <v>0</v>
      </c>
      <c r="J179" s="193">
        <f t="shared" si="83"/>
        <v>0</v>
      </c>
      <c r="K179" s="118"/>
      <c r="L179" s="119"/>
      <c r="M179" s="120"/>
      <c r="N179" s="120"/>
      <c r="O179" s="120"/>
      <c r="P179" s="120"/>
      <c r="Q179" s="120"/>
      <c r="R179" s="91"/>
      <c r="S179" s="91">
        <f t="shared" si="84"/>
        <v>0</v>
      </c>
      <c r="T179" s="120"/>
      <c r="U179" s="92">
        <f>SUM(R179:T179)</f>
        <v>0</v>
      </c>
      <c r="V179" s="118"/>
      <c r="W179" s="119"/>
      <c r="X179" s="120"/>
      <c r="Y179" s="120"/>
      <c r="Z179" s="120"/>
      <c r="AA179" s="120"/>
      <c r="AB179" s="120"/>
      <c r="AC179" s="91">
        <f t="shared" si="85"/>
        <v>0</v>
      </c>
      <c r="AD179" s="120"/>
      <c r="AE179" s="87">
        <f t="shared" si="86"/>
        <v>0</v>
      </c>
      <c r="AF179" s="122"/>
    </row>
    <row r="180" spans="1:32" ht="69" hidden="1" customHeight="1" outlineLevel="1" thickBot="1" x14ac:dyDescent="0.4">
      <c r="A180" s="113"/>
      <c r="B180" s="114">
        <v>812</v>
      </c>
      <c r="C180" s="115"/>
      <c r="D180" s="130"/>
      <c r="E180" s="86"/>
      <c r="F180" s="185"/>
      <c r="G180" s="86">
        <f t="shared" si="80"/>
        <v>0</v>
      </c>
      <c r="H180" s="185">
        <f t="shared" si="81"/>
        <v>0</v>
      </c>
      <c r="I180" s="86">
        <f t="shared" si="82"/>
        <v>0</v>
      </c>
      <c r="J180" s="193">
        <f t="shared" si="83"/>
        <v>0</v>
      </c>
      <c r="K180" s="118"/>
      <c r="L180" s="119"/>
      <c r="M180" s="120"/>
      <c r="N180" s="120"/>
      <c r="O180" s="120"/>
      <c r="P180" s="120"/>
      <c r="Q180" s="120"/>
      <c r="R180" s="91"/>
      <c r="S180" s="91">
        <f t="shared" si="84"/>
        <v>0</v>
      </c>
      <c r="T180" s="120"/>
      <c r="U180" s="92">
        <f>SUM(R180:T180)</f>
        <v>0</v>
      </c>
      <c r="V180" s="118"/>
      <c r="W180" s="119"/>
      <c r="X180" s="120"/>
      <c r="Y180" s="120"/>
      <c r="Z180" s="120"/>
      <c r="AA180" s="120"/>
      <c r="AB180" s="120"/>
      <c r="AC180" s="91">
        <f t="shared" si="85"/>
        <v>0</v>
      </c>
      <c r="AD180" s="120"/>
      <c r="AE180" s="87">
        <f t="shared" si="86"/>
        <v>0</v>
      </c>
      <c r="AF180" s="122"/>
    </row>
    <row r="181" spans="1:32" ht="50.1" customHeight="1" collapsed="1" thickBot="1" x14ac:dyDescent="0.4">
      <c r="A181" s="113"/>
      <c r="B181" s="195"/>
      <c r="C181" s="195"/>
      <c r="D181" s="195" t="s">
        <v>287</v>
      </c>
      <c r="E181" s="110">
        <f t="shared" ref="E181:AE181" si="87">SUBTOTAL(9,E174:E180)</f>
        <v>29050</v>
      </c>
      <c r="F181" s="110">
        <f t="shared" si="87"/>
        <v>6421</v>
      </c>
      <c r="G181" s="110">
        <f t="shared" si="87"/>
        <v>22394</v>
      </c>
      <c r="H181" s="110">
        <f t="shared" si="87"/>
        <v>15973</v>
      </c>
      <c r="I181" s="110">
        <f t="shared" si="87"/>
        <v>0</v>
      </c>
      <c r="J181" s="110">
        <f t="shared" si="87"/>
        <v>15973</v>
      </c>
      <c r="K181" s="110">
        <f t="shared" si="87"/>
        <v>61</v>
      </c>
      <c r="L181" s="110">
        <f t="shared" si="87"/>
        <v>0</v>
      </c>
      <c r="M181" s="110">
        <f t="shared" si="87"/>
        <v>0</v>
      </c>
      <c r="N181" s="110">
        <f t="shared" si="87"/>
        <v>0</v>
      </c>
      <c r="O181" s="110">
        <f t="shared" si="87"/>
        <v>0</v>
      </c>
      <c r="P181" s="110">
        <f t="shared" si="87"/>
        <v>0</v>
      </c>
      <c r="Q181" s="110">
        <f t="shared" si="87"/>
        <v>12300</v>
      </c>
      <c r="R181" s="110">
        <f t="shared" si="87"/>
        <v>3000</v>
      </c>
      <c r="S181" s="110">
        <f t="shared" si="87"/>
        <v>12361</v>
      </c>
      <c r="T181" s="110">
        <f t="shared" si="87"/>
        <v>612</v>
      </c>
      <c r="U181" s="110">
        <f t="shared" si="87"/>
        <v>15973</v>
      </c>
      <c r="V181" s="110">
        <f t="shared" si="87"/>
        <v>0</v>
      </c>
      <c r="W181" s="110">
        <f t="shared" si="87"/>
        <v>0</v>
      </c>
      <c r="X181" s="110">
        <f t="shared" si="87"/>
        <v>0</v>
      </c>
      <c r="Y181" s="110">
        <f t="shared" si="87"/>
        <v>0</v>
      </c>
      <c r="Z181" s="110">
        <f t="shared" si="87"/>
        <v>0</v>
      </c>
      <c r="AA181" s="110">
        <f t="shared" si="87"/>
        <v>0</v>
      </c>
      <c r="AB181" s="110">
        <f t="shared" si="87"/>
        <v>0</v>
      </c>
      <c r="AC181" s="110">
        <f t="shared" si="87"/>
        <v>0</v>
      </c>
      <c r="AD181" s="110">
        <f t="shared" si="87"/>
        <v>0</v>
      </c>
      <c r="AE181" s="110">
        <f t="shared" si="87"/>
        <v>0</v>
      </c>
      <c r="AF181" s="196"/>
    </row>
    <row r="182" spans="1:32" ht="105" customHeight="1" x14ac:dyDescent="0.35">
      <c r="A182" s="113">
        <v>18</v>
      </c>
      <c r="B182" s="197">
        <v>813</v>
      </c>
      <c r="C182" s="198">
        <v>4062</v>
      </c>
      <c r="D182" s="199" t="s">
        <v>288</v>
      </c>
      <c r="E182" s="101">
        <v>33800</v>
      </c>
      <c r="F182" s="100">
        <v>10711</v>
      </c>
      <c r="G182" s="200">
        <f t="shared" ref="G182:G188" si="88">F182+J182</f>
        <v>32000</v>
      </c>
      <c r="H182" s="105">
        <f t="shared" ref="H182:H188" si="89">U182</f>
        <v>21289</v>
      </c>
      <c r="I182" s="106">
        <f t="shared" ref="I182:I188" si="90">AE182</f>
        <v>0</v>
      </c>
      <c r="J182" s="201">
        <f t="shared" ref="J182:J188" si="91">SUM(H182:I182)</f>
        <v>21289</v>
      </c>
      <c r="K182" s="200"/>
      <c r="L182" s="148"/>
      <c r="M182" s="105"/>
      <c r="N182" s="105"/>
      <c r="O182" s="105"/>
      <c r="P182" s="105"/>
      <c r="Q182" s="105"/>
      <c r="R182" s="120">
        <v>17174.436000000002</v>
      </c>
      <c r="S182" s="120">
        <f t="shared" ref="S182:S188" si="92">SUM(K182:Q182)</f>
        <v>0</v>
      </c>
      <c r="T182" s="194">
        <v>4114.5640000000003</v>
      </c>
      <c r="U182" s="121">
        <f t="shared" ref="U182:U188" si="93">SUM(R182:T182)</f>
        <v>21289</v>
      </c>
      <c r="V182" s="148"/>
      <c r="W182" s="105"/>
      <c r="X182" s="105"/>
      <c r="Y182" s="105"/>
      <c r="Z182" s="105"/>
      <c r="AA182" s="105"/>
      <c r="AB182" s="105"/>
      <c r="AC182" s="105">
        <f t="shared" ref="AC182:AC188" si="94">SUM(V182:AB182)</f>
        <v>0</v>
      </c>
      <c r="AD182" s="105"/>
      <c r="AE182" s="100">
        <f t="shared" ref="AE182:AE188" si="95">SUM(AC182:AD182)</f>
        <v>0</v>
      </c>
      <c r="AF182" s="202" t="s">
        <v>289</v>
      </c>
    </row>
    <row r="183" spans="1:32" ht="82.5" customHeight="1" x14ac:dyDescent="0.35">
      <c r="A183" s="113">
        <v>18</v>
      </c>
      <c r="B183" s="203">
        <v>813</v>
      </c>
      <c r="C183" s="204">
        <v>4121</v>
      </c>
      <c r="D183" s="205" t="s">
        <v>290</v>
      </c>
      <c r="E183" s="98">
        <v>2000</v>
      </c>
      <c r="F183" s="126">
        <v>2000</v>
      </c>
      <c r="G183" s="107">
        <f t="shared" si="88"/>
        <v>12000</v>
      </c>
      <c r="H183" s="104">
        <f t="shared" si="89"/>
        <v>0</v>
      </c>
      <c r="I183" s="128">
        <f t="shared" si="90"/>
        <v>10000</v>
      </c>
      <c r="J183" s="182">
        <f t="shared" si="91"/>
        <v>10000</v>
      </c>
      <c r="K183" s="107"/>
      <c r="L183" s="103"/>
      <c r="M183" s="104"/>
      <c r="N183" s="104"/>
      <c r="O183" s="104"/>
      <c r="P183" s="104"/>
      <c r="Q183" s="104"/>
      <c r="R183" s="104"/>
      <c r="S183" s="104">
        <f t="shared" si="92"/>
        <v>0</v>
      </c>
      <c r="T183" s="206"/>
      <c r="U183" s="128">
        <f t="shared" si="93"/>
        <v>0</v>
      </c>
      <c r="V183" s="103">
        <v>10000</v>
      </c>
      <c r="W183" s="104"/>
      <c r="X183" s="104"/>
      <c r="Y183" s="104"/>
      <c r="Z183" s="104"/>
      <c r="AA183" s="104"/>
      <c r="AB183" s="104"/>
      <c r="AC183" s="104">
        <f t="shared" si="94"/>
        <v>10000</v>
      </c>
      <c r="AD183" s="104"/>
      <c r="AE183" s="126">
        <f t="shared" si="95"/>
        <v>10000</v>
      </c>
      <c r="AF183" s="207" t="s">
        <v>291</v>
      </c>
    </row>
    <row r="184" spans="1:32" ht="82.5" customHeight="1" x14ac:dyDescent="0.35">
      <c r="A184" s="113">
        <v>18</v>
      </c>
      <c r="B184" s="203">
        <v>813</v>
      </c>
      <c r="C184" s="204">
        <v>3601</v>
      </c>
      <c r="D184" s="205" t="s">
        <v>292</v>
      </c>
      <c r="E184" s="98">
        <v>4600</v>
      </c>
      <c r="F184" s="98">
        <v>4600</v>
      </c>
      <c r="G184" s="107">
        <f t="shared" si="88"/>
        <v>29535</v>
      </c>
      <c r="H184" s="104">
        <f t="shared" si="89"/>
        <v>24935</v>
      </c>
      <c r="I184" s="128">
        <f t="shared" si="90"/>
        <v>0</v>
      </c>
      <c r="J184" s="182">
        <f t="shared" si="91"/>
        <v>24935</v>
      </c>
      <c r="K184" s="107"/>
      <c r="L184" s="103"/>
      <c r="M184" s="104"/>
      <c r="N184" s="104"/>
      <c r="O184" s="104"/>
      <c r="P184" s="104"/>
      <c r="Q184" s="104"/>
      <c r="R184" s="104">
        <v>9033.6560000000009</v>
      </c>
      <c r="S184" s="104">
        <f t="shared" si="92"/>
        <v>0</v>
      </c>
      <c r="T184" s="206">
        <v>15901.343999999999</v>
      </c>
      <c r="U184" s="128">
        <f t="shared" si="93"/>
        <v>24935</v>
      </c>
      <c r="V184" s="103"/>
      <c r="W184" s="104"/>
      <c r="X184" s="104"/>
      <c r="Y184" s="104"/>
      <c r="Z184" s="104"/>
      <c r="AA184" s="104"/>
      <c r="AB184" s="104"/>
      <c r="AC184" s="104">
        <f t="shared" si="94"/>
        <v>0</v>
      </c>
      <c r="AD184" s="104"/>
      <c r="AE184" s="126">
        <f t="shared" si="95"/>
        <v>0</v>
      </c>
      <c r="AF184" s="108" t="s">
        <v>289</v>
      </c>
    </row>
    <row r="185" spans="1:32" ht="82.5" customHeight="1" thickBot="1" x14ac:dyDescent="0.4">
      <c r="A185" s="113">
        <v>18</v>
      </c>
      <c r="B185" s="203">
        <v>813</v>
      </c>
      <c r="C185" s="204">
        <v>3850</v>
      </c>
      <c r="D185" s="208" t="s">
        <v>293</v>
      </c>
      <c r="E185" s="98">
        <v>26000</v>
      </c>
      <c r="F185" s="126">
        <v>23005</v>
      </c>
      <c r="G185" s="107">
        <f t="shared" si="88"/>
        <v>27000</v>
      </c>
      <c r="H185" s="104">
        <f t="shared" si="89"/>
        <v>3995</v>
      </c>
      <c r="I185" s="128">
        <f t="shared" si="90"/>
        <v>0</v>
      </c>
      <c r="J185" s="182">
        <f t="shared" si="91"/>
        <v>3995</v>
      </c>
      <c r="K185" s="107"/>
      <c r="L185" s="103"/>
      <c r="M185" s="104"/>
      <c r="N185" s="104"/>
      <c r="O185" s="104"/>
      <c r="P185" s="104"/>
      <c r="Q185" s="104"/>
      <c r="R185" s="104">
        <v>3995</v>
      </c>
      <c r="S185" s="104">
        <f t="shared" si="92"/>
        <v>0</v>
      </c>
      <c r="T185" s="104"/>
      <c r="U185" s="128">
        <f t="shared" si="93"/>
        <v>3995</v>
      </c>
      <c r="V185" s="103"/>
      <c r="W185" s="104"/>
      <c r="X185" s="104"/>
      <c r="Y185" s="104"/>
      <c r="Z185" s="104"/>
      <c r="AA185" s="104"/>
      <c r="AB185" s="104"/>
      <c r="AC185" s="104">
        <f t="shared" si="94"/>
        <v>0</v>
      </c>
      <c r="AD185" s="104"/>
      <c r="AE185" s="126">
        <f t="shared" si="95"/>
        <v>0</v>
      </c>
      <c r="AF185" s="209"/>
    </row>
    <row r="186" spans="1:32" ht="82.5" hidden="1" customHeight="1" x14ac:dyDescent="0.35">
      <c r="A186" s="123"/>
      <c r="B186" s="203">
        <v>813</v>
      </c>
      <c r="C186" s="204"/>
      <c r="D186" s="208"/>
      <c r="E186" s="98"/>
      <c r="F186" s="126"/>
      <c r="G186" s="107">
        <f t="shared" si="88"/>
        <v>0</v>
      </c>
      <c r="H186" s="104">
        <f t="shared" si="89"/>
        <v>0</v>
      </c>
      <c r="I186" s="128">
        <f t="shared" si="90"/>
        <v>0</v>
      </c>
      <c r="J186" s="182">
        <f t="shared" si="91"/>
        <v>0</v>
      </c>
      <c r="K186" s="107"/>
      <c r="L186" s="103"/>
      <c r="M186" s="104"/>
      <c r="N186" s="104"/>
      <c r="O186" s="104"/>
      <c r="P186" s="104"/>
      <c r="Q186" s="104"/>
      <c r="R186" s="104"/>
      <c r="S186" s="104">
        <f t="shared" si="92"/>
        <v>0</v>
      </c>
      <c r="T186" s="104"/>
      <c r="U186" s="128">
        <f t="shared" si="93"/>
        <v>0</v>
      </c>
      <c r="V186" s="103"/>
      <c r="W186" s="104"/>
      <c r="X186" s="104"/>
      <c r="Y186" s="104"/>
      <c r="Z186" s="104"/>
      <c r="AA186" s="104"/>
      <c r="AB186" s="104"/>
      <c r="AC186" s="104">
        <f t="shared" si="94"/>
        <v>0</v>
      </c>
      <c r="AD186" s="104"/>
      <c r="AE186" s="126">
        <f t="shared" si="95"/>
        <v>0</v>
      </c>
      <c r="AF186" s="209"/>
    </row>
    <row r="187" spans="1:32" ht="82.5" hidden="1" customHeight="1" x14ac:dyDescent="0.35">
      <c r="A187" s="123"/>
      <c r="B187" s="203">
        <v>813</v>
      </c>
      <c r="C187" s="204"/>
      <c r="D187" s="208"/>
      <c r="E187" s="98"/>
      <c r="F187" s="126"/>
      <c r="G187" s="107">
        <f t="shared" si="88"/>
        <v>0</v>
      </c>
      <c r="H187" s="104">
        <f t="shared" si="89"/>
        <v>0</v>
      </c>
      <c r="I187" s="128">
        <f t="shared" si="90"/>
        <v>0</v>
      </c>
      <c r="J187" s="182">
        <f t="shared" si="91"/>
        <v>0</v>
      </c>
      <c r="K187" s="107"/>
      <c r="L187" s="103"/>
      <c r="M187" s="104"/>
      <c r="N187" s="104"/>
      <c r="O187" s="104"/>
      <c r="P187" s="104"/>
      <c r="Q187" s="104"/>
      <c r="R187" s="104"/>
      <c r="S187" s="104">
        <f t="shared" si="92"/>
        <v>0</v>
      </c>
      <c r="T187" s="104"/>
      <c r="U187" s="128">
        <f t="shared" si="93"/>
        <v>0</v>
      </c>
      <c r="V187" s="103"/>
      <c r="W187" s="104"/>
      <c r="X187" s="104"/>
      <c r="Y187" s="104"/>
      <c r="Z187" s="104"/>
      <c r="AA187" s="104"/>
      <c r="AB187" s="104"/>
      <c r="AC187" s="104">
        <f t="shared" si="94"/>
        <v>0</v>
      </c>
      <c r="AD187" s="104"/>
      <c r="AE187" s="126">
        <f t="shared" si="95"/>
        <v>0</v>
      </c>
      <c r="AF187" s="209"/>
    </row>
    <row r="188" spans="1:32" ht="82.5" hidden="1" customHeight="1" thickBot="1" x14ac:dyDescent="0.4">
      <c r="A188" s="123"/>
      <c r="B188" s="203">
        <v>813</v>
      </c>
      <c r="C188" s="204"/>
      <c r="D188" s="208"/>
      <c r="E188" s="98"/>
      <c r="F188" s="126"/>
      <c r="G188" s="107">
        <f t="shared" si="88"/>
        <v>0</v>
      </c>
      <c r="H188" s="104">
        <f t="shared" si="89"/>
        <v>0</v>
      </c>
      <c r="I188" s="128">
        <f t="shared" si="90"/>
        <v>0</v>
      </c>
      <c r="J188" s="182">
        <f t="shared" si="91"/>
        <v>0</v>
      </c>
      <c r="K188" s="107"/>
      <c r="L188" s="103"/>
      <c r="M188" s="104"/>
      <c r="N188" s="104"/>
      <c r="O188" s="104"/>
      <c r="P188" s="104"/>
      <c r="Q188" s="104"/>
      <c r="R188" s="104"/>
      <c r="S188" s="104">
        <f t="shared" si="92"/>
        <v>0</v>
      </c>
      <c r="T188" s="104"/>
      <c r="U188" s="128">
        <f t="shared" si="93"/>
        <v>0</v>
      </c>
      <c r="V188" s="103"/>
      <c r="W188" s="104"/>
      <c r="X188" s="104"/>
      <c r="Y188" s="104"/>
      <c r="Z188" s="104"/>
      <c r="AA188" s="104"/>
      <c r="AB188" s="104"/>
      <c r="AC188" s="104">
        <f t="shared" si="94"/>
        <v>0</v>
      </c>
      <c r="AD188" s="104"/>
      <c r="AE188" s="126">
        <f t="shared" si="95"/>
        <v>0</v>
      </c>
      <c r="AF188" s="209"/>
    </row>
    <row r="189" spans="1:32" ht="50.1" customHeight="1" thickBot="1" x14ac:dyDescent="0.4">
      <c r="A189" s="210"/>
      <c r="B189" s="195"/>
      <c r="C189" s="195"/>
      <c r="D189" s="195" t="s">
        <v>294</v>
      </c>
      <c r="E189" s="110">
        <f t="shared" ref="E189:AE189" si="96">SUBTOTAL(9,E182:E188)</f>
        <v>66400</v>
      </c>
      <c r="F189" s="112">
        <f t="shared" si="96"/>
        <v>40316</v>
      </c>
      <c r="G189" s="110">
        <f t="shared" si="96"/>
        <v>100535</v>
      </c>
      <c r="H189" s="110">
        <f t="shared" si="96"/>
        <v>50219</v>
      </c>
      <c r="I189" s="110">
        <f t="shared" si="96"/>
        <v>10000</v>
      </c>
      <c r="J189" s="111">
        <f t="shared" si="96"/>
        <v>60219</v>
      </c>
      <c r="K189" s="110">
        <f t="shared" si="96"/>
        <v>0</v>
      </c>
      <c r="L189" s="110">
        <f t="shared" si="96"/>
        <v>0</v>
      </c>
      <c r="M189" s="110">
        <f t="shared" si="96"/>
        <v>0</v>
      </c>
      <c r="N189" s="110">
        <f t="shared" si="96"/>
        <v>0</v>
      </c>
      <c r="O189" s="110">
        <f t="shared" si="96"/>
        <v>0</v>
      </c>
      <c r="P189" s="110">
        <f t="shared" si="96"/>
        <v>0</v>
      </c>
      <c r="Q189" s="110">
        <f t="shared" si="96"/>
        <v>0</v>
      </c>
      <c r="R189" s="110">
        <f t="shared" si="96"/>
        <v>30203.092000000004</v>
      </c>
      <c r="S189" s="110">
        <f t="shared" si="96"/>
        <v>0</v>
      </c>
      <c r="T189" s="110">
        <f t="shared" si="96"/>
        <v>20015.907999999999</v>
      </c>
      <c r="U189" s="110">
        <f t="shared" si="96"/>
        <v>50219</v>
      </c>
      <c r="V189" s="111">
        <f t="shared" si="96"/>
        <v>10000</v>
      </c>
      <c r="W189" s="111">
        <f t="shared" si="96"/>
        <v>0</v>
      </c>
      <c r="X189" s="110">
        <f t="shared" si="96"/>
        <v>0</v>
      </c>
      <c r="Y189" s="110">
        <f t="shared" si="96"/>
        <v>0</v>
      </c>
      <c r="Z189" s="110">
        <f t="shared" si="96"/>
        <v>0</v>
      </c>
      <c r="AA189" s="110">
        <f t="shared" si="96"/>
        <v>0</v>
      </c>
      <c r="AB189" s="110">
        <f t="shared" si="96"/>
        <v>0</v>
      </c>
      <c r="AC189" s="110">
        <f t="shared" si="96"/>
        <v>10000</v>
      </c>
      <c r="AD189" s="110">
        <f t="shared" si="96"/>
        <v>0</v>
      </c>
      <c r="AE189" s="110">
        <f t="shared" si="96"/>
        <v>10000</v>
      </c>
      <c r="AF189" s="211"/>
    </row>
    <row r="190" spans="1:32" ht="60" customHeight="1" x14ac:dyDescent="0.35">
      <c r="A190" s="133">
        <v>14</v>
      </c>
      <c r="B190" s="212">
        <v>817</v>
      </c>
      <c r="C190" s="213">
        <v>4372</v>
      </c>
      <c r="D190" s="214" t="s">
        <v>295</v>
      </c>
      <c r="E190" s="135"/>
      <c r="F190" s="215"/>
      <c r="G190" s="86">
        <f t="shared" ref="G190:G221" si="97">F190+J190</f>
        <v>5200</v>
      </c>
      <c r="H190" s="86">
        <f t="shared" ref="H190:H221" si="98">U190</f>
        <v>5200</v>
      </c>
      <c r="I190" s="169">
        <f t="shared" ref="I190:I221" si="99">AE190</f>
        <v>0</v>
      </c>
      <c r="J190" s="193">
        <f t="shared" ref="J190:J221" si="100">SUM(H190:I190)</f>
        <v>5200</v>
      </c>
      <c r="K190" s="216"/>
      <c r="L190" s="217"/>
      <c r="M190" s="218"/>
      <c r="N190" s="91"/>
      <c r="O190" s="218"/>
      <c r="P190" s="218"/>
      <c r="Q190" s="218"/>
      <c r="R190" s="146">
        <v>5000</v>
      </c>
      <c r="S190" s="91">
        <f t="shared" ref="S190:S221" si="101">SUM(K190:Q190)</f>
        <v>0</v>
      </c>
      <c r="T190" s="190">
        <v>200</v>
      </c>
      <c r="U190" s="92">
        <f>SUM(R190:T190)</f>
        <v>5200</v>
      </c>
      <c r="V190" s="216"/>
      <c r="W190" s="219"/>
      <c r="X190" s="218"/>
      <c r="Y190" s="218"/>
      <c r="Z190" s="218"/>
      <c r="AA190" s="218"/>
      <c r="AB190" s="218"/>
      <c r="AC190" s="91">
        <f t="shared" ref="AC190:AC221" si="102">SUM(V190:AB190)</f>
        <v>0</v>
      </c>
      <c r="AD190" s="218"/>
      <c r="AE190" s="87">
        <f t="shared" ref="AE190:AE221" si="103">SUM(AC190:AD190)</f>
        <v>0</v>
      </c>
      <c r="AF190" s="122" t="s">
        <v>296</v>
      </c>
    </row>
    <row r="191" spans="1:32" ht="67.5" customHeight="1" x14ac:dyDescent="0.35">
      <c r="A191" s="113">
        <v>14</v>
      </c>
      <c r="B191" s="220">
        <v>817</v>
      </c>
      <c r="C191" s="221">
        <v>4064</v>
      </c>
      <c r="D191" s="222" t="s">
        <v>297</v>
      </c>
      <c r="E191" s="223">
        <v>4300</v>
      </c>
      <c r="F191" s="224">
        <v>2500</v>
      </c>
      <c r="G191" s="225">
        <f t="shared" si="97"/>
        <v>3850</v>
      </c>
      <c r="H191" s="226">
        <f t="shared" si="98"/>
        <v>1350</v>
      </c>
      <c r="I191" s="227">
        <f t="shared" si="99"/>
        <v>0</v>
      </c>
      <c r="J191" s="228">
        <f t="shared" si="100"/>
        <v>1350</v>
      </c>
      <c r="K191" s="229">
        <v>450</v>
      </c>
      <c r="L191" s="230"/>
      <c r="M191" s="231"/>
      <c r="N191" s="232"/>
      <c r="O191" s="231"/>
      <c r="P191" s="231"/>
      <c r="Q191" s="231"/>
      <c r="R191" s="231"/>
      <c r="S191" s="233">
        <f t="shared" si="101"/>
        <v>450</v>
      </c>
      <c r="T191" s="234">
        <v>900</v>
      </c>
      <c r="U191" s="235">
        <f t="shared" ref="U191:U206" si="104">SUM(S191:T191)</f>
        <v>1350</v>
      </c>
      <c r="V191" s="236"/>
      <c r="W191" s="237"/>
      <c r="X191" s="231"/>
      <c r="Y191" s="231"/>
      <c r="Z191" s="231"/>
      <c r="AA191" s="231"/>
      <c r="AB191" s="231"/>
      <c r="AC191" s="233">
        <f t="shared" si="102"/>
        <v>0</v>
      </c>
      <c r="AD191" s="238"/>
      <c r="AE191" s="239">
        <f t="shared" si="103"/>
        <v>0</v>
      </c>
      <c r="AF191" s="240" t="s">
        <v>298</v>
      </c>
    </row>
    <row r="192" spans="1:32" ht="63" customHeight="1" x14ac:dyDescent="0.35">
      <c r="A192" s="113">
        <v>14</v>
      </c>
      <c r="B192" s="114">
        <v>817</v>
      </c>
      <c r="C192" s="241">
        <v>3900</v>
      </c>
      <c r="D192" s="242" t="s">
        <v>299</v>
      </c>
      <c r="E192" s="243">
        <v>6500</v>
      </c>
      <c r="F192" s="243">
        <v>5109</v>
      </c>
      <c r="G192" s="86">
        <f t="shared" si="97"/>
        <v>5609</v>
      </c>
      <c r="H192" s="138">
        <f t="shared" si="98"/>
        <v>500</v>
      </c>
      <c r="I192" s="141">
        <f t="shared" si="99"/>
        <v>0</v>
      </c>
      <c r="J192" s="185">
        <f t="shared" si="100"/>
        <v>500</v>
      </c>
      <c r="K192" s="244">
        <v>500</v>
      </c>
      <c r="L192" s="245"/>
      <c r="M192" s="246"/>
      <c r="N192" s="120"/>
      <c r="O192" s="246"/>
      <c r="P192" s="246"/>
      <c r="Q192" s="144"/>
      <c r="R192" s="144"/>
      <c r="S192" s="120">
        <f t="shared" si="101"/>
        <v>500</v>
      </c>
      <c r="T192" s="247"/>
      <c r="U192" s="121">
        <f t="shared" si="104"/>
        <v>500</v>
      </c>
      <c r="V192" s="248"/>
      <c r="W192" s="249"/>
      <c r="X192" s="246"/>
      <c r="Y192" s="246"/>
      <c r="Z192" s="246"/>
      <c r="AA192" s="246"/>
      <c r="AB192" s="246"/>
      <c r="AC192" s="120">
        <f t="shared" si="102"/>
        <v>0</v>
      </c>
      <c r="AD192" s="246"/>
      <c r="AE192" s="117">
        <f t="shared" si="103"/>
        <v>0</v>
      </c>
      <c r="AF192" s="122"/>
    </row>
    <row r="193" spans="1:33" ht="61.5" customHeight="1" x14ac:dyDescent="0.35">
      <c r="A193" s="113">
        <v>14</v>
      </c>
      <c r="B193" s="95">
        <v>817</v>
      </c>
      <c r="C193" s="250">
        <v>4373</v>
      </c>
      <c r="D193" s="251" t="s">
        <v>300</v>
      </c>
      <c r="E193" s="243"/>
      <c r="F193" s="243"/>
      <c r="G193" s="86">
        <f t="shared" si="97"/>
        <v>1200</v>
      </c>
      <c r="H193" s="138">
        <f t="shared" si="98"/>
        <v>1200</v>
      </c>
      <c r="I193" s="141">
        <f t="shared" si="99"/>
        <v>0</v>
      </c>
      <c r="J193" s="185">
        <f t="shared" si="100"/>
        <v>1200</v>
      </c>
      <c r="K193" s="244">
        <v>500</v>
      </c>
      <c r="L193" s="252"/>
      <c r="M193" s="253"/>
      <c r="N193" s="104"/>
      <c r="O193" s="253"/>
      <c r="P193" s="253"/>
      <c r="Q193" s="254"/>
      <c r="R193" s="254"/>
      <c r="S193" s="120">
        <f t="shared" si="101"/>
        <v>500</v>
      </c>
      <c r="T193" s="247">
        <v>700</v>
      </c>
      <c r="U193" s="121">
        <f t="shared" si="104"/>
        <v>1200</v>
      </c>
      <c r="V193" s="255"/>
      <c r="W193" s="256"/>
      <c r="X193" s="253"/>
      <c r="Y193" s="253"/>
      <c r="Z193" s="253"/>
      <c r="AA193" s="253"/>
      <c r="AB193" s="253"/>
      <c r="AC193" s="120">
        <f t="shared" si="102"/>
        <v>0</v>
      </c>
      <c r="AD193" s="246"/>
      <c r="AE193" s="117">
        <f t="shared" si="103"/>
        <v>0</v>
      </c>
      <c r="AF193" s="257" t="s">
        <v>296</v>
      </c>
    </row>
    <row r="194" spans="1:33" ht="68.25" customHeight="1" x14ac:dyDescent="0.35">
      <c r="A194" s="113">
        <v>14</v>
      </c>
      <c r="B194" s="95">
        <v>817</v>
      </c>
      <c r="C194" s="258">
        <v>4255</v>
      </c>
      <c r="D194" s="259" t="s">
        <v>301</v>
      </c>
      <c r="E194" s="243">
        <v>9000</v>
      </c>
      <c r="F194" s="243">
        <v>7460</v>
      </c>
      <c r="G194" s="86">
        <f t="shared" si="97"/>
        <v>11960</v>
      </c>
      <c r="H194" s="138">
        <f t="shared" si="98"/>
        <v>4500</v>
      </c>
      <c r="I194" s="141">
        <f t="shared" si="99"/>
        <v>0</v>
      </c>
      <c r="J194" s="185">
        <f t="shared" si="100"/>
        <v>4500</v>
      </c>
      <c r="K194" s="244">
        <v>3510</v>
      </c>
      <c r="L194" s="252"/>
      <c r="M194" s="253"/>
      <c r="N194" s="104"/>
      <c r="O194" s="253"/>
      <c r="P194" s="253"/>
      <c r="Q194" s="254"/>
      <c r="R194" s="254"/>
      <c r="S194" s="120">
        <f t="shared" si="101"/>
        <v>3510</v>
      </c>
      <c r="T194" s="247">
        <v>990</v>
      </c>
      <c r="U194" s="121">
        <f t="shared" si="104"/>
        <v>4500</v>
      </c>
      <c r="V194" s="255"/>
      <c r="W194" s="256"/>
      <c r="X194" s="253"/>
      <c r="Y194" s="253"/>
      <c r="Z194" s="253"/>
      <c r="AA194" s="253"/>
      <c r="AB194" s="253"/>
      <c r="AC194" s="120">
        <f t="shared" si="102"/>
        <v>0</v>
      </c>
      <c r="AD194" s="246"/>
      <c r="AE194" s="117">
        <f t="shared" si="103"/>
        <v>0</v>
      </c>
      <c r="AF194" s="257" t="s">
        <v>302</v>
      </c>
    </row>
    <row r="195" spans="1:33" ht="59.25" customHeight="1" x14ac:dyDescent="0.35">
      <c r="A195" s="113">
        <v>14</v>
      </c>
      <c r="B195" s="95">
        <v>817</v>
      </c>
      <c r="C195" s="250">
        <v>4374</v>
      </c>
      <c r="D195" s="251" t="s">
        <v>303</v>
      </c>
      <c r="E195" s="243"/>
      <c r="F195" s="243"/>
      <c r="G195" s="86">
        <f t="shared" si="97"/>
        <v>300</v>
      </c>
      <c r="H195" s="138">
        <f t="shared" si="98"/>
        <v>300</v>
      </c>
      <c r="I195" s="141">
        <f t="shared" si="99"/>
        <v>0</v>
      </c>
      <c r="J195" s="185">
        <f t="shared" si="100"/>
        <v>300</v>
      </c>
      <c r="K195" s="244">
        <v>300</v>
      </c>
      <c r="L195" s="252"/>
      <c r="M195" s="253"/>
      <c r="N195" s="104"/>
      <c r="O195" s="253"/>
      <c r="P195" s="253"/>
      <c r="Q195" s="254"/>
      <c r="R195" s="254"/>
      <c r="S195" s="120">
        <f t="shared" si="101"/>
        <v>300</v>
      </c>
      <c r="T195" s="247"/>
      <c r="U195" s="121">
        <f t="shared" si="104"/>
        <v>300</v>
      </c>
      <c r="V195" s="255"/>
      <c r="W195" s="256"/>
      <c r="X195" s="253"/>
      <c r="Y195" s="253"/>
      <c r="Z195" s="253"/>
      <c r="AA195" s="253"/>
      <c r="AB195" s="253"/>
      <c r="AC195" s="120">
        <f t="shared" si="102"/>
        <v>0</v>
      </c>
      <c r="AD195" s="246"/>
      <c r="AE195" s="117">
        <f t="shared" si="103"/>
        <v>0</v>
      </c>
      <c r="AF195" s="257"/>
    </row>
    <row r="196" spans="1:33" ht="70.5" customHeight="1" x14ac:dyDescent="0.35">
      <c r="A196" s="113">
        <v>18</v>
      </c>
      <c r="B196" s="114">
        <v>817</v>
      </c>
      <c r="C196" s="115">
        <v>4065</v>
      </c>
      <c r="D196" s="260" t="s">
        <v>304</v>
      </c>
      <c r="E196" s="86">
        <v>13500</v>
      </c>
      <c r="F196" s="261">
        <v>4300</v>
      </c>
      <c r="G196" s="86">
        <f t="shared" si="97"/>
        <v>5800</v>
      </c>
      <c r="H196" s="138">
        <f t="shared" si="98"/>
        <v>1000</v>
      </c>
      <c r="I196" s="141">
        <f t="shared" si="99"/>
        <v>500</v>
      </c>
      <c r="J196" s="185">
        <f t="shared" si="100"/>
        <v>1500</v>
      </c>
      <c r="K196" s="229">
        <v>1000</v>
      </c>
      <c r="L196" s="262"/>
      <c r="M196" s="246"/>
      <c r="N196" s="120"/>
      <c r="O196" s="246"/>
      <c r="P196" s="246"/>
      <c r="Q196" s="246"/>
      <c r="R196" s="246"/>
      <c r="S196" s="120">
        <f t="shared" si="101"/>
        <v>1000</v>
      </c>
      <c r="T196" s="247"/>
      <c r="U196" s="121">
        <f t="shared" si="104"/>
        <v>1000</v>
      </c>
      <c r="V196" s="229">
        <v>500</v>
      </c>
      <c r="W196" s="249"/>
      <c r="X196" s="246"/>
      <c r="Y196" s="246"/>
      <c r="Z196" s="246"/>
      <c r="AA196" s="246"/>
      <c r="AB196" s="246"/>
      <c r="AC196" s="120">
        <f t="shared" si="102"/>
        <v>500</v>
      </c>
      <c r="AD196" s="246"/>
      <c r="AE196" s="117">
        <f t="shared" si="103"/>
        <v>500</v>
      </c>
      <c r="AF196" s="122"/>
    </row>
    <row r="197" spans="1:33" ht="60" customHeight="1" x14ac:dyDescent="0.35">
      <c r="A197" s="113">
        <v>26</v>
      </c>
      <c r="B197" s="114">
        <v>817</v>
      </c>
      <c r="C197" s="142">
        <v>4375</v>
      </c>
      <c r="D197" s="263" t="s">
        <v>305</v>
      </c>
      <c r="E197" s="86"/>
      <c r="F197" s="246"/>
      <c r="G197" s="86">
        <f t="shared" si="97"/>
        <v>32.165999999999997</v>
      </c>
      <c r="H197" s="138">
        <f t="shared" si="98"/>
        <v>32.165999999999997</v>
      </c>
      <c r="I197" s="141">
        <f t="shared" si="99"/>
        <v>0</v>
      </c>
      <c r="J197" s="185">
        <f t="shared" si="100"/>
        <v>32.165999999999997</v>
      </c>
      <c r="K197" s="229">
        <v>5</v>
      </c>
      <c r="L197" s="262"/>
      <c r="M197" s="246"/>
      <c r="N197" s="120"/>
      <c r="O197" s="246"/>
      <c r="P197" s="246"/>
      <c r="Q197" s="246"/>
      <c r="R197" s="246"/>
      <c r="S197" s="120">
        <f t="shared" si="101"/>
        <v>5</v>
      </c>
      <c r="T197" s="247">
        <v>27.166</v>
      </c>
      <c r="U197" s="121">
        <f t="shared" si="104"/>
        <v>32.165999999999997</v>
      </c>
      <c r="V197" s="248"/>
      <c r="W197" s="249"/>
      <c r="X197" s="246"/>
      <c r="Y197" s="246"/>
      <c r="Z197" s="246"/>
      <c r="AA197" s="246"/>
      <c r="AB197" s="246"/>
      <c r="AC197" s="120">
        <f t="shared" si="102"/>
        <v>0</v>
      </c>
      <c r="AD197" s="246"/>
      <c r="AE197" s="117">
        <f t="shared" si="103"/>
        <v>0</v>
      </c>
      <c r="AF197" s="122" t="s">
        <v>289</v>
      </c>
    </row>
    <row r="198" spans="1:33" ht="69" customHeight="1" x14ac:dyDescent="0.35">
      <c r="A198" s="113">
        <v>26</v>
      </c>
      <c r="B198" s="114">
        <v>817</v>
      </c>
      <c r="C198" s="142">
        <v>4376</v>
      </c>
      <c r="D198" s="264" t="s">
        <v>306</v>
      </c>
      <c r="E198" s="86"/>
      <c r="F198" s="261"/>
      <c r="G198" s="86">
        <f t="shared" si="97"/>
        <v>26.172000000000001</v>
      </c>
      <c r="H198" s="138">
        <f t="shared" si="98"/>
        <v>26.172000000000001</v>
      </c>
      <c r="I198" s="141">
        <f t="shared" si="99"/>
        <v>0</v>
      </c>
      <c r="J198" s="185">
        <f t="shared" si="100"/>
        <v>26.172000000000001</v>
      </c>
      <c r="K198" s="229">
        <v>5</v>
      </c>
      <c r="L198" s="262"/>
      <c r="M198" s="246"/>
      <c r="N198" s="120"/>
      <c r="O198" s="246"/>
      <c r="P198" s="246"/>
      <c r="Q198" s="246"/>
      <c r="R198" s="246"/>
      <c r="S198" s="120">
        <f t="shared" si="101"/>
        <v>5</v>
      </c>
      <c r="T198" s="265">
        <v>21.172000000000001</v>
      </c>
      <c r="U198" s="121">
        <f t="shared" si="104"/>
        <v>26.172000000000001</v>
      </c>
      <c r="V198" s="266"/>
      <c r="W198" s="249"/>
      <c r="X198" s="246"/>
      <c r="Y198" s="246"/>
      <c r="Z198" s="246"/>
      <c r="AA198" s="246"/>
      <c r="AB198" s="246"/>
      <c r="AC198" s="120">
        <f t="shared" si="102"/>
        <v>0</v>
      </c>
      <c r="AD198" s="246"/>
      <c r="AE198" s="117">
        <f t="shared" si="103"/>
        <v>0</v>
      </c>
      <c r="AF198" s="267" t="s">
        <v>289</v>
      </c>
    </row>
    <row r="199" spans="1:33" ht="59.25" customHeight="1" x14ac:dyDescent="0.35">
      <c r="A199" s="113">
        <v>26</v>
      </c>
      <c r="B199" s="114">
        <v>817</v>
      </c>
      <c r="C199" s="142">
        <v>4377</v>
      </c>
      <c r="D199" s="264" t="s">
        <v>307</v>
      </c>
      <c r="E199" s="86"/>
      <c r="F199" s="261"/>
      <c r="G199" s="86">
        <f t="shared" si="97"/>
        <v>9.609</v>
      </c>
      <c r="H199" s="138">
        <f t="shared" si="98"/>
        <v>9.609</v>
      </c>
      <c r="I199" s="141">
        <f t="shared" si="99"/>
        <v>0</v>
      </c>
      <c r="J199" s="185">
        <f t="shared" si="100"/>
        <v>9.609</v>
      </c>
      <c r="K199" s="229">
        <v>5</v>
      </c>
      <c r="L199" s="262"/>
      <c r="M199" s="246"/>
      <c r="N199" s="120"/>
      <c r="O199" s="246"/>
      <c r="P199" s="246"/>
      <c r="Q199" s="246"/>
      <c r="R199" s="246"/>
      <c r="S199" s="120">
        <f t="shared" si="101"/>
        <v>5</v>
      </c>
      <c r="T199" s="265">
        <v>4.609</v>
      </c>
      <c r="U199" s="121">
        <f t="shared" si="104"/>
        <v>9.609</v>
      </c>
      <c r="V199" s="268"/>
      <c r="W199" s="249"/>
      <c r="X199" s="246"/>
      <c r="Y199" s="246"/>
      <c r="Z199" s="246"/>
      <c r="AA199" s="246"/>
      <c r="AB199" s="246"/>
      <c r="AC199" s="120">
        <f t="shared" si="102"/>
        <v>0</v>
      </c>
      <c r="AD199" s="246"/>
      <c r="AE199" s="117">
        <f t="shared" si="103"/>
        <v>0</v>
      </c>
      <c r="AF199" s="267" t="s">
        <v>289</v>
      </c>
    </row>
    <row r="200" spans="1:33" s="275" customFormat="1" ht="63" customHeight="1" outlineLevel="2" x14ac:dyDescent="0.35">
      <c r="A200" s="113">
        <v>28</v>
      </c>
      <c r="B200" s="269">
        <v>817</v>
      </c>
      <c r="C200" s="270">
        <v>4378</v>
      </c>
      <c r="D200" s="271" t="s">
        <v>308</v>
      </c>
      <c r="E200" s="86"/>
      <c r="F200" s="272"/>
      <c r="G200" s="86">
        <f t="shared" si="97"/>
        <v>3.7320000000000002</v>
      </c>
      <c r="H200" s="138">
        <f t="shared" si="98"/>
        <v>3.7320000000000002</v>
      </c>
      <c r="I200" s="141">
        <f t="shared" si="99"/>
        <v>0</v>
      </c>
      <c r="J200" s="185">
        <f t="shared" si="100"/>
        <v>3.7320000000000002</v>
      </c>
      <c r="K200" s="229"/>
      <c r="L200" s="262"/>
      <c r="M200" s="246"/>
      <c r="N200" s="120"/>
      <c r="O200" s="246"/>
      <c r="P200" s="246"/>
      <c r="Q200" s="272"/>
      <c r="R200" s="246"/>
      <c r="S200" s="120">
        <f t="shared" si="101"/>
        <v>0</v>
      </c>
      <c r="T200" s="265">
        <v>3.7320000000000002</v>
      </c>
      <c r="U200" s="121">
        <f t="shared" si="104"/>
        <v>3.7320000000000002</v>
      </c>
      <c r="V200" s="273"/>
      <c r="W200" s="246"/>
      <c r="X200" s="249"/>
      <c r="Y200" s="246"/>
      <c r="Z200" s="246"/>
      <c r="AA200" s="246"/>
      <c r="AB200" s="246"/>
      <c r="AC200" s="120">
        <f t="shared" si="102"/>
        <v>0</v>
      </c>
      <c r="AD200" s="246"/>
      <c r="AE200" s="117">
        <f t="shared" si="103"/>
        <v>0</v>
      </c>
      <c r="AF200" s="267" t="s">
        <v>289</v>
      </c>
      <c r="AG200" s="274"/>
    </row>
    <row r="201" spans="1:33" s="275" customFormat="1" ht="60.75" customHeight="1" outlineLevel="2" x14ac:dyDescent="0.35">
      <c r="A201" s="113">
        <v>30</v>
      </c>
      <c r="B201" s="269">
        <v>817</v>
      </c>
      <c r="C201" s="270">
        <v>4379</v>
      </c>
      <c r="D201" s="271" t="s">
        <v>309</v>
      </c>
      <c r="E201" s="86"/>
      <c r="F201" s="272"/>
      <c r="G201" s="86">
        <f t="shared" si="97"/>
        <v>56</v>
      </c>
      <c r="H201" s="138">
        <f t="shared" si="98"/>
        <v>56</v>
      </c>
      <c r="I201" s="141">
        <f t="shared" si="99"/>
        <v>0</v>
      </c>
      <c r="J201" s="185">
        <f t="shared" si="100"/>
        <v>56</v>
      </c>
      <c r="K201" s="229">
        <v>14</v>
      </c>
      <c r="L201" s="262"/>
      <c r="M201" s="246"/>
      <c r="N201" s="120"/>
      <c r="O201" s="246"/>
      <c r="P201" s="246"/>
      <c r="Q201" s="272"/>
      <c r="R201" s="246"/>
      <c r="S201" s="120">
        <f t="shared" si="101"/>
        <v>14</v>
      </c>
      <c r="T201" s="265">
        <v>42</v>
      </c>
      <c r="U201" s="121">
        <f t="shared" si="104"/>
        <v>56</v>
      </c>
      <c r="V201" s="273"/>
      <c r="W201" s="246"/>
      <c r="X201" s="249"/>
      <c r="Y201" s="246"/>
      <c r="Z201" s="246"/>
      <c r="AA201" s="246"/>
      <c r="AB201" s="246"/>
      <c r="AC201" s="120">
        <f t="shared" si="102"/>
        <v>0</v>
      </c>
      <c r="AD201" s="246"/>
      <c r="AE201" s="117">
        <f t="shared" si="103"/>
        <v>0</v>
      </c>
      <c r="AF201" s="267" t="s">
        <v>310</v>
      </c>
      <c r="AG201" s="274"/>
    </row>
    <row r="202" spans="1:33" s="275" customFormat="1" ht="50.1" customHeight="1" outlineLevel="2" x14ac:dyDescent="0.35">
      <c r="A202" s="113">
        <v>34</v>
      </c>
      <c r="B202" s="269">
        <v>817</v>
      </c>
      <c r="C202" s="270">
        <v>4380</v>
      </c>
      <c r="D202" s="271" t="s">
        <v>311</v>
      </c>
      <c r="E202" s="86"/>
      <c r="F202" s="272"/>
      <c r="G202" s="86">
        <f t="shared" si="97"/>
        <v>650</v>
      </c>
      <c r="H202" s="138">
        <f t="shared" si="98"/>
        <v>650</v>
      </c>
      <c r="I202" s="141">
        <f t="shared" si="99"/>
        <v>0</v>
      </c>
      <c r="J202" s="185">
        <f t="shared" si="100"/>
        <v>650</v>
      </c>
      <c r="K202" s="229">
        <v>83.831000000000003</v>
      </c>
      <c r="L202" s="262"/>
      <c r="M202" s="246"/>
      <c r="N202" s="120"/>
      <c r="O202" s="246"/>
      <c r="P202" s="246"/>
      <c r="Q202" s="272"/>
      <c r="R202" s="246"/>
      <c r="S202" s="120">
        <f t="shared" si="101"/>
        <v>83.831000000000003</v>
      </c>
      <c r="T202" s="265">
        <v>566.16899999999998</v>
      </c>
      <c r="U202" s="121">
        <f t="shared" si="104"/>
        <v>650</v>
      </c>
      <c r="V202" s="273"/>
      <c r="W202" s="246"/>
      <c r="X202" s="249"/>
      <c r="Y202" s="246"/>
      <c r="Z202" s="246"/>
      <c r="AA202" s="246"/>
      <c r="AB202" s="246"/>
      <c r="AC202" s="120">
        <f t="shared" si="102"/>
        <v>0</v>
      </c>
      <c r="AD202" s="246"/>
      <c r="AE202" s="117">
        <f t="shared" si="103"/>
        <v>0</v>
      </c>
      <c r="AF202" s="267" t="s">
        <v>289</v>
      </c>
      <c r="AG202" s="274"/>
    </row>
    <row r="203" spans="1:33" s="275" customFormat="1" ht="50.1" customHeight="1" outlineLevel="2" x14ac:dyDescent="0.35">
      <c r="A203" s="123">
        <v>34</v>
      </c>
      <c r="B203" s="220">
        <v>817</v>
      </c>
      <c r="C203" s="276">
        <v>4381</v>
      </c>
      <c r="D203" s="277" t="s">
        <v>312</v>
      </c>
      <c r="E203" s="98"/>
      <c r="F203" s="278"/>
      <c r="G203" s="98">
        <f t="shared" si="97"/>
        <v>620</v>
      </c>
      <c r="H203" s="279">
        <f t="shared" si="98"/>
        <v>620</v>
      </c>
      <c r="I203" s="183">
        <f t="shared" si="99"/>
        <v>0</v>
      </c>
      <c r="J203" s="182">
        <f t="shared" si="100"/>
        <v>620</v>
      </c>
      <c r="K203" s="280">
        <v>2.6419999999999999</v>
      </c>
      <c r="L203" s="230"/>
      <c r="M203" s="253"/>
      <c r="N203" s="104"/>
      <c r="O203" s="253"/>
      <c r="P203" s="253"/>
      <c r="Q203" s="278"/>
      <c r="R203" s="253"/>
      <c r="S203" s="104">
        <f t="shared" si="101"/>
        <v>2.6419999999999999</v>
      </c>
      <c r="T203" s="281">
        <v>617.35799999999995</v>
      </c>
      <c r="U203" s="128">
        <f t="shared" si="104"/>
        <v>620</v>
      </c>
      <c r="V203" s="282"/>
      <c r="W203" s="253"/>
      <c r="X203" s="256"/>
      <c r="Y203" s="253"/>
      <c r="Z203" s="253"/>
      <c r="AA203" s="253"/>
      <c r="AB203" s="253"/>
      <c r="AC203" s="104">
        <f t="shared" si="102"/>
        <v>0</v>
      </c>
      <c r="AD203" s="253"/>
      <c r="AE203" s="128">
        <f t="shared" si="103"/>
        <v>0</v>
      </c>
      <c r="AF203" s="267" t="s">
        <v>289</v>
      </c>
      <c r="AG203" s="274"/>
    </row>
    <row r="204" spans="1:33" s="275" customFormat="1" ht="50.1" customHeight="1" outlineLevel="2" x14ac:dyDescent="0.35">
      <c r="A204" s="113">
        <v>34</v>
      </c>
      <c r="B204" s="269">
        <v>817</v>
      </c>
      <c r="C204" s="270">
        <v>4382</v>
      </c>
      <c r="D204" s="271" t="s">
        <v>313</v>
      </c>
      <c r="E204" s="86"/>
      <c r="F204" s="272"/>
      <c r="G204" s="86">
        <f t="shared" si="97"/>
        <v>850</v>
      </c>
      <c r="H204" s="138">
        <f t="shared" si="98"/>
        <v>850</v>
      </c>
      <c r="I204" s="141">
        <f t="shared" si="99"/>
        <v>0</v>
      </c>
      <c r="J204" s="185">
        <f t="shared" si="100"/>
        <v>850</v>
      </c>
      <c r="K204" s="229">
        <v>8.9120000000000008</v>
      </c>
      <c r="L204" s="262"/>
      <c r="M204" s="246"/>
      <c r="N204" s="120"/>
      <c r="O204" s="246"/>
      <c r="P204" s="246"/>
      <c r="Q204" s="272"/>
      <c r="R204" s="246"/>
      <c r="S204" s="120">
        <f t="shared" si="101"/>
        <v>8.9120000000000008</v>
      </c>
      <c r="T204" s="265">
        <v>841.08799999999997</v>
      </c>
      <c r="U204" s="121">
        <f t="shared" si="104"/>
        <v>850</v>
      </c>
      <c r="V204" s="273"/>
      <c r="W204" s="246"/>
      <c r="X204" s="249"/>
      <c r="Y204" s="246"/>
      <c r="Z204" s="246"/>
      <c r="AA204" s="246"/>
      <c r="AB204" s="246"/>
      <c r="AC204" s="120">
        <f t="shared" si="102"/>
        <v>0</v>
      </c>
      <c r="AD204" s="246"/>
      <c r="AE204" s="121">
        <f t="shared" si="103"/>
        <v>0</v>
      </c>
      <c r="AF204" s="267" t="s">
        <v>289</v>
      </c>
      <c r="AG204" s="274"/>
    </row>
    <row r="205" spans="1:33" s="275" customFormat="1" ht="50.1" customHeight="1" outlineLevel="2" x14ac:dyDescent="0.35">
      <c r="A205" s="113">
        <v>34</v>
      </c>
      <c r="B205" s="269">
        <v>817</v>
      </c>
      <c r="C205" s="270">
        <v>4383</v>
      </c>
      <c r="D205" s="271" t="s">
        <v>314</v>
      </c>
      <c r="E205" s="86"/>
      <c r="F205" s="272"/>
      <c r="G205" s="86">
        <f t="shared" si="97"/>
        <v>570</v>
      </c>
      <c r="H205" s="138">
        <f t="shared" si="98"/>
        <v>570</v>
      </c>
      <c r="I205" s="141">
        <f t="shared" si="99"/>
        <v>0</v>
      </c>
      <c r="J205" s="185">
        <f t="shared" si="100"/>
        <v>570</v>
      </c>
      <c r="K205" s="229">
        <v>3.831</v>
      </c>
      <c r="L205" s="262"/>
      <c r="M205" s="246"/>
      <c r="N205" s="120"/>
      <c r="O205" s="246"/>
      <c r="P205" s="246"/>
      <c r="Q205" s="272"/>
      <c r="R205" s="246"/>
      <c r="S205" s="120">
        <f t="shared" si="101"/>
        <v>3.831</v>
      </c>
      <c r="T205" s="265">
        <v>566.16899999999998</v>
      </c>
      <c r="U205" s="121">
        <f t="shared" si="104"/>
        <v>570</v>
      </c>
      <c r="V205" s="273"/>
      <c r="W205" s="246"/>
      <c r="X205" s="249"/>
      <c r="Y205" s="246"/>
      <c r="Z205" s="246"/>
      <c r="AA205" s="246"/>
      <c r="AB205" s="246"/>
      <c r="AC205" s="120">
        <f t="shared" si="102"/>
        <v>0</v>
      </c>
      <c r="AD205" s="246"/>
      <c r="AE205" s="121">
        <f t="shared" si="103"/>
        <v>0</v>
      </c>
      <c r="AF205" s="267" t="s">
        <v>289</v>
      </c>
      <c r="AG205" s="274"/>
    </row>
    <row r="206" spans="1:33" s="275" customFormat="1" ht="50.1" customHeight="1" outlineLevel="2" thickBot="1" x14ac:dyDescent="0.4">
      <c r="A206" s="172">
        <v>34</v>
      </c>
      <c r="B206" s="283">
        <v>817</v>
      </c>
      <c r="C206" s="284">
        <v>4384</v>
      </c>
      <c r="D206" s="285" t="s">
        <v>315</v>
      </c>
      <c r="E206" s="286"/>
      <c r="F206" s="287"/>
      <c r="G206" s="286">
        <f t="shared" si="97"/>
        <v>550</v>
      </c>
      <c r="H206" s="288">
        <f t="shared" si="98"/>
        <v>550</v>
      </c>
      <c r="I206" s="289">
        <f t="shared" si="99"/>
        <v>0</v>
      </c>
      <c r="J206" s="290">
        <f t="shared" si="100"/>
        <v>550</v>
      </c>
      <c r="K206" s="291">
        <v>81.108000000000004</v>
      </c>
      <c r="L206" s="292"/>
      <c r="M206" s="293"/>
      <c r="N206" s="154"/>
      <c r="O206" s="293"/>
      <c r="P206" s="293"/>
      <c r="Q206" s="287"/>
      <c r="R206" s="293"/>
      <c r="S206" s="154">
        <f t="shared" si="101"/>
        <v>81.108000000000004</v>
      </c>
      <c r="T206" s="294">
        <v>468.892</v>
      </c>
      <c r="U206" s="295">
        <f t="shared" si="104"/>
        <v>550</v>
      </c>
      <c r="V206" s="296"/>
      <c r="W206" s="293"/>
      <c r="X206" s="297"/>
      <c r="Y206" s="293"/>
      <c r="Z206" s="293"/>
      <c r="AA206" s="293"/>
      <c r="AB206" s="293"/>
      <c r="AC206" s="154">
        <f t="shared" si="102"/>
        <v>0</v>
      </c>
      <c r="AD206" s="293"/>
      <c r="AE206" s="295">
        <f t="shared" si="103"/>
        <v>0</v>
      </c>
      <c r="AF206" s="267" t="s">
        <v>289</v>
      </c>
      <c r="AG206" s="274"/>
    </row>
    <row r="207" spans="1:33" s="275" customFormat="1" ht="50.1" hidden="1" customHeight="1" outlineLevel="2" x14ac:dyDescent="0.35">
      <c r="A207" s="133"/>
      <c r="B207" s="212">
        <v>817</v>
      </c>
      <c r="C207" s="298"/>
      <c r="D207" s="299"/>
      <c r="E207" s="135"/>
      <c r="F207" s="300"/>
      <c r="G207" s="135">
        <f t="shared" si="97"/>
        <v>0</v>
      </c>
      <c r="H207" s="301">
        <f t="shared" si="98"/>
        <v>0</v>
      </c>
      <c r="I207" s="169">
        <f t="shared" si="99"/>
        <v>0</v>
      </c>
      <c r="J207" s="193">
        <f t="shared" si="100"/>
        <v>0</v>
      </c>
      <c r="K207" s="302"/>
      <c r="L207" s="303"/>
      <c r="M207" s="218"/>
      <c r="N207" s="91"/>
      <c r="O207" s="218"/>
      <c r="P207" s="218"/>
      <c r="Q207" s="300"/>
      <c r="R207" s="146"/>
      <c r="S207" s="91">
        <f t="shared" si="101"/>
        <v>0</v>
      </c>
      <c r="T207" s="304"/>
      <c r="U207" s="92">
        <f>SUM(R207:T207)</f>
        <v>0</v>
      </c>
      <c r="V207" s="305"/>
      <c r="W207" s="218"/>
      <c r="X207" s="219"/>
      <c r="Y207" s="218"/>
      <c r="Z207" s="218"/>
      <c r="AA207" s="218"/>
      <c r="AB207" s="218"/>
      <c r="AC207" s="91">
        <f t="shared" si="102"/>
        <v>0</v>
      </c>
      <c r="AD207" s="218"/>
      <c r="AE207" s="87">
        <f t="shared" si="103"/>
        <v>0</v>
      </c>
      <c r="AF207" s="267"/>
      <c r="AG207" s="274"/>
    </row>
    <row r="208" spans="1:33" s="275" customFormat="1" hidden="1" outlineLevel="2" x14ac:dyDescent="0.35">
      <c r="A208" s="113"/>
      <c r="B208" s="269">
        <v>817</v>
      </c>
      <c r="C208" s="306"/>
      <c r="D208" s="271"/>
      <c r="E208" s="86"/>
      <c r="F208" s="272"/>
      <c r="G208" s="86">
        <f t="shared" si="97"/>
        <v>0</v>
      </c>
      <c r="H208" s="138">
        <f t="shared" si="98"/>
        <v>0</v>
      </c>
      <c r="I208" s="141">
        <f t="shared" si="99"/>
        <v>0</v>
      </c>
      <c r="J208" s="185">
        <f t="shared" si="100"/>
        <v>0</v>
      </c>
      <c r="K208" s="229"/>
      <c r="L208" s="262"/>
      <c r="M208" s="246"/>
      <c r="N208" s="120"/>
      <c r="O208" s="246"/>
      <c r="P208" s="246"/>
      <c r="Q208" s="272"/>
      <c r="R208" s="307"/>
      <c r="S208" s="120">
        <f t="shared" si="101"/>
        <v>0</v>
      </c>
      <c r="T208" s="265"/>
      <c r="U208" s="121">
        <f>SUM(R208:T208)</f>
        <v>0</v>
      </c>
      <c r="V208" s="273"/>
      <c r="W208" s="246"/>
      <c r="X208" s="249"/>
      <c r="Y208" s="246"/>
      <c r="Z208" s="246"/>
      <c r="AA208" s="246"/>
      <c r="AB208" s="246"/>
      <c r="AC208" s="120">
        <f t="shared" si="102"/>
        <v>0</v>
      </c>
      <c r="AD208" s="246"/>
      <c r="AE208" s="121">
        <f t="shared" si="103"/>
        <v>0</v>
      </c>
      <c r="AF208" s="267"/>
      <c r="AG208" s="274"/>
    </row>
    <row r="209" spans="1:33" s="275" customFormat="1" ht="50.1" hidden="1" customHeight="1" outlineLevel="2" x14ac:dyDescent="0.35">
      <c r="A209" s="113"/>
      <c r="B209" s="269">
        <v>817</v>
      </c>
      <c r="C209" s="306"/>
      <c r="D209" s="271"/>
      <c r="E209" s="86"/>
      <c r="F209" s="272"/>
      <c r="G209" s="86">
        <f t="shared" si="97"/>
        <v>0</v>
      </c>
      <c r="H209" s="138">
        <f t="shared" si="98"/>
        <v>0</v>
      </c>
      <c r="I209" s="141">
        <f t="shared" si="99"/>
        <v>0</v>
      </c>
      <c r="J209" s="185">
        <f t="shared" si="100"/>
        <v>0</v>
      </c>
      <c r="K209" s="229"/>
      <c r="L209" s="262"/>
      <c r="M209" s="246"/>
      <c r="N209" s="120"/>
      <c r="O209" s="246"/>
      <c r="P209" s="246"/>
      <c r="Q209" s="272"/>
      <c r="R209" s="246"/>
      <c r="S209" s="120">
        <f t="shared" si="101"/>
        <v>0</v>
      </c>
      <c r="T209" s="265"/>
      <c r="U209" s="121">
        <f>SUM(S209:T209)</f>
        <v>0</v>
      </c>
      <c r="V209" s="273"/>
      <c r="W209" s="246"/>
      <c r="X209" s="249"/>
      <c r="Y209" s="246"/>
      <c r="Z209" s="246"/>
      <c r="AA209" s="246"/>
      <c r="AB209" s="246"/>
      <c r="AC209" s="120">
        <f t="shared" si="102"/>
        <v>0</v>
      </c>
      <c r="AD209" s="246"/>
      <c r="AE209" s="121">
        <f t="shared" si="103"/>
        <v>0</v>
      </c>
      <c r="AF209" s="267"/>
      <c r="AG209" s="274"/>
    </row>
    <row r="210" spans="1:33" s="275" customFormat="1" ht="50.1" hidden="1" customHeight="1" outlineLevel="2" x14ac:dyDescent="0.35">
      <c r="A210" s="123"/>
      <c r="B210" s="220">
        <v>817</v>
      </c>
      <c r="C210" s="221"/>
      <c r="D210" s="277"/>
      <c r="E210" s="98"/>
      <c r="F210" s="278"/>
      <c r="G210" s="98">
        <f t="shared" si="97"/>
        <v>0</v>
      </c>
      <c r="H210" s="279">
        <f t="shared" si="98"/>
        <v>0</v>
      </c>
      <c r="I210" s="183">
        <f t="shared" si="99"/>
        <v>0</v>
      </c>
      <c r="J210" s="182">
        <f t="shared" si="100"/>
        <v>0</v>
      </c>
      <c r="K210" s="280"/>
      <c r="L210" s="230"/>
      <c r="M210" s="253"/>
      <c r="N210" s="104"/>
      <c r="O210" s="253"/>
      <c r="P210" s="253"/>
      <c r="Q210" s="278"/>
      <c r="R210" s="308"/>
      <c r="S210" s="104">
        <f t="shared" si="101"/>
        <v>0</v>
      </c>
      <c r="T210" s="281"/>
      <c r="U210" s="128">
        <f t="shared" ref="U210:U221" si="105">SUM(R210:T210)</f>
        <v>0</v>
      </c>
      <c r="V210" s="282"/>
      <c r="W210" s="253"/>
      <c r="X210" s="256"/>
      <c r="Y210" s="253"/>
      <c r="Z210" s="253"/>
      <c r="AA210" s="253"/>
      <c r="AB210" s="253"/>
      <c r="AC210" s="104">
        <f t="shared" si="102"/>
        <v>0</v>
      </c>
      <c r="AD210" s="253"/>
      <c r="AE210" s="128">
        <f t="shared" si="103"/>
        <v>0</v>
      </c>
      <c r="AF210" s="267"/>
      <c r="AG210" s="274"/>
    </row>
    <row r="211" spans="1:33" s="275" customFormat="1" ht="50.1" hidden="1" customHeight="1" outlineLevel="2" x14ac:dyDescent="0.35">
      <c r="A211" s="123"/>
      <c r="B211" s="220">
        <v>817</v>
      </c>
      <c r="C211" s="221"/>
      <c r="D211" s="277"/>
      <c r="E211" s="98"/>
      <c r="F211" s="278"/>
      <c r="G211" s="98">
        <f t="shared" si="97"/>
        <v>0</v>
      </c>
      <c r="H211" s="279">
        <f t="shared" si="98"/>
        <v>0</v>
      </c>
      <c r="I211" s="183">
        <f t="shared" si="99"/>
        <v>0</v>
      </c>
      <c r="J211" s="182">
        <f t="shared" si="100"/>
        <v>0</v>
      </c>
      <c r="K211" s="280"/>
      <c r="L211" s="230"/>
      <c r="M211" s="253"/>
      <c r="N211" s="104"/>
      <c r="O211" s="253"/>
      <c r="P211" s="253"/>
      <c r="Q211" s="278"/>
      <c r="R211" s="281"/>
      <c r="S211" s="104">
        <f t="shared" si="101"/>
        <v>0</v>
      </c>
      <c r="T211" s="281"/>
      <c r="U211" s="128">
        <f t="shared" si="105"/>
        <v>0</v>
      </c>
      <c r="V211" s="282"/>
      <c r="W211" s="253"/>
      <c r="X211" s="256"/>
      <c r="Y211" s="253"/>
      <c r="Z211" s="253"/>
      <c r="AA211" s="253"/>
      <c r="AB211" s="253"/>
      <c r="AC211" s="104">
        <f t="shared" si="102"/>
        <v>0</v>
      </c>
      <c r="AD211" s="253"/>
      <c r="AE211" s="128">
        <f t="shared" si="103"/>
        <v>0</v>
      </c>
      <c r="AF211" s="267"/>
      <c r="AG211" s="274"/>
    </row>
    <row r="212" spans="1:33" s="275" customFormat="1" ht="63.75" hidden="1" customHeight="1" outlineLevel="2" x14ac:dyDescent="0.35">
      <c r="A212" s="123"/>
      <c r="B212" s="220">
        <v>817</v>
      </c>
      <c r="C212" s="221"/>
      <c r="D212" s="277"/>
      <c r="E212" s="98"/>
      <c r="F212" s="278"/>
      <c r="G212" s="98">
        <f t="shared" si="97"/>
        <v>0</v>
      </c>
      <c r="H212" s="279">
        <f t="shared" si="98"/>
        <v>0</v>
      </c>
      <c r="I212" s="183">
        <f t="shared" si="99"/>
        <v>0</v>
      </c>
      <c r="J212" s="182">
        <f t="shared" si="100"/>
        <v>0</v>
      </c>
      <c r="K212" s="280"/>
      <c r="L212" s="230"/>
      <c r="M212" s="253"/>
      <c r="N212" s="104"/>
      <c r="O212" s="253"/>
      <c r="P212" s="253"/>
      <c r="Q212" s="278"/>
      <c r="R212" s="308"/>
      <c r="S212" s="104">
        <f t="shared" si="101"/>
        <v>0</v>
      </c>
      <c r="T212" s="281"/>
      <c r="U212" s="128">
        <f t="shared" si="105"/>
        <v>0</v>
      </c>
      <c r="V212" s="282"/>
      <c r="W212" s="253"/>
      <c r="X212" s="256"/>
      <c r="Y212" s="253"/>
      <c r="Z212" s="253"/>
      <c r="AA212" s="253"/>
      <c r="AB212" s="253"/>
      <c r="AC212" s="104">
        <f t="shared" si="102"/>
        <v>0</v>
      </c>
      <c r="AD212" s="253"/>
      <c r="AE212" s="128">
        <f t="shared" si="103"/>
        <v>0</v>
      </c>
      <c r="AF212" s="267"/>
      <c r="AG212" s="274"/>
    </row>
    <row r="213" spans="1:33" s="275" customFormat="1" ht="63" hidden="1" customHeight="1" outlineLevel="2" x14ac:dyDescent="0.35">
      <c r="A213" s="123"/>
      <c r="B213" s="220">
        <v>817</v>
      </c>
      <c r="C213" s="221"/>
      <c r="D213" s="277"/>
      <c r="E213" s="98"/>
      <c r="F213" s="278"/>
      <c r="G213" s="98">
        <f t="shared" si="97"/>
        <v>0</v>
      </c>
      <c r="H213" s="279">
        <f t="shared" si="98"/>
        <v>0</v>
      </c>
      <c r="I213" s="183">
        <f t="shared" si="99"/>
        <v>0</v>
      </c>
      <c r="J213" s="182">
        <f t="shared" si="100"/>
        <v>0</v>
      </c>
      <c r="K213" s="280"/>
      <c r="L213" s="230"/>
      <c r="M213" s="253"/>
      <c r="N213" s="104"/>
      <c r="O213" s="253"/>
      <c r="P213" s="253"/>
      <c r="Q213" s="278"/>
      <c r="R213" s="308"/>
      <c r="S213" s="104">
        <f t="shared" si="101"/>
        <v>0</v>
      </c>
      <c r="T213" s="281"/>
      <c r="U213" s="128">
        <f t="shared" si="105"/>
        <v>0</v>
      </c>
      <c r="V213" s="282"/>
      <c r="W213" s="253"/>
      <c r="X213" s="256"/>
      <c r="Y213" s="253"/>
      <c r="Z213" s="253"/>
      <c r="AA213" s="253"/>
      <c r="AB213" s="253"/>
      <c r="AC213" s="104">
        <f t="shared" si="102"/>
        <v>0</v>
      </c>
      <c r="AD213" s="253"/>
      <c r="AE213" s="128">
        <f t="shared" si="103"/>
        <v>0</v>
      </c>
      <c r="AF213" s="267"/>
      <c r="AG213" s="274"/>
    </row>
    <row r="214" spans="1:33" s="275" customFormat="1" ht="63" hidden="1" customHeight="1" outlineLevel="2" x14ac:dyDescent="0.35">
      <c r="A214" s="113"/>
      <c r="B214" s="269">
        <v>817</v>
      </c>
      <c r="C214" s="306"/>
      <c r="D214" s="271"/>
      <c r="E214" s="86"/>
      <c r="F214" s="272"/>
      <c r="G214" s="86">
        <f t="shared" si="97"/>
        <v>0</v>
      </c>
      <c r="H214" s="138">
        <f t="shared" si="98"/>
        <v>0</v>
      </c>
      <c r="I214" s="141">
        <f t="shared" si="99"/>
        <v>0</v>
      </c>
      <c r="J214" s="185">
        <f t="shared" si="100"/>
        <v>0</v>
      </c>
      <c r="K214" s="229"/>
      <c r="L214" s="262"/>
      <c r="M214" s="246"/>
      <c r="N214" s="120"/>
      <c r="O214" s="246"/>
      <c r="P214" s="246"/>
      <c r="Q214" s="272"/>
      <c r="R214" s="261"/>
      <c r="S214" s="120">
        <f t="shared" si="101"/>
        <v>0</v>
      </c>
      <c r="T214" s="265"/>
      <c r="U214" s="121">
        <f t="shared" si="105"/>
        <v>0</v>
      </c>
      <c r="V214" s="273"/>
      <c r="W214" s="246"/>
      <c r="X214" s="249"/>
      <c r="Y214" s="246"/>
      <c r="Z214" s="246"/>
      <c r="AA214" s="246"/>
      <c r="AB214" s="246"/>
      <c r="AC214" s="120">
        <f t="shared" si="102"/>
        <v>0</v>
      </c>
      <c r="AD214" s="246"/>
      <c r="AE214" s="121">
        <f t="shared" si="103"/>
        <v>0</v>
      </c>
      <c r="AF214" s="267"/>
      <c r="AG214" s="274"/>
    </row>
    <row r="215" spans="1:33" s="275" customFormat="1" ht="63" hidden="1" customHeight="1" outlineLevel="2" x14ac:dyDescent="0.35">
      <c r="A215" s="113"/>
      <c r="B215" s="269">
        <v>817</v>
      </c>
      <c r="C215" s="306"/>
      <c r="D215" s="271"/>
      <c r="E215" s="86"/>
      <c r="F215" s="272"/>
      <c r="G215" s="86">
        <f t="shared" si="97"/>
        <v>0</v>
      </c>
      <c r="H215" s="138">
        <f t="shared" si="98"/>
        <v>0</v>
      </c>
      <c r="I215" s="141">
        <f t="shared" si="99"/>
        <v>0</v>
      </c>
      <c r="J215" s="185">
        <f t="shared" si="100"/>
        <v>0</v>
      </c>
      <c r="K215" s="229"/>
      <c r="L215" s="262"/>
      <c r="M215" s="246"/>
      <c r="N215" s="120"/>
      <c r="O215" s="246"/>
      <c r="P215" s="246"/>
      <c r="Q215" s="272"/>
      <c r="R215" s="261"/>
      <c r="S215" s="120">
        <f t="shared" si="101"/>
        <v>0</v>
      </c>
      <c r="T215" s="265"/>
      <c r="U215" s="121">
        <f t="shared" si="105"/>
        <v>0</v>
      </c>
      <c r="V215" s="273"/>
      <c r="W215" s="246"/>
      <c r="X215" s="249"/>
      <c r="Y215" s="246"/>
      <c r="Z215" s="246"/>
      <c r="AA215" s="246"/>
      <c r="AB215" s="246"/>
      <c r="AC215" s="120">
        <f t="shared" si="102"/>
        <v>0</v>
      </c>
      <c r="AD215" s="246"/>
      <c r="AE215" s="121">
        <f t="shared" si="103"/>
        <v>0</v>
      </c>
      <c r="AF215" s="267"/>
      <c r="AG215" s="274"/>
    </row>
    <row r="216" spans="1:33" s="275" customFormat="1" ht="63" hidden="1" customHeight="1" outlineLevel="2" x14ac:dyDescent="0.35">
      <c r="A216" s="113"/>
      <c r="B216" s="269">
        <v>817</v>
      </c>
      <c r="C216" s="306"/>
      <c r="D216" s="271"/>
      <c r="E216" s="86"/>
      <c r="F216" s="272"/>
      <c r="G216" s="86">
        <f t="shared" si="97"/>
        <v>0</v>
      </c>
      <c r="H216" s="138">
        <f t="shared" si="98"/>
        <v>0</v>
      </c>
      <c r="I216" s="141">
        <f t="shared" si="99"/>
        <v>0</v>
      </c>
      <c r="J216" s="185">
        <f t="shared" si="100"/>
        <v>0</v>
      </c>
      <c r="K216" s="229"/>
      <c r="L216" s="262"/>
      <c r="M216" s="246"/>
      <c r="N216" s="120"/>
      <c r="O216" s="246"/>
      <c r="P216" s="246"/>
      <c r="Q216" s="272"/>
      <c r="R216" s="261"/>
      <c r="S216" s="120">
        <f t="shared" si="101"/>
        <v>0</v>
      </c>
      <c r="T216" s="265"/>
      <c r="U216" s="121">
        <f t="shared" si="105"/>
        <v>0</v>
      </c>
      <c r="V216" s="273"/>
      <c r="W216" s="246"/>
      <c r="X216" s="249"/>
      <c r="Y216" s="246"/>
      <c r="Z216" s="246"/>
      <c r="AA216" s="246"/>
      <c r="AB216" s="246"/>
      <c r="AC216" s="120">
        <f t="shared" si="102"/>
        <v>0</v>
      </c>
      <c r="AD216" s="246"/>
      <c r="AE216" s="121">
        <f t="shared" si="103"/>
        <v>0</v>
      </c>
      <c r="AF216" s="309"/>
      <c r="AG216" s="274"/>
    </row>
    <row r="217" spans="1:33" s="275" customFormat="1" ht="63" hidden="1" customHeight="1" outlineLevel="2" x14ac:dyDescent="0.35">
      <c r="A217" s="113"/>
      <c r="B217" s="269">
        <v>817</v>
      </c>
      <c r="C217" s="306"/>
      <c r="D217" s="271"/>
      <c r="E217" s="86"/>
      <c r="F217" s="272"/>
      <c r="G217" s="86">
        <f t="shared" si="97"/>
        <v>0</v>
      </c>
      <c r="H217" s="138">
        <f t="shared" si="98"/>
        <v>0</v>
      </c>
      <c r="I217" s="141">
        <f t="shared" si="99"/>
        <v>0</v>
      </c>
      <c r="J217" s="185">
        <f t="shared" si="100"/>
        <v>0</v>
      </c>
      <c r="K217" s="229"/>
      <c r="L217" s="262"/>
      <c r="M217" s="246"/>
      <c r="N217" s="120"/>
      <c r="O217" s="246"/>
      <c r="P217" s="246"/>
      <c r="Q217" s="272"/>
      <c r="R217" s="261"/>
      <c r="S217" s="120">
        <f t="shared" si="101"/>
        <v>0</v>
      </c>
      <c r="T217" s="265"/>
      <c r="U217" s="121">
        <f t="shared" si="105"/>
        <v>0</v>
      </c>
      <c r="V217" s="273"/>
      <c r="W217" s="246"/>
      <c r="X217" s="249"/>
      <c r="Y217" s="246"/>
      <c r="Z217" s="246"/>
      <c r="AA217" s="246"/>
      <c r="AB217" s="246"/>
      <c r="AC217" s="120">
        <f t="shared" si="102"/>
        <v>0</v>
      </c>
      <c r="AD217" s="246"/>
      <c r="AE217" s="121">
        <f t="shared" si="103"/>
        <v>0</v>
      </c>
      <c r="AF217" s="309"/>
      <c r="AG217" s="274"/>
    </row>
    <row r="218" spans="1:33" s="275" customFormat="1" ht="63" hidden="1" customHeight="1" outlineLevel="2" x14ac:dyDescent="0.35">
      <c r="A218" s="113"/>
      <c r="B218" s="269">
        <v>817</v>
      </c>
      <c r="C218" s="306"/>
      <c r="D218" s="271"/>
      <c r="E218" s="86"/>
      <c r="F218" s="272"/>
      <c r="G218" s="86">
        <f t="shared" si="97"/>
        <v>0</v>
      </c>
      <c r="H218" s="138">
        <f t="shared" si="98"/>
        <v>0</v>
      </c>
      <c r="I218" s="141">
        <f t="shared" si="99"/>
        <v>0</v>
      </c>
      <c r="J218" s="185">
        <f t="shared" si="100"/>
        <v>0</v>
      </c>
      <c r="K218" s="229"/>
      <c r="L218" s="262"/>
      <c r="M218" s="246"/>
      <c r="N218" s="120"/>
      <c r="O218" s="246"/>
      <c r="P218" s="246"/>
      <c r="Q218" s="272"/>
      <c r="R218" s="261"/>
      <c r="S218" s="120">
        <f t="shared" si="101"/>
        <v>0</v>
      </c>
      <c r="T218" s="265"/>
      <c r="U218" s="121">
        <f t="shared" si="105"/>
        <v>0</v>
      </c>
      <c r="V218" s="273"/>
      <c r="W218" s="246"/>
      <c r="X218" s="249"/>
      <c r="Y218" s="246"/>
      <c r="Z218" s="246"/>
      <c r="AA218" s="246"/>
      <c r="AB218" s="246"/>
      <c r="AC218" s="120">
        <f t="shared" si="102"/>
        <v>0</v>
      </c>
      <c r="AD218" s="246"/>
      <c r="AE218" s="121">
        <f t="shared" si="103"/>
        <v>0</v>
      </c>
      <c r="AF218" s="309"/>
      <c r="AG218" s="274"/>
    </row>
    <row r="219" spans="1:33" s="275" customFormat="1" ht="63" hidden="1" customHeight="1" outlineLevel="2" x14ac:dyDescent="0.35">
      <c r="A219" s="113"/>
      <c r="B219" s="269">
        <v>817</v>
      </c>
      <c r="C219" s="306"/>
      <c r="D219" s="271"/>
      <c r="E219" s="86"/>
      <c r="F219" s="272"/>
      <c r="G219" s="86">
        <f t="shared" si="97"/>
        <v>0</v>
      </c>
      <c r="H219" s="138">
        <f t="shared" si="98"/>
        <v>0</v>
      </c>
      <c r="I219" s="141">
        <f t="shared" si="99"/>
        <v>0</v>
      </c>
      <c r="J219" s="185">
        <f t="shared" si="100"/>
        <v>0</v>
      </c>
      <c r="K219" s="229"/>
      <c r="L219" s="262"/>
      <c r="M219" s="246"/>
      <c r="N219" s="120"/>
      <c r="O219" s="246"/>
      <c r="P219" s="246"/>
      <c r="Q219" s="272"/>
      <c r="R219" s="261"/>
      <c r="S219" s="120">
        <f t="shared" si="101"/>
        <v>0</v>
      </c>
      <c r="T219" s="265"/>
      <c r="U219" s="121">
        <f t="shared" si="105"/>
        <v>0</v>
      </c>
      <c r="V219" s="310"/>
      <c r="W219" s="246"/>
      <c r="X219" s="249"/>
      <c r="Y219" s="246"/>
      <c r="Z219" s="246"/>
      <c r="AA219" s="246"/>
      <c r="AB219" s="246"/>
      <c r="AC219" s="120">
        <f t="shared" si="102"/>
        <v>0</v>
      </c>
      <c r="AD219" s="246"/>
      <c r="AE219" s="121">
        <f t="shared" si="103"/>
        <v>0</v>
      </c>
      <c r="AF219" s="309"/>
      <c r="AG219" s="274"/>
    </row>
    <row r="220" spans="1:33" s="275" customFormat="1" ht="63" hidden="1" customHeight="1" outlineLevel="2" x14ac:dyDescent="0.35">
      <c r="A220" s="113"/>
      <c r="B220" s="269">
        <v>817</v>
      </c>
      <c r="C220" s="306"/>
      <c r="D220" s="271"/>
      <c r="E220" s="86"/>
      <c r="F220" s="272"/>
      <c r="G220" s="86">
        <f t="shared" si="97"/>
        <v>0</v>
      </c>
      <c r="H220" s="138">
        <f t="shared" si="98"/>
        <v>0</v>
      </c>
      <c r="I220" s="141">
        <f t="shared" si="99"/>
        <v>0</v>
      </c>
      <c r="J220" s="185">
        <f t="shared" si="100"/>
        <v>0</v>
      </c>
      <c r="K220" s="229"/>
      <c r="L220" s="262"/>
      <c r="M220" s="246"/>
      <c r="N220" s="120"/>
      <c r="O220" s="246"/>
      <c r="P220" s="246"/>
      <c r="Q220" s="272"/>
      <c r="R220" s="261"/>
      <c r="S220" s="120">
        <f t="shared" si="101"/>
        <v>0</v>
      </c>
      <c r="T220" s="265"/>
      <c r="U220" s="121">
        <f t="shared" si="105"/>
        <v>0</v>
      </c>
      <c r="V220" s="310"/>
      <c r="W220" s="246"/>
      <c r="X220" s="249"/>
      <c r="Y220" s="246"/>
      <c r="Z220" s="246"/>
      <c r="AA220" s="246"/>
      <c r="AB220" s="246"/>
      <c r="AC220" s="120">
        <f t="shared" si="102"/>
        <v>0</v>
      </c>
      <c r="AD220" s="246"/>
      <c r="AE220" s="121">
        <f t="shared" si="103"/>
        <v>0</v>
      </c>
      <c r="AF220" s="267"/>
      <c r="AG220" s="274"/>
    </row>
    <row r="221" spans="1:33" s="275" customFormat="1" ht="63" hidden="1" customHeight="1" outlineLevel="2" thickBot="1" x14ac:dyDescent="0.4">
      <c r="A221" s="176"/>
      <c r="B221" s="311">
        <v>817</v>
      </c>
      <c r="C221" s="312"/>
      <c r="D221" s="313"/>
      <c r="E221" s="314"/>
      <c r="F221" s="315"/>
      <c r="G221" s="314">
        <f t="shared" si="97"/>
        <v>0</v>
      </c>
      <c r="H221" s="316">
        <f t="shared" si="98"/>
        <v>0</v>
      </c>
      <c r="I221" s="317">
        <f t="shared" si="99"/>
        <v>0</v>
      </c>
      <c r="J221" s="318">
        <f t="shared" si="100"/>
        <v>0</v>
      </c>
      <c r="K221" s="319"/>
      <c r="L221" s="320"/>
      <c r="M221" s="321"/>
      <c r="N221" s="152"/>
      <c r="O221" s="321"/>
      <c r="P221" s="321"/>
      <c r="Q221" s="315"/>
      <c r="R221" s="322"/>
      <c r="S221" s="152">
        <f t="shared" si="101"/>
        <v>0</v>
      </c>
      <c r="T221" s="323"/>
      <c r="U221" s="324">
        <f t="shared" si="105"/>
        <v>0</v>
      </c>
      <c r="V221" s="325"/>
      <c r="W221" s="321"/>
      <c r="X221" s="326"/>
      <c r="Y221" s="321"/>
      <c r="Z221" s="321"/>
      <c r="AA221" s="321"/>
      <c r="AB221" s="321"/>
      <c r="AC221" s="152">
        <f t="shared" si="102"/>
        <v>0</v>
      </c>
      <c r="AD221" s="321"/>
      <c r="AE221" s="324">
        <f t="shared" si="103"/>
        <v>0</v>
      </c>
      <c r="AF221" s="309"/>
      <c r="AG221" s="274"/>
    </row>
    <row r="222" spans="1:33" ht="50.1" customHeight="1" outlineLevel="2" thickBot="1" x14ac:dyDescent="0.4">
      <c r="A222" s="133"/>
      <c r="B222" s="410" t="s">
        <v>316</v>
      </c>
      <c r="C222" s="411"/>
      <c r="D222" s="412"/>
      <c r="E222" s="327">
        <f t="shared" ref="E222:AE222" si="106">SUBTOTAL(9,E190:E221)</f>
        <v>33300</v>
      </c>
      <c r="F222" s="327">
        <f t="shared" si="106"/>
        <v>19369</v>
      </c>
      <c r="G222" s="327">
        <f t="shared" si="106"/>
        <v>37286.678999999996</v>
      </c>
      <c r="H222" s="327">
        <f t="shared" si="106"/>
        <v>17417.679</v>
      </c>
      <c r="I222" s="327">
        <f t="shared" si="106"/>
        <v>500</v>
      </c>
      <c r="J222" s="327">
        <f t="shared" si="106"/>
        <v>17917.679</v>
      </c>
      <c r="K222" s="327">
        <f t="shared" si="106"/>
        <v>6469.3240000000005</v>
      </c>
      <c r="L222" s="327">
        <f t="shared" si="106"/>
        <v>0</v>
      </c>
      <c r="M222" s="327">
        <f t="shared" si="106"/>
        <v>0</v>
      </c>
      <c r="N222" s="327">
        <f t="shared" si="106"/>
        <v>0</v>
      </c>
      <c r="O222" s="327">
        <f t="shared" si="106"/>
        <v>0</v>
      </c>
      <c r="P222" s="327">
        <f t="shared" si="106"/>
        <v>0</v>
      </c>
      <c r="Q222" s="327">
        <f t="shared" si="106"/>
        <v>0</v>
      </c>
      <c r="R222" s="327">
        <f t="shared" si="106"/>
        <v>5000</v>
      </c>
      <c r="S222" s="327">
        <f t="shared" si="106"/>
        <v>6469.3240000000005</v>
      </c>
      <c r="T222" s="327">
        <f t="shared" si="106"/>
        <v>5948.3549999999996</v>
      </c>
      <c r="U222" s="327">
        <f t="shared" si="106"/>
        <v>17417.679</v>
      </c>
      <c r="V222" s="327">
        <f t="shared" si="106"/>
        <v>500</v>
      </c>
      <c r="W222" s="327">
        <f t="shared" si="106"/>
        <v>0</v>
      </c>
      <c r="X222" s="327">
        <f t="shared" si="106"/>
        <v>0</v>
      </c>
      <c r="Y222" s="327">
        <f t="shared" si="106"/>
        <v>0</v>
      </c>
      <c r="Z222" s="327">
        <f t="shared" si="106"/>
        <v>0</v>
      </c>
      <c r="AA222" s="327">
        <f t="shared" si="106"/>
        <v>0</v>
      </c>
      <c r="AB222" s="327">
        <f t="shared" si="106"/>
        <v>0</v>
      </c>
      <c r="AC222" s="327">
        <f t="shared" si="106"/>
        <v>500</v>
      </c>
      <c r="AD222" s="327">
        <f t="shared" si="106"/>
        <v>0</v>
      </c>
      <c r="AE222" s="327">
        <f t="shared" si="106"/>
        <v>500</v>
      </c>
      <c r="AF222" s="328"/>
    </row>
    <row r="223" spans="1:33" ht="84.75" customHeight="1" outlineLevel="2" x14ac:dyDescent="0.35">
      <c r="A223" s="113">
        <v>6</v>
      </c>
      <c r="B223" s="114">
        <v>821</v>
      </c>
      <c r="C223" s="142">
        <v>4385</v>
      </c>
      <c r="D223" s="130" t="s">
        <v>317</v>
      </c>
      <c r="E223" s="86"/>
      <c r="F223" s="86"/>
      <c r="G223" s="86">
        <f t="shared" ref="G223:G249" si="107">F223+J223</f>
        <v>350</v>
      </c>
      <c r="H223" s="117">
        <f t="shared" ref="H223:H249" si="108">U223</f>
        <v>100</v>
      </c>
      <c r="I223" s="141">
        <f t="shared" ref="I223:I249" si="109">AE223</f>
        <v>250</v>
      </c>
      <c r="J223" s="88">
        <f t="shared" ref="J223:J249" si="110">SUM(H223:I223)</f>
        <v>350</v>
      </c>
      <c r="K223" s="118">
        <v>100</v>
      </c>
      <c r="L223" s="119"/>
      <c r="M223" s="120"/>
      <c r="N223" s="120"/>
      <c r="O223" s="120"/>
      <c r="P223" s="120"/>
      <c r="Q223" s="120"/>
      <c r="R223" s="91"/>
      <c r="S223" s="91">
        <f t="shared" ref="S223:S249" si="111">SUM(K223:Q223)</f>
        <v>100</v>
      </c>
      <c r="T223" s="120"/>
      <c r="U223" s="92">
        <f t="shared" ref="U223:U229" si="112">SUM(S223:T223)</f>
        <v>100</v>
      </c>
      <c r="V223" s="118">
        <v>250</v>
      </c>
      <c r="W223" s="119"/>
      <c r="X223" s="120"/>
      <c r="Y223" s="120"/>
      <c r="Z223" s="120"/>
      <c r="AA223" s="120"/>
      <c r="AB223" s="120"/>
      <c r="AC223" s="91">
        <f t="shared" ref="AC223:AC249" si="113">SUM(V223:AB223)</f>
        <v>250</v>
      </c>
      <c r="AD223" s="120"/>
      <c r="AE223" s="87">
        <f t="shared" ref="AE223:AE249" si="114">SUM(AC223:AD223)</f>
        <v>250</v>
      </c>
      <c r="AF223" s="122" t="s">
        <v>318</v>
      </c>
    </row>
    <row r="224" spans="1:33" ht="72" customHeight="1" outlineLevel="2" x14ac:dyDescent="0.35">
      <c r="A224" s="113">
        <v>10</v>
      </c>
      <c r="B224" s="114">
        <v>821</v>
      </c>
      <c r="C224" s="115">
        <v>2263</v>
      </c>
      <c r="D224" s="130" t="s">
        <v>319</v>
      </c>
      <c r="E224" s="86">
        <v>13290</v>
      </c>
      <c r="F224" s="86">
        <v>4640</v>
      </c>
      <c r="G224" s="86">
        <f t="shared" si="107"/>
        <v>8640</v>
      </c>
      <c r="H224" s="117">
        <f t="shared" si="108"/>
        <v>500</v>
      </c>
      <c r="I224" s="86">
        <f t="shared" si="109"/>
        <v>3500</v>
      </c>
      <c r="J224" s="88">
        <f t="shared" si="110"/>
        <v>4000</v>
      </c>
      <c r="K224" s="118">
        <v>500</v>
      </c>
      <c r="L224" s="119"/>
      <c r="M224" s="120"/>
      <c r="N224" s="120"/>
      <c r="O224" s="120"/>
      <c r="P224" s="120"/>
      <c r="Q224" s="120"/>
      <c r="R224" s="91"/>
      <c r="S224" s="91">
        <f t="shared" si="111"/>
        <v>500</v>
      </c>
      <c r="T224" s="120"/>
      <c r="U224" s="92">
        <f t="shared" si="112"/>
        <v>500</v>
      </c>
      <c r="V224" s="118">
        <v>3500</v>
      </c>
      <c r="W224" s="119"/>
      <c r="X224" s="120"/>
      <c r="Y224" s="120"/>
      <c r="Z224" s="120"/>
      <c r="AA224" s="120"/>
      <c r="AB224" s="120"/>
      <c r="AC224" s="91">
        <f t="shared" si="113"/>
        <v>3500</v>
      </c>
      <c r="AD224" s="120"/>
      <c r="AE224" s="87">
        <f t="shared" si="114"/>
        <v>3500</v>
      </c>
      <c r="AF224" s="122" t="s">
        <v>320</v>
      </c>
    </row>
    <row r="225" spans="1:33" ht="53.25" customHeight="1" outlineLevel="2" x14ac:dyDescent="0.35">
      <c r="A225" s="113">
        <v>11</v>
      </c>
      <c r="B225" s="114">
        <v>821</v>
      </c>
      <c r="C225" s="115">
        <v>3773</v>
      </c>
      <c r="D225" s="184" t="s">
        <v>321</v>
      </c>
      <c r="E225" s="86">
        <v>306</v>
      </c>
      <c r="F225" s="131">
        <v>229.874</v>
      </c>
      <c r="G225" s="86">
        <f t="shared" si="107"/>
        <v>389.87400000000002</v>
      </c>
      <c r="H225" s="117">
        <f t="shared" si="108"/>
        <v>110</v>
      </c>
      <c r="I225" s="86">
        <f t="shared" si="109"/>
        <v>50</v>
      </c>
      <c r="J225" s="88">
        <f t="shared" si="110"/>
        <v>160</v>
      </c>
      <c r="K225" s="118">
        <v>110</v>
      </c>
      <c r="L225" s="119"/>
      <c r="M225" s="120"/>
      <c r="N225" s="120"/>
      <c r="O225" s="120"/>
      <c r="P225" s="120"/>
      <c r="Q225" s="120"/>
      <c r="R225" s="91"/>
      <c r="S225" s="91">
        <f t="shared" si="111"/>
        <v>110</v>
      </c>
      <c r="T225" s="120"/>
      <c r="U225" s="92">
        <f t="shared" si="112"/>
        <v>110</v>
      </c>
      <c r="V225" s="118">
        <v>50</v>
      </c>
      <c r="W225" s="119"/>
      <c r="X225" s="120"/>
      <c r="Y225" s="120"/>
      <c r="Z225" s="120"/>
      <c r="AA225" s="120"/>
      <c r="AB225" s="120"/>
      <c r="AC225" s="91">
        <f t="shared" si="113"/>
        <v>50</v>
      </c>
      <c r="AD225" s="120"/>
      <c r="AE225" s="87">
        <f t="shared" si="114"/>
        <v>50</v>
      </c>
      <c r="AF225" s="122" t="s">
        <v>322</v>
      </c>
    </row>
    <row r="226" spans="1:33" ht="78" customHeight="1" outlineLevel="2" x14ac:dyDescent="0.35">
      <c r="A226" s="113">
        <v>12</v>
      </c>
      <c r="B226" s="114">
        <v>821</v>
      </c>
      <c r="C226" s="115">
        <v>2776</v>
      </c>
      <c r="D226" s="184" t="s">
        <v>323</v>
      </c>
      <c r="E226" s="86">
        <v>8500</v>
      </c>
      <c r="F226" s="131">
        <v>7500</v>
      </c>
      <c r="G226" s="86">
        <f t="shared" si="107"/>
        <v>8000</v>
      </c>
      <c r="H226" s="117">
        <f t="shared" si="108"/>
        <v>500</v>
      </c>
      <c r="I226" s="86">
        <f t="shared" si="109"/>
        <v>0</v>
      </c>
      <c r="J226" s="88">
        <f t="shared" si="110"/>
        <v>500</v>
      </c>
      <c r="K226" s="118">
        <v>500</v>
      </c>
      <c r="L226" s="119"/>
      <c r="M226" s="120"/>
      <c r="N226" s="120"/>
      <c r="O226" s="120"/>
      <c r="P226" s="120"/>
      <c r="Q226" s="120"/>
      <c r="R226" s="91"/>
      <c r="S226" s="91">
        <f t="shared" si="111"/>
        <v>500</v>
      </c>
      <c r="T226" s="120"/>
      <c r="U226" s="92">
        <f t="shared" si="112"/>
        <v>500</v>
      </c>
      <c r="V226" s="118"/>
      <c r="W226" s="119"/>
      <c r="X226" s="120"/>
      <c r="Y226" s="120"/>
      <c r="Z226" s="120"/>
      <c r="AA226" s="120"/>
      <c r="AB226" s="120"/>
      <c r="AC226" s="91">
        <f t="shared" si="113"/>
        <v>0</v>
      </c>
      <c r="AD226" s="120"/>
      <c r="AE226" s="87">
        <f t="shared" si="114"/>
        <v>0</v>
      </c>
      <c r="AF226" s="122"/>
    </row>
    <row r="227" spans="1:33" ht="78" customHeight="1" outlineLevel="2" x14ac:dyDescent="0.35">
      <c r="A227" s="113">
        <v>19</v>
      </c>
      <c r="B227" s="95">
        <v>821</v>
      </c>
      <c r="C227" s="115">
        <v>3910</v>
      </c>
      <c r="D227" s="184" t="s">
        <v>324</v>
      </c>
      <c r="E227" s="86">
        <v>1651</v>
      </c>
      <c r="F227" s="131">
        <v>1182</v>
      </c>
      <c r="G227" s="86">
        <f t="shared" si="107"/>
        <v>1232</v>
      </c>
      <c r="H227" s="117">
        <f t="shared" si="108"/>
        <v>50</v>
      </c>
      <c r="I227" s="86">
        <f t="shared" si="109"/>
        <v>0</v>
      </c>
      <c r="J227" s="88">
        <f t="shared" si="110"/>
        <v>50</v>
      </c>
      <c r="K227" s="118">
        <v>50</v>
      </c>
      <c r="L227" s="119"/>
      <c r="M227" s="120"/>
      <c r="N227" s="120"/>
      <c r="O227" s="120"/>
      <c r="P227" s="120"/>
      <c r="Q227" s="120"/>
      <c r="R227" s="91"/>
      <c r="S227" s="91">
        <f t="shared" si="111"/>
        <v>50</v>
      </c>
      <c r="T227" s="120"/>
      <c r="U227" s="92">
        <f t="shared" si="112"/>
        <v>50</v>
      </c>
      <c r="V227" s="118"/>
      <c r="W227" s="119"/>
      <c r="X227" s="120"/>
      <c r="Y227" s="120"/>
      <c r="Z227" s="120"/>
      <c r="AA227" s="120"/>
      <c r="AB227" s="120"/>
      <c r="AC227" s="91">
        <f t="shared" si="113"/>
        <v>0</v>
      </c>
      <c r="AD227" s="120"/>
      <c r="AE227" s="87">
        <f t="shared" si="114"/>
        <v>0</v>
      </c>
      <c r="AF227" s="122"/>
    </row>
    <row r="228" spans="1:33" s="275" customFormat="1" ht="78" customHeight="1" outlineLevel="2" x14ac:dyDescent="0.35">
      <c r="A228" s="113">
        <v>19</v>
      </c>
      <c r="B228" s="114">
        <v>821</v>
      </c>
      <c r="C228" s="115">
        <v>4286</v>
      </c>
      <c r="D228" s="184" t="s">
        <v>325</v>
      </c>
      <c r="E228" s="329">
        <v>100</v>
      </c>
      <c r="F228" s="330">
        <v>0</v>
      </c>
      <c r="G228" s="329">
        <f t="shared" si="107"/>
        <v>150</v>
      </c>
      <c r="H228" s="331">
        <f t="shared" si="108"/>
        <v>150</v>
      </c>
      <c r="I228" s="329">
        <f t="shared" si="109"/>
        <v>0</v>
      </c>
      <c r="J228" s="332">
        <f t="shared" si="110"/>
        <v>150</v>
      </c>
      <c r="K228" s="333">
        <v>150</v>
      </c>
      <c r="L228" s="268"/>
      <c r="M228" s="261"/>
      <c r="N228" s="261"/>
      <c r="O228" s="261"/>
      <c r="P228" s="261"/>
      <c r="Q228" s="261"/>
      <c r="R228" s="146"/>
      <c r="S228" s="146">
        <f t="shared" si="111"/>
        <v>150</v>
      </c>
      <c r="T228" s="261"/>
      <c r="U228" s="334">
        <f t="shared" si="112"/>
        <v>150</v>
      </c>
      <c r="V228" s="335"/>
      <c r="W228" s="261"/>
      <c r="X228" s="268"/>
      <c r="Y228" s="261"/>
      <c r="Z228" s="261"/>
      <c r="AA228" s="261"/>
      <c r="AB228" s="261"/>
      <c r="AC228" s="146">
        <f t="shared" si="113"/>
        <v>0</v>
      </c>
      <c r="AD228" s="261"/>
      <c r="AE228" s="336">
        <f t="shared" si="114"/>
        <v>0</v>
      </c>
      <c r="AF228" s="337"/>
      <c r="AG228" s="338"/>
    </row>
    <row r="229" spans="1:33" s="275" customFormat="1" ht="111" customHeight="1" outlineLevel="2" x14ac:dyDescent="0.35">
      <c r="A229" s="113">
        <v>19</v>
      </c>
      <c r="B229" s="114">
        <v>821</v>
      </c>
      <c r="C229" s="115">
        <v>4287</v>
      </c>
      <c r="D229" s="184" t="s">
        <v>326</v>
      </c>
      <c r="E229" s="329">
        <v>100</v>
      </c>
      <c r="F229" s="330">
        <v>0</v>
      </c>
      <c r="G229" s="329">
        <f t="shared" si="107"/>
        <v>100</v>
      </c>
      <c r="H229" s="331">
        <f t="shared" si="108"/>
        <v>100</v>
      </c>
      <c r="I229" s="329">
        <f t="shared" si="109"/>
        <v>0</v>
      </c>
      <c r="J229" s="332">
        <f t="shared" si="110"/>
        <v>100</v>
      </c>
      <c r="K229" s="333">
        <v>100</v>
      </c>
      <c r="L229" s="268"/>
      <c r="M229" s="261"/>
      <c r="N229" s="261"/>
      <c r="O229" s="261"/>
      <c r="P229" s="261"/>
      <c r="Q229" s="261"/>
      <c r="R229" s="146"/>
      <c r="S229" s="146">
        <f t="shared" si="111"/>
        <v>100</v>
      </c>
      <c r="T229" s="261"/>
      <c r="U229" s="334">
        <f t="shared" si="112"/>
        <v>100</v>
      </c>
      <c r="V229" s="335"/>
      <c r="W229" s="261"/>
      <c r="X229" s="268"/>
      <c r="Y229" s="261"/>
      <c r="Z229" s="261"/>
      <c r="AA229" s="261"/>
      <c r="AB229" s="261"/>
      <c r="AC229" s="146">
        <f t="shared" si="113"/>
        <v>0</v>
      </c>
      <c r="AD229" s="261"/>
      <c r="AE229" s="336">
        <f t="shared" si="114"/>
        <v>0</v>
      </c>
      <c r="AF229" s="337"/>
      <c r="AG229" s="338"/>
    </row>
    <row r="230" spans="1:33" s="275" customFormat="1" ht="63" customHeight="1" outlineLevel="2" x14ac:dyDescent="0.35">
      <c r="A230" s="113">
        <v>19</v>
      </c>
      <c r="B230" s="114">
        <v>821</v>
      </c>
      <c r="C230" s="142">
        <v>4386</v>
      </c>
      <c r="D230" s="184" t="s">
        <v>327</v>
      </c>
      <c r="E230" s="329"/>
      <c r="F230" s="330"/>
      <c r="G230" s="329">
        <f t="shared" si="107"/>
        <v>50</v>
      </c>
      <c r="H230" s="331">
        <f t="shared" si="108"/>
        <v>50</v>
      </c>
      <c r="I230" s="329">
        <f t="shared" si="109"/>
        <v>0</v>
      </c>
      <c r="J230" s="332">
        <f t="shared" si="110"/>
        <v>50</v>
      </c>
      <c r="K230" s="333">
        <v>50</v>
      </c>
      <c r="L230" s="268"/>
      <c r="M230" s="261"/>
      <c r="N230" s="261"/>
      <c r="O230" s="261"/>
      <c r="P230" s="261"/>
      <c r="Q230" s="261"/>
      <c r="R230" s="146"/>
      <c r="S230" s="146">
        <f t="shared" si="111"/>
        <v>50</v>
      </c>
      <c r="T230" s="261"/>
      <c r="U230" s="334">
        <f t="shared" ref="U230:U249" si="115">SUM(R230:T230)</f>
        <v>50</v>
      </c>
      <c r="V230" s="335"/>
      <c r="W230" s="261"/>
      <c r="X230" s="268"/>
      <c r="Y230" s="261"/>
      <c r="Z230" s="261"/>
      <c r="AA230" s="261"/>
      <c r="AB230" s="261"/>
      <c r="AC230" s="146">
        <f t="shared" si="113"/>
        <v>0</v>
      </c>
      <c r="AD230" s="261"/>
      <c r="AE230" s="336">
        <f t="shared" si="114"/>
        <v>0</v>
      </c>
      <c r="AF230" s="339" t="s">
        <v>328</v>
      </c>
      <c r="AG230" s="338"/>
    </row>
    <row r="231" spans="1:33" s="275" customFormat="1" ht="79.5" customHeight="1" outlineLevel="2" x14ac:dyDescent="0.35">
      <c r="A231" s="113">
        <v>23</v>
      </c>
      <c r="B231" s="82">
        <v>821</v>
      </c>
      <c r="C231" s="115">
        <v>3508</v>
      </c>
      <c r="D231" s="184" t="s">
        <v>329</v>
      </c>
      <c r="E231" s="329">
        <v>2200</v>
      </c>
      <c r="F231" s="330">
        <v>2180</v>
      </c>
      <c r="G231" s="329">
        <f t="shared" si="107"/>
        <v>2180</v>
      </c>
      <c r="H231" s="331">
        <f t="shared" si="108"/>
        <v>0</v>
      </c>
      <c r="I231" s="329">
        <f t="shared" si="109"/>
        <v>0</v>
      </c>
      <c r="J231" s="332">
        <f t="shared" si="110"/>
        <v>0</v>
      </c>
      <c r="K231" s="333">
        <v>612.25</v>
      </c>
      <c r="L231" s="268"/>
      <c r="M231" s="261"/>
      <c r="N231" s="261"/>
      <c r="O231" s="261"/>
      <c r="P231" s="261"/>
      <c r="Q231" s="261"/>
      <c r="R231" s="146"/>
      <c r="S231" s="146">
        <f t="shared" si="111"/>
        <v>612.25</v>
      </c>
      <c r="T231" s="261">
        <v>-612.25</v>
      </c>
      <c r="U231" s="334">
        <f t="shared" si="115"/>
        <v>0</v>
      </c>
      <c r="V231" s="335"/>
      <c r="W231" s="261"/>
      <c r="X231" s="268"/>
      <c r="Y231" s="261"/>
      <c r="Z231" s="261"/>
      <c r="AA231" s="261"/>
      <c r="AB231" s="261"/>
      <c r="AC231" s="146">
        <f t="shared" si="113"/>
        <v>0</v>
      </c>
      <c r="AD231" s="261"/>
      <c r="AE231" s="336">
        <f t="shared" si="114"/>
        <v>0</v>
      </c>
      <c r="AF231" s="339" t="s">
        <v>282</v>
      </c>
      <c r="AG231" s="338"/>
    </row>
    <row r="232" spans="1:33" s="275" customFormat="1" ht="105" customHeight="1" outlineLevel="2" x14ac:dyDescent="0.35">
      <c r="A232" s="113">
        <v>32</v>
      </c>
      <c r="B232" s="82">
        <v>821</v>
      </c>
      <c r="C232" s="142">
        <v>4387</v>
      </c>
      <c r="D232" s="184" t="s">
        <v>330</v>
      </c>
      <c r="E232" s="329"/>
      <c r="F232" s="330"/>
      <c r="G232" s="329">
        <f t="shared" si="107"/>
        <v>1271.085</v>
      </c>
      <c r="H232" s="331">
        <f t="shared" si="108"/>
        <v>1271.085</v>
      </c>
      <c r="I232" s="329">
        <f t="shared" si="109"/>
        <v>0</v>
      </c>
      <c r="J232" s="332">
        <f t="shared" si="110"/>
        <v>1271.085</v>
      </c>
      <c r="K232" s="333">
        <v>291.435</v>
      </c>
      <c r="L232" s="268"/>
      <c r="M232" s="261"/>
      <c r="N232" s="261"/>
      <c r="O232" s="261"/>
      <c r="P232" s="261"/>
      <c r="Q232" s="261"/>
      <c r="R232" s="146"/>
      <c r="S232" s="146">
        <f t="shared" si="111"/>
        <v>291.435</v>
      </c>
      <c r="T232" s="261">
        <v>979.65</v>
      </c>
      <c r="U232" s="334">
        <f t="shared" si="115"/>
        <v>1271.085</v>
      </c>
      <c r="V232" s="335"/>
      <c r="W232" s="261"/>
      <c r="X232" s="268"/>
      <c r="Y232" s="261"/>
      <c r="Z232" s="261"/>
      <c r="AA232" s="261"/>
      <c r="AB232" s="261"/>
      <c r="AC232" s="146">
        <f t="shared" si="113"/>
        <v>0</v>
      </c>
      <c r="AD232" s="261"/>
      <c r="AE232" s="336">
        <f t="shared" si="114"/>
        <v>0</v>
      </c>
      <c r="AF232" s="339" t="s">
        <v>331</v>
      </c>
      <c r="AG232" s="338"/>
    </row>
    <row r="233" spans="1:33" s="275" customFormat="1" ht="79.5" customHeight="1" outlineLevel="2" x14ac:dyDescent="0.35">
      <c r="A233" s="113">
        <v>18</v>
      </c>
      <c r="B233" s="115">
        <v>821</v>
      </c>
      <c r="C233" s="115">
        <v>3692</v>
      </c>
      <c r="D233" s="340" t="s">
        <v>332</v>
      </c>
      <c r="E233" s="329">
        <v>5562</v>
      </c>
      <c r="F233" s="330">
        <v>5562</v>
      </c>
      <c r="G233" s="329">
        <f t="shared" si="107"/>
        <v>5632</v>
      </c>
      <c r="H233" s="331">
        <f t="shared" si="108"/>
        <v>70</v>
      </c>
      <c r="I233" s="329">
        <f t="shared" si="109"/>
        <v>0</v>
      </c>
      <c r="J233" s="332">
        <f t="shared" si="110"/>
        <v>70</v>
      </c>
      <c r="K233" s="333">
        <v>70</v>
      </c>
      <c r="L233" s="268"/>
      <c r="M233" s="261"/>
      <c r="N233" s="261"/>
      <c r="O233" s="261"/>
      <c r="P233" s="261"/>
      <c r="Q233" s="261"/>
      <c r="R233" s="146"/>
      <c r="S233" s="146">
        <f t="shared" si="111"/>
        <v>70</v>
      </c>
      <c r="T233" s="261"/>
      <c r="U233" s="334">
        <f t="shared" si="115"/>
        <v>70</v>
      </c>
      <c r="V233" s="335"/>
      <c r="W233" s="261"/>
      <c r="X233" s="268"/>
      <c r="Y233" s="261"/>
      <c r="Z233" s="261"/>
      <c r="AA233" s="261"/>
      <c r="AB233" s="261"/>
      <c r="AC233" s="146">
        <f t="shared" si="113"/>
        <v>0</v>
      </c>
      <c r="AD233" s="261"/>
      <c r="AE233" s="336">
        <f t="shared" si="114"/>
        <v>0</v>
      </c>
      <c r="AF233" s="339"/>
      <c r="AG233" s="338"/>
    </row>
    <row r="234" spans="1:33" s="275" customFormat="1" ht="60" customHeight="1" outlineLevel="2" thickBot="1" x14ac:dyDescent="0.4">
      <c r="A234" s="113"/>
      <c r="B234" s="114">
        <v>821</v>
      </c>
      <c r="C234" s="115">
        <v>3909</v>
      </c>
      <c r="D234" s="340" t="s">
        <v>333</v>
      </c>
      <c r="E234" s="329">
        <v>1000</v>
      </c>
      <c r="F234" s="330">
        <v>1000</v>
      </c>
      <c r="G234" s="329">
        <f t="shared" si="107"/>
        <v>2000</v>
      </c>
      <c r="H234" s="331">
        <f t="shared" si="108"/>
        <v>1000</v>
      </c>
      <c r="I234" s="329">
        <f t="shared" si="109"/>
        <v>0</v>
      </c>
      <c r="J234" s="332">
        <f t="shared" si="110"/>
        <v>1000</v>
      </c>
      <c r="K234" s="333">
        <v>1000</v>
      </c>
      <c r="L234" s="268"/>
      <c r="M234" s="261"/>
      <c r="N234" s="261"/>
      <c r="O234" s="261"/>
      <c r="P234" s="261"/>
      <c r="Q234" s="261"/>
      <c r="R234" s="146"/>
      <c r="S234" s="146">
        <f t="shared" si="111"/>
        <v>1000</v>
      </c>
      <c r="T234" s="261"/>
      <c r="U234" s="334">
        <f t="shared" si="115"/>
        <v>1000</v>
      </c>
      <c r="V234" s="335"/>
      <c r="W234" s="261"/>
      <c r="X234" s="268"/>
      <c r="Y234" s="261"/>
      <c r="Z234" s="261"/>
      <c r="AA234" s="261"/>
      <c r="AB234" s="261"/>
      <c r="AC234" s="146">
        <f t="shared" si="113"/>
        <v>0</v>
      </c>
      <c r="AD234" s="261"/>
      <c r="AE234" s="336">
        <f t="shared" si="114"/>
        <v>0</v>
      </c>
      <c r="AF234" s="339"/>
      <c r="AG234" s="338"/>
    </row>
    <row r="235" spans="1:33" s="275" customFormat="1" ht="60" hidden="1" customHeight="1" outlineLevel="2" x14ac:dyDescent="0.35">
      <c r="A235" s="113"/>
      <c r="B235" s="114">
        <v>821</v>
      </c>
      <c r="C235" s="115"/>
      <c r="D235" s="340"/>
      <c r="E235" s="329"/>
      <c r="F235" s="330"/>
      <c r="G235" s="329">
        <f t="shared" si="107"/>
        <v>0</v>
      </c>
      <c r="H235" s="331">
        <f t="shared" si="108"/>
        <v>0</v>
      </c>
      <c r="I235" s="329">
        <f t="shared" si="109"/>
        <v>0</v>
      </c>
      <c r="J235" s="332">
        <f t="shared" si="110"/>
        <v>0</v>
      </c>
      <c r="K235" s="333"/>
      <c r="L235" s="268"/>
      <c r="M235" s="261"/>
      <c r="N235" s="261"/>
      <c r="O235" s="261"/>
      <c r="P235" s="261"/>
      <c r="Q235" s="261"/>
      <c r="R235" s="146"/>
      <c r="S235" s="146">
        <f t="shared" si="111"/>
        <v>0</v>
      </c>
      <c r="T235" s="261"/>
      <c r="U235" s="334">
        <f t="shared" si="115"/>
        <v>0</v>
      </c>
      <c r="V235" s="335"/>
      <c r="W235" s="261"/>
      <c r="X235" s="268"/>
      <c r="Y235" s="261"/>
      <c r="Z235" s="261"/>
      <c r="AA235" s="261"/>
      <c r="AB235" s="261"/>
      <c r="AC235" s="146">
        <f t="shared" si="113"/>
        <v>0</v>
      </c>
      <c r="AD235" s="261"/>
      <c r="AE235" s="336">
        <f t="shared" si="114"/>
        <v>0</v>
      </c>
      <c r="AF235" s="339"/>
      <c r="AG235" s="338"/>
    </row>
    <row r="236" spans="1:33" s="275" customFormat="1" ht="60" hidden="1" customHeight="1" outlineLevel="2" x14ac:dyDescent="0.35">
      <c r="A236" s="113"/>
      <c r="B236" s="114">
        <v>821</v>
      </c>
      <c r="C236" s="115"/>
      <c r="D236" s="340"/>
      <c r="E236" s="329"/>
      <c r="F236" s="330"/>
      <c r="G236" s="329">
        <f t="shared" si="107"/>
        <v>0</v>
      </c>
      <c r="H236" s="331">
        <f t="shared" si="108"/>
        <v>0</v>
      </c>
      <c r="I236" s="329">
        <f t="shared" si="109"/>
        <v>0</v>
      </c>
      <c r="J236" s="332">
        <f t="shared" si="110"/>
        <v>0</v>
      </c>
      <c r="K236" s="333"/>
      <c r="L236" s="268"/>
      <c r="M236" s="261"/>
      <c r="N236" s="261"/>
      <c r="O236" s="261"/>
      <c r="P236" s="261"/>
      <c r="Q236" s="261"/>
      <c r="R236" s="146"/>
      <c r="S236" s="146">
        <f t="shared" si="111"/>
        <v>0</v>
      </c>
      <c r="T236" s="261"/>
      <c r="U236" s="334">
        <f t="shared" si="115"/>
        <v>0</v>
      </c>
      <c r="V236" s="335"/>
      <c r="W236" s="261"/>
      <c r="X236" s="268"/>
      <c r="Y236" s="261"/>
      <c r="Z236" s="261"/>
      <c r="AA236" s="261"/>
      <c r="AB236" s="261"/>
      <c r="AC236" s="146">
        <f t="shared" si="113"/>
        <v>0</v>
      </c>
      <c r="AD236" s="261"/>
      <c r="AE236" s="336">
        <f t="shared" si="114"/>
        <v>0</v>
      </c>
      <c r="AF236" s="339"/>
      <c r="AG236" s="338"/>
    </row>
    <row r="237" spans="1:33" s="275" customFormat="1" ht="54" hidden="1" customHeight="1" outlineLevel="2" x14ac:dyDescent="0.35">
      <c r="A237" s="133"/>
      <c r="B237" s="82">
        <v>821</v>
      </c>
      <c r="C237" s="83"/>
      <c r="D237" s="259"/>
      <c r="E237" s="329"/>
      <c r="F237" s="330"/>
      <c r="G237" s="329">
        <f t="shared" si="107"/>
        <v>0</v>
      </c>
      <c r="H237" s="331">
        <f t="shared" si="108"/>
        <v>0</v>
      </c>
      <c r="I237" s="329">
        <f t="shared" si="109"/>
        <v>0</v>
      </c>
      <c r="J237" s="332">
        <f t="shared" si="110"/>
        <v>0</v>
      </c>
      <c r="K237" s="333"/>
      <c r="L237" s="268"/>
      <c r="M237" s="261"/>
      <c r="N237" s="261"/>
      <c r="O237" s="261"/>
      <c r="P237" s="261"/>
      <c r="Q237" s="261"/>
      <c r="R237" s="146"/>
      <c r="S237" s="146">
        <f t="shared" si="111"/>
        <v>0</v>
      </c>
      <c r="T237" s="261"/>
      <c r="U237" s="334">
        <f t="shared" si="115"/>
        <v>0</v>
      </c>
      <c r="V237" s="335"/>
      <c r="W237" s="261"/>
      <c r="X237" s="268"/>
      <c r="Y237" s="261"/>
      <c r="Z237" s="261"/>
      <c r="AA237" s="261"/>
      <c r="AB237" s="261"/>
      <c r="AC237" s="146">
        <f t="shared" si="113"/>
        <v>0</v>
      </c>
      <c r="AD237" s="261"/>
      <c r="AE237" s="336">
        <f t="shared" si="114"/>
        <v>0</v>
      </c>
      <c r="AF237" s="339"/>
      <c r="AG237" s="338"/>
    </row>
    <row r="238" spans="1:33" s="275" customFormat="1" ht="48.75" hidden="1" customHeight="1" outlineLevel="2" x14ac:dyDescent="0.35">
      <c r="A238" s="113"/>
      <c r="B238" s="82">
        <v>821</v>
      </c>
      <c r="C238" s="115"/>
      <c r="D238" s="184"/>
      <c r="E238" s="329"/>
      <c r="F238" s="330"/>
      <c r="G238" s="329">
        <f t="shared" si="107"/>
        <v>0</v>
      </c>
      <c r="H238" s="331">
        <f t="shared" si="108"/>
        <v>0</v>
      </c>
      <c r="I238" s="329">
        <f t="shared" si="109"/>
        <v>0</v>
      </c>
      <c r="J238" s="332">
        <f t="shared" si="110"/>
        <v>0</v>
      </c>
      <c r="K238" s="333"/>
      <c r="L238" s="268"/>
      <c r="M238" s="261"/>
      <c r="N238" s="261"/>
      <c r="O238" s="261"/>
      <c r="P238" s="261"/>
      <c r="Q238" s="261"/>
      <c r="R238" s="146"/>
      <c r="S238" s="146">
        <f t="shared" si="111"/>
        <v>0</v>
      </c>
      <c r="T238" s="261"/>
      <c r="U238" s="334">
        <f t="shared" si="115"/>
        <v>0</v>
      </c>
      <c r="V238" s="335"/>
      <c r="W238" s="261"/>
      <c r="X238" s="268"/>
      <c r="Y238" s="261"/>
      <c r="Z238" s="261"/>
      <c r="AA238" s="261"/>
      <c r="AB238" s="261"/>
      <c r="AC238" s="146">
        <f t="shared" si="113"/>
        <v>0</v>
      </c>
      <c r="AD238" s="261"/>
      <c r="AE238" s="336">
        <f t="shared" si="114"/>
        <v>0</v>
      </c>
      <c r="AF238" s="339"/>
      <c r="AG238" s="338"/>
    </row>
    <row r="239" spans="1:33" s="275" customFormat="1" ht="41.25" hidden="1" customHeight="1" outlineLevel="2" x14ac:dyDescent="0.35">
      <c r="A239" s="113"/>
      <c r="B239" s="82">
        <v>821</v>
      </c>
      <c r="C239" s="115"/>
      <c r="D239" s="184"/>
      <c r="E239" s="329"/>
      <c r="F239" s="330"/>
      <c r="G239" s="329">
        <f t="shared" si="107"/>
        <v>0</v>
      </c>
      <c r="H239" s="331">
        <f t="shared" si="108"/>
        <v>0</v>
      </c>
      <c r="I239" s="329">
        <f t="shared" si="109"/>
        <v>0</v>
      </c>
      <c r="J239" s="332">
        <f t="shared" si="110"/>
        <v>0</v>
      </c>
      <c r="K239" s="333"/>
      <c r="L239" s="268"/>
      <c r="M239" s="261"/>
      <c r="N239" s="261"/>
      <c r="O239" s="261"/>
      <c r="P239" s="261"/>
      <c r="Q239" s="261"/>
      <c r="R239" s="146"/>
      <c r="S239" s="146">
        <f t="shared" si="111"/>
        <v>0</v>
      </c>
      <c r="T239" s="261"/>
      <c r="U239" s="334">
        <f t="shared" si="115"/>
        <v>0</v>
      </c>
      <c r="V239" s="335"/>
      <c r="W239" s="261"/>
      <c r="X239" s="268"/>
      <c r="Y239" s="261"/>
      <c r="Z239" s="261"/>
      <c r="AA239" s="261"/>
      <c r="AB239" s="261"/>
      <c r="AC239" s="146">
        <f t="shared" si="113"/>
        <v>0</v>
      </c>
      <c r="AD239" s="261"/>
      <c r="AE239" s="336">
        <f t="shared" si="114"/>
        <v>0</v>
      </c>
      <c r="AF239" s="339"/>
      <c r="AG239" s="338"/>
    </row>
    <row r="240" spans="1:33" s="275" customFormat="1" ht="50.1" hidden="1" customHeight="1" outlineLevel="2" x14ac:dyDescent="0.35">
      <c r="A240" s="113"/>
      <c r="B240" s="82">
        <v>821</v>
      </c>
      <c r="C240" s="115"/>
      <c r="D240" s="184"/>
      <c r="E240" s="329"/>
      <c r="F240" s="330"/>
      <c r="G240" s="329">
        <f t="shared" si="107"/>
        <v>0</v>
      </c>
      <c r="H240" s="331">
        <f t="shared" si="108"/>
        <v>0</v>
      </c>
      <c r="I240" s="329">
        <f t="shared" si="109"/>
        <v>0</v>
      </c>
      <c r="J240" s="332">
        <f t="shared" si="110"/>
        <v>0</v>
      </c>
      <c r="K240" s="333"/>
      <c r="L240" s="268"/>
      <c r="M240" s="261"/>
      <c r="N240" s="261"/>
      <c r="O240" s="261"/>
      <c r="P240" s="261"/>
      <c r="Q240" s="261"/>
      <c r="R240" s="146"/>
      <c r="S240" s="146">
        <f t="shared" si="111"/>
        <v>0</v>
      </c>
      <c r="T240" s="261"/>
      <c r="U240" s="334">
        <f t="shared" si="115"/>
        <v>0</v>
      </c>
      <c r="V240" s="335"/>
      <c r="W240" s="261"/>
      <c r="X240" s="268"/>
      <c r="Y240" s="261"/>
      <c r="Z240" s="261"/>
      <c r="AA240" s="261"/>
      <c r="AB240" s="261"/>
      <c r="AC240" s="146">
        <f t="shared" si="113"/>
        <v>0</v>
      </c>
      <c r="AD240" s="261"/>
      <c r="AE240" s="336">
        <f t="shared" si="114"/>
        <v>0</v>
      </c>
      <c r="AF240" s="339"/>
      <c r="AG240" s="338"/>
    </row>
    <row r="241" spans="1:33" s="275" customFormat="1" ht="50.1" hidden="1" customHeight="1" outlineLevel="2" x14ac:dyDescent="0.35">
      <c r="A241" s="113"/>
      <c r="B241" s="82">
        <v>821</v>
      </c>
      <c r="C241" s="115"/>
      <c r="D241" s="184"/>
      <c r="E241" s="329"/>
      <c r="F241" s="330"/>
      <c r="G241" s="329">
        <f t="shared" si="107"/>
        <v>0</v>
      </c>
      <c r="H241" s="331">
        <f t="shared" si="108"/>
        <v>0</v>
      </c>
      <c r="I241" s="329">
        <f t="shared" si="109"/>
        <v>0</v>
      </c>
      <c r="J241" s="332">
        <f t="shared" si="110"/>
        <v>0</v>
      </c>
      <c r="K241" s="333"/>
      <c r="L241" s="268"/>
      <c r="M241" s="261"/>
      <c r="N241" s="261"/>
      <c r="O241" s="261"/>
      <c r="P241" s="261"/>
      <c r="Q241" s="261"/>
      <c r="R241" s="146"/>
      <c r="S241" s="146">
        <f t="shared" si="111"/>
        <v>0</v>
      </c>
      <c r="T241" s="261"/>
      <c r="U241" s="334">
        <f t="shared" si="115"/>
        <v>0</v>
      </c>
      <c r="V241" s="335"/>
      <c r="W241" s="261"/>
      <c r="X241" s="268"/>
      <c r="Y241" s="261"/>
      <c r="Z241" s="261"/>
      <c r="AA241" s="261"/>
      <c r="AB241" s="261"/>
      <c r="AC241" s="146">
        <f t="shared" si="113"/>
        <v>0</v>
      </c>
      <c r="AD241" s="261"/>
      <c r="AE241" s="336">
        <f t="shared" si="114"/>
        <v>0</v>
      </c>
      <c r="AF241" s="339"/>
      <c r="AG241" s="338"/>
    </row>
    <row r="242" spans="1:33" s="275" customFormat="1" ht="50.1" hidden="1" customHeight="1" outlineLevel="2" x14ac:dyDescent="0.35">
      <c r="A242" s="113"/>
      <c r="B242" s="82">
        <v>821</v>
      </c>
      <c r="C242" s="115"/>
      <c r="D242" s="184"/>
      <c r="E242" s="329"/>
      <c r="F242" s="330"/>
      <c r="G242" s="329">
        <f t="shared" si="107"/>
        <v>0</v>
      </c>
      <c r="H242" s="331">
        <f t="shared" si="108"/>
        <v>0</v>
      </c>
      <c r="I242" s="329">
        <f t="shared" si="109"/>
        <v>0</v>
      </c>
      <c r="J242" s="332">
        <f t="shared" si="110"/>
        <v>0</v>
      </c>
      <c r="K242" s="333"/>
      <c r="L242" s="268"/>
      <c r="M242" s="261"/>
      <c r="N242" s="261"/>
      <c r="O242" s="261"/>
      <c r="P242" s="261"/>
      <c r="Q242" s="261"/>
      <c r="R242" s="146"/>
      <c r="S242" s="146">
        <f t="shared" si="111"/>
        <v>0</v>
      </c>
      <c r="T242" s="261"/>
      <c r="U242" s="334">
        <f t="shared" si="115"/>
        <v>0</v>
      </c>
      <c r="V242" s="335"/>
      <c r="W242" s="261"/>
      <c r="X242" s="268"/>
      <c r="Y242" s="261"/>
      <c r="Z242" s="261"/>
      <c r="AA242" s="261"/>
      <c r="AB242" s="261"/>
      <c r="AC242" s="146">
        <f t="shared" si="113"/>
        <v>0</v>
      </c>
      <c r="AD242" s="261"/>
      <c r="AE242" s="336">
        <f t="shared" si="114"/>
        <v>0</v>
      </c>
      <c r="AF242" s="339"/>
      <c r="AG242" s="338"/>
    </row>
    <row r="243" spans="1:33" s="275" customFormat="1" ht="50.1" hidden="1" customHeight="1" outlineLevel="2" x14ac:dyDescent="0.35">
      <c r="A243" s="113"/>
      <c r="B243" s="82">
        <v>821</v>
      </c>
      <c r="C243" s="115"/>
      <c r="D243" s="184"/>
      <c r="E243" s="329"/>
      <c r="F243" s="330"/>
      <c r="G243" s="329">
        <f t="shared" si="107"/>
        <v>0</v>
      </c>
      <c r="H243" s="331">
        <f t="shared" si="108"/>
        <v>0</v>
      </c>
      <c r="I243" s="329">
        <f t="shared" si="109"/>
        <v>0</v>
      </c>
      <c r="J243" s="332">
        <f t="shared" si="110"/>
        <v>0</v>
      </c>
      <c r="K243" s="333"/>
      <c r="L243" s="268"/>
      <c r="M243" s="261"/>
      <c r="N243" s="261"/>
      <c r="O243" s="261"/>
      <c r="P243" s="261"/>
      <c r="Q243" s="261"/>
      <c r="R243" s="146"/>
      <c r="S243" s="146">
        <f t="shared" si="111"/>
        <v>0</v>
      </c>
      <c r="T243" s="261"/>
      <c r="U243" s="334">
        <f t="shared" si="115"/>
        <v>0</v>
      </c>
      <c r="V243" s="335"/>
      <c r="W243" s="261"/>
      <c r="X243" s="268"/>
      <c r="Y243" s="261"/>
      <c r="Z243" s="261"/>
      <c r="AA243" s="261"/>
      <c r="AB243" s="261"/>
      <c r="AC243" s="146">
        <f t="shared" si="113"/>
        <v>0</v>
      </c>
      <c r="AD243" s="261"/>
      <c r="AE243" s="336">
        <f t="shared" si="114"/>
        <v>0</v>
      </c>
      <c r="AF243" s="339"/>
      <c r="AG243" s="338"/>
    </row>
    <row r="244" spans="1:33" s="275" customFormat="1" ht="50.25" hidden="1" customHeight="1" outlineLevel="2" x14ac:dyDescent="0.35">
      <c r="A244" s="113"/>
      <c r="B244" s="114">
        <v>821</v>
      </c>
      <c r="C244" s="115"/>
      <c r="D244" s="340"/>
      <c r="E244" s="329"/>
      <c r="F244" s="330"/>
      <c r="G244" s="329">
        <f t="shared" si="107"/>
        <v>0</v>
      </c>
      <c r="H244" s="331">
        <f t="shared" si="108"/>
        <v>0</v>
      </c>
      <c r="I244" s="329">
        <f t="shared" si="109"/>
        <v>0</v>
      </c>
      <c r="J244" s="330">
        <f t="shared" si="110"/>
        <v>0</v>
      </c>
      <c r="K244" s="333"/>
      <c r="L244" s="268"/>
      <c r="M244" s="261"/>
      <c r="N244" s="261"/>
      <c r="O244" s="261"/>
      <c r="P244" s="261"/>
      <c r="Q244" s="261"/>
      <c r="R244" s="261"/>
      <c r="S244" s="261">
        <f t="shared" si="111"/>
        <v>0</v>
      </c>
      <c r="T244" s="261"/>
      <c r="U244" s="341">
        <f t="shared" si="115"/>
        <v>0</v>
      </c>
      <c r="V244" s="335"/>
      <c r="W244" s="261"/>
      <c r="X244" s="268"/>
      <c r="Y244" s="261"/>
      <c r="Z244" s="261"/>
      <c r="AA244" s="261"/>
      <c r="AB244" s="261"/>
      <c r="AC244" s="261">
        <f t="shared" si="113"/>
        <v>0</v>
      </c>
      <c r="AD244" s="261"/>
      <c r="AE244" s="331">
        <f t="shared" si="114"/>
        <v>0</v>
      </c>
      <c r="AF244" s="337"/>
      <c r="AG244" s="338"/>
    </row>
    <row r="245" spans="1:33" s="275" customFormat="1" ht="73.5" hidden="1" customHeight="1" outlineLevel="2" x14ac:dyDescent="0.35">
      <c r="A245" s="113"/>
      <c r="B245" s="114">
        <v>821</v>
      </c>
      <c r="C245" s="115"/>
      <c r="D245" s="340"/>
      <c r="E245" s="342"/>
      <c r="F245" s="332"/>
      <c r="G245" s="342">
        <f t="shared" si="107"/>
        <v>0</v>
      </c>
      <c r="H245" s="336">
        <f t="shared" si="108"/>
        <v>0</v>
      </c>
      <c r="I245" s="342">
        <f t="shared" si="109"/>
        <v>0</v>
      </c>
      <c r="J245" s="332">
        <f t="shared" si="110"/>
        <v>0</v>
      </c>
      <c r="K245" s="343"/>
      <c r="L245" s="344"/>
      <c r="M245" s="146"/>
      <c r="N245" s="146"/>
      <c r="O245" s="146"/>
      <c r="P245" s="146"/>
      <c r="Q245" s="146"/>
      <c r="R245" s="146"/>
      <c r="S245" s="146">
        <f t="shared" si="111"/>
        <v>0</v>
      </c>
      <c r="T245" s="146"/>
      <c r="U245" s="334">
        <f t="shared" si="115"/>
        <v>0</v>
      </c>
      <c r="V245" s="345"/>
      <c r="W245" s="146"/>
      <c r="X245" s="344"/>
      <c r="Y245" s="146"/>
      <c r="Z245" s="146"/>
      <c r="AA245" s="146"/>
      <c r="AB245" s="146"/>
      <c r="AC245" s="146">
        <f t="shared" si="113"/>
        <v>0</v>
      </c>
      <c r="AD245" s="146"/>
      <c r="AE245" s="336">
        <f t="shared" si="114"/>
        <v>0</v>
      </c>
      <c r="AF245" s="339"/>
      <c r="AG245" s="338"/>
    </row>
    <row r="246" spans="1:33" s="275" customFormat="1" ht="73.5" hidden="1" customHeight="1" outlineLevel="2" x14ac:dyDescent="0.35">
      <c r="A246" s="165"/>
      <c r="B246" s="166">
        <v>821</v>
      </c>
      <c r="C246" s="167"/>
      <c r="D246" s="346"/>
      <c r="E246" s="342"/>
      <c r="F246" s="332"/>
      <c r="G246" s="342">
        <f t="shared" si="107"/>
        <v>0</v>
      </c>
      <c r="H246" s="336">
        <f t="shared" si="108"/>
        <v>0</v>
      </c>
      <c r="I246" s="342">
        <f t="shared" si="109"/>
        <v>0</v>
      </c>
      <c r="J246" s="332">
        <f t="shared" si="110"/>
        <v>0</v>
      </c>
      <c r="K246" s="343"/>
      <c r="L246" s="344"/>
      <c r="M246" s="146"/>
      <c r="N246" s="146"/>
      <c r="O246" s="146"/>
      <c r="P246" s="146"/>
      <c r="Q246" s="146"/>
      <c r="R246" s="146"/>
      <c r="S246" s="146">
        <f t="shared" si="111"/>
        <v>0</v>
      </c>
      <c r="T246" s="146"/>
      <c r="U246" s="334">
        <f t="shared" si="115"/>
        <v>0</v>
      </c>
      <c r="V246" s="345"/>
      <c r="W246" s="146"/>
      <c r="X246" s="344"/>
      <c r="Y246" s="146"/>
      <c r="Z246" s="146"/>
      <c r="AA246" s="146"/>
      <c r="AB246" s="146"/>
      <c r="AC246" s="146">
        <f t="shared" si="113"/>
        <v>0</v>
      </c>
      <c r="AD246" s="146"/>
      <c r="AE246" s="336">
        <f t="shared" si="114"/>
        <v>0</v>
      </c>
      <c r="AF246" s="339"/>
      <c r="AG246" s="338"/>
    </row>
    <row r="247" spans="1:33" ht="78" hidden="1" customHeight="1" outlineLevel="2" x14ac:dyDescent="0.35">
      <c r="A247" s="113"/>
      <c r="B247" s="114">
        <v>821</v>
      </c>
      <c r="C247" s="115"/>
      <c r="D247" s="340"/>
      <c r="E247" s="86"/>
      <c r="F247" s="131"/>
      <c r="G247" s="86">
        <f t="shared" si="107"/>
        <v>0</v>
      </c>
      <c r="H247" s="117">
        <f t="shared" si="108"/>
        <v>0</v>
      </c>
      <c r="I247" s="86">
        <f t="shared" si="109"/>
        <v>0</v>
      </c>
      <c r="J247" s="88">
        <f t="shared" si="110"/>
        <v>0</v>
      </c>
      <c r="K247" s="118"/>
      <c r="L247" s="119"/>
      <c r="M247" s="120"/>
      <c r="N247" s="120"/>
      <c r="O247" s="120"/>
      <c r="P247" s="120"/>
      <c r="Q247" s="120"/>
      <c r="R247" s="91"/>
      <c r="S247" s="91">
        <f t="shared" si="111"/>
        <v>0</v>
      </c>
      <c r="T247" s="120"/>
      <c r="U247" s="92">
        <f t="shared" si="115"/>
        <v>0</v>
      </c>
      <c r="V247" s="118"/>
      <c r="W247" s="119"/>
      <c r="X247" s="120"/>
      <c r="Y247" s="120"/>
      <c r="Z247" s="120"/>
      <c r="AA247" s="120"/>
      <c r="AB247" s="120"/>
      <c r="AC247" s="91">
        <f t="shared" si="113"/>
        <v>0</v>
      </c>
      <c r="AD247" s="120"/>
      <c r="AE247" s="87">
        <f t="shared" si="114"/>
        <v>0</v>
      </c>
      <c r="AF247" s="164"/>
    </row>
    <row r="248" spans="1:33" ht="78" hidden="1" customHeight="1" outlineLevel="2" x14ac:dyDescent="0.35">
      <c r="A248" s="133"/>
      <c r="B248" s="167">
        <v>821</v>
      </c>
      <c r="C248" s="167"/>
      <c r="D248" s="346"/>
      <c r="E248" s="86"/>
      <c r="F248" s="131"/>
      <c r="G248" s="86">
        <f t="shared" si="107"/>
        <v>0</v>
      </c>
      <c r="H248" s="117">
        <f t="shared" si="108"/>
        <v>0</v>
      </c>
      <c r="I248" s="86">
        <f t="shared" si="109"/>
        <v>0</v>
      </c>
      <c r="J248" s="88">
        <f t="shared" si="110"/>
        <v>0</v>
      </c>
      <c r="K248" s="118"/>
      <c r="L248" s="119"/>
      <c r="M248" s="120"/>
      <c r="N248" s="120"/>
      <c r="O248" s="120"/>
      <c r="P248" s="120"/>
      <c r="Q248" s="120"/>
      <c r="R248" s="91"/>
      <c r="S248" s="91">
        <f t="shared" si="111"/>
        <v>0</v>
      </c>
      <c r="T248" s="120"/>
      <c r="U248" s="92">
        <f t="shared" si="115"/>
        <v>0</v>
      </c>
      <c r="V248" s="118"/>
      <c r="W248" s="119"/>
      <c r="X248" s="120"/>
      <c r="Y248" s="120"/>
      <c r="Z248" s="120"/>
      <c r="AA248" s="120"/>
      <c r="AB248" s="120"/>
      <c r="AC248" s="91">
        <f t="shared" si="113"/>
        <v>0</v>
      </c>
      <c r="AD248" s="120"/>
      <c r="AE248" s="87">
        <f t="shared" si="114"/>
        <v>0</v>
      </c>
      <c r="AF248" s="122"/>
    </row>
    <row r="249" spans="1:33" ht="78" hidden="1" customHeight="1" outlineLevel="2" thickBot="1" x14ac:dyDescent="0.4">
      <c r="A249" s="172"/>
      <c r="B249" s="174">
        <v>821</v>
      </c>
      <c r="C249" s="174"/>
      <c r="D249" s="347"/>
      <c r="E249" s="86"/>
      <c r="F249" s="131"/>
      <c r="G249" s="86">
        <f t="shared" si="107"/>
        <v>0</v>
      </c>
      <c r="H249" s="117">
        <f t="shared" si="108"/>
        <v>0</v>
      </c>
      <c r="I249" s="86">
        <f t="shared" si="109"/>
        <v>0</v>
      </c>
      <c r="J249" s="88">
        <f t="shared" si="110"/>
        <v>0</v>
      </c>
      <c r="K249" s="118"/>
      <c r="L249" s="119"/>
      <c r="M249" s="120"/>
      <c r="N249" s="120"/>
      <c r="O249" s="120"/>
      <c r="P249" s="120"/>
      <c r="Q249" s="120"/>
      <c r="R249" s="91"/>
      <c r="S249" s="91">
        <f t="shared" si="111"/>
        <v>0</v>
      </c>
      <c r="T249" s="120"/>
      <c r="U249" s="92">
        <f t="shared" si="115"/>
        <v>0</v>
      </c>
      <c r="V249" s="118"/>
      <c r="W249" s="119"/>
      <c r="X249" s="120"/>
      <c r="Y249" s="120"/>
      <c r="Z249" s="120"/>
      <c r="AA249" s="120"/>
      <c r="AB249" s="120"/>
      <c r="AC249" s="91">
        <f t="shared" si="113"/>
        <v>0</v>
      </c>
      <c r="AD249" s="120"/>
      <c r="AE249" s="87">
        <f t="shared" si="114"/>
        <v>0</v>
      </c>
      <c r="AF249" s="122"/>
    </row>
    <row r="250" spans="1:33" ht="50.1" customHeight="1" outlineLevel="2" thickBot="1" x14ac:dyDescent="0.4">
      <c r="A250" s="133"/>
      <c r="B250" s="410" t="s">
        <v>334</v>
      </c>
      <c r="C250" s="411"/>
      <c r="D250" s="412"/>
      <c r="E250" s="110">
        <f t="shared" ref="E250:AD250" si="116">SUBTOTAL(9,E223:E249)</f>
        <v>32709</v>
      </c>
      <c r="F250" s="110">
        <f t="shared" si="116"/>
        <v>22293.874</v>
      </c>
      <c r="G250" s="110">
        <f t="shared" si="116"/>
        <v>29994.958999999999</v>
      </c>
      <c r="H250" s="110">
        <f t="shared" si="116"/>
        <v>3901.085</v>
      </c>
      <c r="I250" s="110">
        <f t="shared" si="116"/>
        <v>3800</v>
      </c>
      <c r="J250" s="110">
        <f t="shared" si="116"/>
        <v>7701.085</v>
      </c>
      <c r="K250" s="110">
        <f t="shared" si="116"/>
        <v>3533.6849999999999</v>
      </c>
      <c r="L250" s="110">
        <f t="shared" si="116"/>
        <v>0</v>
      </c>
      <c r="M250" s="110">
        <f t="shared" si="116"/>
        <v>0</v>
      </c>
      <c r="N250" s="110">
        <f t="shared" si="116"/>
        <v>0</v>
      </c>
      <c r="O250" s="110">
        <f t="shared" si="116"/>
        <v>0</v>
      </c>
      <c r="P250" s="110">
        <f t="shared" si="116"/>
        <v>0</v>
      </c>
      <c r="Q250" s="110">
        <f t="shared" si="116"/>
        <v>0</v>
      </c>
      <c r="R250" s="110">
        <f t="shared" si="116"/>
        <v>0</v>
      </c>
      <c r="S250" s="110">
        <f t="shared" si="116"/>
        <v>3533.6849999999999</v>
      </c>
      <c r="T250" s="110">
        <f t="shared" si="116"/>
        <v>367.4</v>
      </c>
      <c r="U250" s="110">
        <f t="shared" si="116"/>
        <v>3901.085</v>
      </c>
      <c r="V250" s="110">
        <f t="shared" si="116"/>
        <v>3800</v>
      </c>
      <c r="W250" s="110">
        <f t="shared" si="116"/>
        <v>0</v>
      </c>
      <c r="X250" s="110">
        <f t="shared" si="116"/>
        <v>0</v>
      </c>
      <c r="Y250" s="110">
        <f t="shared" si="116"/>
        <v>0</v>
      </c>
      <c r="Z250" s="110">
        <f t="shared" si="116"/>
        <v>0</v>
      </c>
      <c r="AA250" s="110">
        <f t="shared" si="116"/>
        <v>0</v>
      </c>
      <c r="AB250" s="110">
        <f t="shared" si="116"/>
        <v>0</v>
      </c>
      <c r="AC250" s="110">
        <f t="shared" si="116"/>
        <v>3800</v>
      </c>
      <c r="AD250" s="110">
        <f t="shared" si="116"/>
        <v>0</v>
      </c>
      <c r="AE250" s="110">
        <f>SUBTOTAL(9,AE223:AE248)</f>
        <v>3800</v>
      </c>
      <c r="AF250" s="108"/>
    </row>
    <row r="251" spans="1:33" ht="56.25" hidden="1" customHeight="1" outlineLevel="2" x14ac:dyDescent="0.35">
      <c r="A251" s="113"/>
      <c r="B251" s="82">
        <v>823</v>
      </c>
      <c r="C251" s="83"/>
      <c r="D251" s="134"/>
      <c r="E251" s="135"/>
      <c r="F251" s="135"/>
      <c r="G251" s="135">
        <f>F251+J251</f>
        <v>0</v>
      </c>
      <c r="H251" s="87">
        <f>U251</f>
        <v>0</v>
      </c>
      <c r="I251" s="135">
        <f>AE251</f>
        <v>0</v>
      </c>
      <c r="J251" s="88">
        <f>SUM(H251:I251)</f>
        <v>0</v>
      </c>
      <c r="K251" s="89"/>
      <c r="L251" s="90"/>
      <c r="M251" s="91"/>
      <c r="N251" s="91"/>
      <c r="O251" s="91"/>
      <c r="P251" s="91"/>
      <c r="Q251" s="91"/>
      <c r="R251" s="91"/>
      <c r="S251" s="91">
        <f>SUM(K251:Q251)</f>
        <v>0</v>
      </c>
      <c r="T251" s="91"/>
      <c r="U251" s="92">
        <f>SUM(S251:T251)</f>
        <v>0</v>
      </c>
      <c r="V251" s="301"/>
      <c r="W251" s="91"/>
      <c r="X251" s="90"/>
      <c r="Y251" s="91"/>
      <c r="Z251" s="91"/>
      <c r="AA251" s="91"/>
      <c r="AB251" s="91"/>
      <c r="AC251" s="91">
        <f>SUM(V251:AB251)</f>
        <v>0</v>
      </c>
      <c r="AD251" s="91"/>
      <c r="AE251" s="87">
        <f>AD251+AC251</f>
        <v>0</v>
      </c>
      <c r="AF251" s="122"/>
    </row>
    <row r="252" spans="1:33" s="275" customFormat="1" ht="45.75" hidden="1" customHeight="1" outlineLevel="2" x14ac:dyDescent="0.35">
      <c r="A252" s="113"/>
      <c r="B252" s="114">
        <v>823</v>
      </c>
      <c r="C252" s="115"/>
      <c r="D252" s="340"/>
      <c r="E252" s="131"/>
      <c r="F252" s="131"/>
      <c r="G252" s="86">
        <f>F252+J252</f>
        <v>0</v>
      </c>
      <c r="H252" s="117">
        <f>U252</f>
        <v>0</v>
      </c>
      <c r="I252" s="135">
        <f>AE252</f>
        <v>0</v>
      </c>
      <c r="J252" s="88">
        <f>SUM(H252:I252)</f>
        <v>0</v>
      </c>
      <c r="K252" s="118"/>
      <c r="L252" s="119"/>
      <c r="M252" s="120"/>
      <c r="N252" s="120"/>
      <c r="O252" s="120"/>
      <c r="P252" s="120"/>
      <c r="Q252" s="120"/>
      <c r="R252" s="91"/>
      <c r="S252" s="91">
        <f>SUM(K252:Q252)</f>
        <v>0</v>
      </c>
      <c r="T252" s="120"/>
      <c r="U252" s="87">
        <f>SUM(S252:T252)</f>
        <v>0</v>
      </c>
      <c r="V252" s="301"/>
      <c r="W252" s="120"/>
      <c r="X252" s="119"/>
      <c r="Y252" s="120"/>
      <c r="Z252" s="120"/>
      <c r="AA252" s="120"/>
      <c r="AB252" s="120"/>
      <c r="AC252" s="91">
        <f>SUM(V252:AB252)</f>
        <v>0</v>
      </c>
      <c r="AD252" s="91"/>
      <c r="AE252" s="121">
        <f>AD252+AC252</f>
        <v>0</v>
      </c>
      <c r="AF252" s="122"/>
      <c r="AG252" s="338"/>
    </row>
    <row r="253" spans="1:33" s="275" customFormat="1" ht="73.5" hidden="1" customHeight="1" outlineLevel="2" thickBot="1" x14ac:dyDescent="0.4">
      <c r="A253" s="133"/>
      <c r="B253" s="82">
        <v>823</v>
      </c>
      <c r="C253" s="83"/>
      <c r="D253" s="340"/>
      <c r="E253" s="131"/>
      <c r="F253" s="131"/>
      <c r="G253" s="86">
        <f>F253+J253</f>
        <v>0</v>
      </c>
      <c r="H253" s="117">
        <f>U253</f>
        <v>0</v>
      </c>
      <c r="I253" s="135">
        <f>AE253</f>
        <v>0</v>
      </c>
      <c r="J253" s="88">
        <f>SUM(H253:I253)</f>
        <v>0</v>
      </c>
      <c r="K253" s="118"/>
      <c r="L253" s="119"/>
      <c r="M253" s="120"/>
      <c r="N253" s="120"/>
      <c r="O253" s="120"/>
      <c r="P253" s="120"/>
      <c r="Q253" s="120"/>
      <c r="R253" s="91"/>
      <c r="S253" s="91">
        <f>SUM(K253:Q253)</f>
        <v>0</v>
      </c>
      <c r="T253" s="120"/>
      <c r="U253" s="87">
        <f>SUM(S253:T253)</f>
        <v>0</v>
      </c>
      <c r="V253" s="301"/>
      <c r="W253" s="91"/>
      <c r="X253" s="119"/>
      <c r="Y253" s="120"/>
      <c r="Z253" s="120"/>
      <c r="AA253" s="120"/>
      <c r="AB253" s="120"/>
      <c r="AC253" s="91">
        <f>SUM(V253:AB253)</f>
        <v>0</v>
      </c>
      <c r="AD253" s="91"/>
      <c r="AE253" s="92">
        <f>AD253+AC253</f>
        <v>0</v>
      </c>
      <c r="AF253" s="348"/>
      <c r="AG253" s="338"/>
    </row>
    <row r="254" spans="1:33" ht="50.1" hidden="1" customHeight="1" outlineLevel="2" thickBot="1" x14ac:dyDescent="0.4">
      <c r="A254" s="133"/>
      <c r="B254" s="407" t="s">
        <v>335</v>
      </c>
      <c r="C254" s="408"/>
      <c r="D254" s="409"/>
      <c r="E254" s="110">
        <f t="shared" ref="E254:AE254" si="117">SUBTOTAL(9,E251:E253)</f>
        <v>0</v>
      </c>
      <c r="F254" s="110">
        <f t="shared" si="117"/>
        <v>0</v>
      </c>
      <c r="G254" s="110">
        <f t="shared" si="117"/>
        <v>0</v>
      </c>
      <c r="H254" s="110">
        <f t="shared" si="117"/>
        <v>0</v>
      </c>
      <c r="I254" s="110">
        <f t="shared" si="117"/>
        <v>0</v>
      </c>
      <c r="J254" s="110">
        <f t="shared" si="117"/>
        <v>0</v>
      </c>
      <c r="K254" s="110">
        <f t="shared" si="117"/>
        <v>0</v>
      </c>
      <c r="L254" s="110">
        <f t="shared" si="117"/>
        <v>0</v>
      </c>
      <c r="M254" s="110">
        <f t="shared" si="117"/>
        <v>0</v>
      </c>
      <c r="N254" s="110">
        <f t="shared" si="117"/>
        <v>0</v>
      </c>
      <c r="O254" s="110">
        <f t="shared" si="117"/>
        <v>0</v>
      </c>
      <c r="P254" s="110">
        <f t="shared" si="117"/>
        <v>0</v>
      </c>
      <c r="Q254" s="110">
        <f t="shared" si="117"/>
        <v>0</v>
      </c>
      <c r="R254" s="110">
        <f t="shared" si="117"/>
        <v>0</v>
      </c>
      <c r="S254" s="110">
        <f t="shared" si="117"/>
        <v>0</v>
      </c>
      <c r="T254" s="110">
        <f t="shared" si="117"/>
        <v>0</v>
      </c>
      <c r="U254" s="110">
        <f t="shared" si="117"/>
        <v>0</v>
      </c>
      <c r="V254" s="110">
        <f t="shared" si="117"/>
        <v>0</v>
      </c>
      <c r="W254" s="110">
        <f t="shared" si="117"/>
        <v>0</v>
      </c>
      <c r="X254" s="110">
        <f t="shared" si="117"/>
        <v>0</v>
      </c>
      <c r="Y254" s="110">
        <f t="shared" si="117"/>
        <v>0</v>
      </c>
      <c r="Z254" s="110">
        <f t="shared" si="117"/>
        <v>0</v>
      </c>
      <c r="AA254" s="110">
        <f t="shared" si="117"/>
        <v>0</v>
      </c>
      <c r="AB254" s="110">
        <f t="shared" si="117"/>
        <v>0</v>
      </c>
      <c r="AC254" s="110">
        <f t="shared" si="117"/>
        <v>0</v>
      </c>
      <c r="AD254" s="110">
        <f t="shared" si="117"/>
        <v>0</v>
      </c>
      <c r="AE254" s="110">
        <f t="shared" si="117"/>
        <v>0</v>
      </c>
      <c r="AF254" s="108"/>
    </row>
    <row r="255" spans="1:33" ht="81.75" customHeight="1" outlineLevel="2" x14ac:dyDescent="0.35">
      <c r="A255" s="113">
        <v>6</v>
      </c>
      <c r="B255" s="114">
        <v>829</v>
      </c>
      <c r="C255" s="115">
        <v>3108</v>
      </c>
      <c r="D255" s="130" t="s">
        <v>336</v>
      </c>
      <c r="E255" s="86">
        <v>9600</v>
      </c>
      <c r="F255" s="86">
        <v>6600</v>
      </c>
      <c r="G255" s="135">
        <f t="shared" ref="G255:G261" si="118">F255+J255</f>
        <v>7600</v>
      </c>
      <c r="H255" s="87">
        <f t="shared" ref="H255:H261" si="119">U255</f>
        <v>500</v>
      </c>
      <c r="I255" s="135">
        <f t="shared" ref="I255:I261" si="120">AE255</f>
        <v>500</v>
      </c>
      <c r="J255" s="88">
        <f t="shared" ref="J255:J261" si="121">SUM(H255:I255)</f>
        <v>1000</v>
      </c>
      <c r="K255" s="118">
        <v>500</v>
      </c>
      <c r="L255" s="119"/>
      <c r="M255" s="120"/>
      <c r="N255" s="120"/>
      <c r="O255" s="120"/>
      <c r="P255" s="120"/>
      <c r="Q255" s="120"/>
      <c r="R255" s="91"/>
      <c r="S255" s="91">
        <f t="shared" ref="S255:S261" si="122">SUM(K255:Q255)</f>
        <v>500</v>
      </c>
      <c r="T255" s="120"/>
      <c r="U255" s="92">
        <f t="shared" ref="U255:U257" si="123">SUM(S255:T255)</f>
        <v>500</v>
      </c>
      <c r="V255" s="118">
        <v>500</v>
      </c>
      <c r="W255" s="119"/>
      <c r="X255" s="120"/>
      <c r="Y255" s="120"/>
      <c r="Z255" s="120"/>
      <c r="AA255" s="120"/>
      <c r="AB255" s="120"/>
      <c r="AC255" s="91">
        <f t="shared" ref="AC255:AC261" si="124">SUM(V255:AB255)</f>
        <v>500</v>
      </c>
      <c r="AD255" s="120"/>
      <c r="AE255" s="87">
        <f t="shared" ref="AE255:AE261" si="125">AD255+AC255</f>
        <v>500</v>
      </c>
      <c r="AF255" s="122" t="s">
        <v>337</v>
      </c>
    </row>
    <row r="256" spans="1:33" s="275" customFormat="1" ht="77.25" customHeight="1" outlineLevel="2" x14ac:dyDescent="0.35">
      <c r="A256" s="113">
        <v>6</v>
      </c>
      <c r="B256" s="95">
        <v>829</v>
      </c>
      <c r="C256" s="124">
        <v>4388</v>
      </c>
      <c r="D256" s="349" t="s">
        <v>338</v>
      </c>
      <c r="E256" s="182"/>
      <c r="F256" s="98"/>
      <c r="G256" s="98">
        <f t="shared" si="118"/>
        <v>200</v>
      </c>
      <c r="H256" s="126">
        <f t="shared" si="119"/>
        <v>200</v>
      </c>
      <c r="I256" s="98">
        <f t="shared" si="120"/>
        <v>0</v>
      </c>
      <c r="J256" s="99">
        <f t="shared" si="121"/>
        <v>200</v>
      </c>
      <c r="K256" s="107">
        <v>200</v>
      </c>
      <c r="L256" s="103"/>
      <c r="M256" s="104"/>
      <c r="N256" s="104"/>
      <c r="O256" s="104"/>
      <c r="P256" s="104"/>
      <c r="Q256" s="104"/>
      <c r="R256" s="104"/>
      <c r="S256" s="104">
        <f t="shared" si="122"/>
        <v>200</v>
      </c>
      <c r="T256" s="104"/>
      <c r="U256" s="126">
        <f t="shared" si="123"/>
        <v>200</v>
      </c>
      <c r="V256" s="279"/>
      <c r="W256" s="104"/>
      <c r="X256" s="103"/>
      <c r="Y256" s="104"/>
      <c r="Z256" s="104"/>
      <c r="AA256" s="104"/>
      <c r="AB256" s="104"/>
      <c r="AC256" s="104">
        <f t="shared" si="124"/>
        <v>0</v>
      </c>
      <c r="AD256" s="104"/>
      <c r="AE256" s="126">
        <f t="shared" si="125"/>
        <v>0</v>
      </c>
      <c r="AF256" s="350" t="s">
        <v>337</v>
      </c>
      <c r="AG256" s="351"/>
    </row>
    <row r="257" spans="1:33" s="275" customFormat="1" ht="57" customHeight="1" outlineLevel="2" x14ac:dyDescent="0.35">
      <c r="A257" s="113">
        <v>6</v>
      </c>
      <c r="B257" s="95">
        <v>829</v>
      </c>
      <c r="C257" s="124">
        <v>4389</v>
      </c>
      <c r="D257" s="349" t="s">
        <v>339</v>
      </c>
      <c r="E257" s="182"/>
      <c r="F257" s="98"/>
      <c r="G257" s="98">
        <f t="shared" si="118"/>
        <v>50</v>
      </c>
      <c r="H257" s="126">
        <f t="shared" si="119"/>
        <v>50</v>
      </c>
      <c r="I257" s="98">
        <f t="shared" si="120"/>
        <v>0</v>
      </c>
      <c r="J257" s="99">
        <f t="shared" si="121"/>
        <v>50</v>
      </c>
      <c r="K257" s="107">
        <v>50</v>
      </c>
      <c r="L257" s="103"/>
      <c r="M257" s="104"/>
      <c r="N257" s="104"/>
      <c r="O257" s="104"/>
      <c r="P257" s="104"/>
      <c r="Q257" s="104"/>
      <c r="R257" s="104"/>
      <c r="S257" s="104">
        <f t="shared" si="122"/>
        <v>50</v>
      </c>
      <c r="T257" s="104"/>
      <c r="U257" s="126">
        <f t="shared" si="123"/>
        <v>50</v>
      </c>
      <c r="V257" s="279"/>
      <c r="W257" s="104"/>
      <c r="X257" s="103"/>
      <c r="Y257" s="104"/>
      <c r="Z257" s="104"/>
      <c r="AA257" s="104"/>
      <c r="AB257" s="104"/>
      <c r="AC257" s="104">
        <f t="shared" si="124"/>
        <v>0</v>
      </c>
      <c r="AD257" s="104"/>
      <c r="AE257" s="126">
        <f t="shared" si="125"/>
        <v>0</v>
      </c>
      <c r="AF257" s="350" t="s">
        <v>337</v>
      </c>
      <c r="AG257" s="351"/>
    </row>
    <row r="258" spans="1:33" s="275" customFormat="1" ht="67.5" customHeight="1" outlineLevel="2" x14ac:dyDescent="0.35">
      <c r="A258" s="113">
        <v>18</v>
      </c>
      <c r="B258" s="95">
        <v>829</v>
      </c>
      <c r="C258" s="96">
        <v>4338</v>
      </c>
      <c r="D258" s="349" t="s">
        <v>340</v>
      </c>
      <c r="E258" s="182">
        <v>500</v>
      </c>
      <c r="F258" s="98">
        <v>500</v>
      </c>
      <c r="G258" s="98">
        <f t="shared" si="118"/>
        <v>1500</v>
      </c>
      <c r="H258" s="126">
        <f t="shared" si="119"/>
        <v>1000</v>
      </c>
      <c r="I258" s="98">
        <f t="shared" si="120"/>
        <v>0</v>
      </c>
      <c r="J258" s="99">
        <f t="shared" si="121"/>
        <v>1000</v>
      </c>
      <c r="K258" s="107"/>
      <c r="L258" s="103"/>
      <c r="M258" s="104"/>
      <c r="N258" s="104"/>
      <c r="O258" s="104"/>
      <c r="P258" s="104"/>
      <c r="Q258" s="104"/>
      <c r="R258" s="104">
        <v>1000</v>
      </c>
      <c r="S258" s="104">
        <f t="shared" si="122"/>
        <v>0</v>
      </c>
      <c r="T258" s="104"/>
      <c r="U258" s="126">
        <f>SUM(R258:T258)</f>
        <v>1000</v>
      </c>
      <c r="V258" s="279"/>
      <c r="W258" s="120"/>
      <c r="X258" s="103"/>
      <c r="Y258" s="104"/>
      <c r="Z258" s="104"/>
      <c r="AA258" s="104"/>
      <c r="AB258" s="104"/>
      <c r="AC258" s="104">
        <f t="shared" si="124"/>
        <v>0</v>
      </c>
      <c r="AD258" s="104"/>
      <c r="AE258" s="126">
        <f t="shared" si="125"/>
        <v>0</v>
      </c>
      <c r="AF258" s="352"/>
      <c r="AG258" s="353"/>
    </row>
    <row r="259" spans="1:33" s="275" customFormat="1" ht="67.5" customHeight="1" outlineLevel="2" x14ac:dyDescent="0.35">
      <c r="A259" s="113">
        <v>24</v>
      </c>
      <c r="B259" s="95">
        <v>829</v>
      </c>
      <c r="C259" s="96">
        <v>3491</v>
      </c>
      <c r="D259" s="349" t="s">
        <v>341</v>
      </c>
      <c r="E259" s="182">
        <v>13400</v>
      </c>
      <c r="F259" s="98">
        <v>13400</v>
      </c>
      <c r="G259" s="98">
        <f t="shared" si="118"/>
        <v>13400</v>
      </c>
      <c r="H259" s="126">
        <f t="shared" si="119"/>
        <v>0</v>
      </c>
      <c r="I259" s="98">
        <f t="shared" si="120"/>
        <v>0</v>
      </c>
      <c r="J259" s="99">
        <f t="shared" si="121"/>
        <v>0</v>
      </c>
      <c r="K259" s="107"/>
      <c r="L259" s="103"/>
      <c r="M259" s="104"/>
      <c r="N259" s="104"/>
      <c r="O259" s="104"/>
      <c r="P259" s="104"/>
      <c r="Q259" s="104"/>
      <c r="R259" s="104"/>
      <c r="S259" s="104">
        <f t="shared" si="122"/>
        <v>0</v>
      </c>
      <c r="T259" s="104">
        <f>1035720-1035720</f>
        <v>0</v>
      </c>
      <c r="U259" s="126">
        <f>SUM(R259:T259)</f>
        <v>0</v>
      </c>
      <c r="V259" s="279"/>
      <c r="W259" s="120"/>
      <c r="X259" s="103"/>
      <c r="Y259" s="104"/>
      <c r="Z259" s="104"/>
      <c r="AA259" s="104"/>
      <c r="AB259" s="104"/>
      <c r="AC259" s="104">
        <f t="shared" si="124"/>
        <v>0</v>
      </c>
      <c r="AD259" s="104"/>
      <c r="AE259" s="126">
        <f t="shared" si="125"/>
        <v>0</v>
      </c>
      <c r="AF259" s="352" t="s">
        <v>342</v>
      </c>
      <c r="AG259" s="353"/>
    </row>
    <row r="260" spans="1:33" s="275" customFormat="1" ht="67.5" customHeight="1" outlineLevel="2" x14ac:dyDescent="0.35">
      <c r="A260" s="113">
        <v>24</v>
      </c>
      <c r="B260" s="95">
        <v>829</v>
      </c>
      <c r="C260" s="96">
        <v>4157</v>
      </c>
      <c r="D260" s="349" t="s">
        <v>343</v>
      </c>
      <c r="E260" s="182">
        <v>210</v>
      </c>
      <c r="F260" s="98">
        <v>210</v>
      </c>
      <c r="G260" s="98">
        <f t="shared" si="118"/>
        <v>210</v>
      </c>
      <c r="H260" s="126">
        <f t="shared" si="119"/>
        <v>0</v>
      </c>
      <c r="I260" s="98">
        <f t="shared" si="120"/>
        <v>0</v>
      </c>
      <c r="J260" s="99">
        <f t="shared" si="121"/>
        <v>0</v>
      </c>
      <c r="K260" s="107"/>
      <c r="L260" s="103"/>
      <c r="M260" s="104"/>
      <c r="N260" s="104"/>
      <c r="O260" s="104"/>
      <c r="P260" s="104"/>
      <c r="Q260" s="104"/>
      <c r="R260" s="104"/>
      <c r="S260" s="104">
        <f t="shared" si="122"/>
        <v>0</v>
      </c>
      <c r="T260" s="104">
        <f>-90964+90964</f>
        <v>0</v>
      </c>
      <c r="U260" s="126">
        <f>SUM(S260:T260)</f>
        <v>0</v>
      </c>
      <c r="V260" s="279"/>
      <c r="W260" s="120"/>
      <c r="X260" s="103"/>
      <c r="Y260" s="104"/>
      <c r="Z260" s="104"/>
      <c r="AA260" s="104"/>
      <c r="AB260" s="104"/>
      <c r="AC260" s="104">
        <f t="shared" si="124"/>
        <v>0</v>
      </c>
      <c r="AD260" s="104"/>
      <c r="AE260" s="126">
        <f t="shared" si="125"/>
        <v>0</v>
      </c>
      <c r="AF260" s="352" t="s">
        <v>342</v>
      </c>
      <c r="AG260" s="353"/>
    </row>
    <row r="261" spans="1:33" s="275" customFormat="1" ht="67.5" customHeight="1" outlineLevel="2" thickBot="1" x14ac:dyDescent="0.4">
      <c r="A261" s="113">
        <v>18</v>
      </c>
      <c r="B261" s="95">
        <v>829</v>
      </c>
      <c r="C261" s="96">
        <v>4085</v>
      </c>
      <c r="D261" s="349" t="s">
        <v>344</v>
      </c>
      <c r="E261" s="182">
        <v>14400</v>
      </c>
      <c r="F261" s="98">
        <v>6611.65</v>
      </c>
      <c r="G261" s="98">
        <f t="shared" si="118"/>
        <v>16611.650000000001</v>
      </c>
      <c r="H261" s="126">
        <f t="shared" si="119"/>
        <v>8000</v>
      </c>
      <c r="I261" s="98">
        <f t="shared" si="120"/>
        <v>2000</v>
      </c>
      <c r="J261" s="99">
        <f t="shared" si="121"/>
        <v>10000</v>
      </c>
      <c r="K261" s="107"/>
      <c r="L261" s="103"/>
      <c r="M261" s="104"/>
      <c r="N261" s="104"/>
      <c r="O261" s="104"/>
      <c r="P261" s="104"/>
      <c r="Q261" s="104"/>
      <c r="R261" s="104">
        <v>8000</v>
      </c>
      <c r="S261" s="104">
        <f t="shared" si="122"/>
        <v>0</v>
      </c>
      <c r="T261" s="104"/>
      <c r="U261" s="126">
        <f>SUM(R261:T261)</f>
        <v>8000</v>
      </c>
      <c r="V261" s="279">
        <v>2000</v>
      </c>
      <c r="W261" s="152"/>
      <c r="X261" s="103"/>
      <c r="Y261" s="104"/>
      <c r="Z261" s="104"/>
      <c r="AA261" s="104"/>
      <c r="AB261" s="104"/>
      <c r="AC261" s="104">
        <f t="shared" si="124"/>
        <v>2000</v>
      </c>
      <c r="AD261" s="104"/>
      <c r="AE261" s="126">
        <f t="shared" si="125"/>
        <v>2000</v>
      </c>
      <c r="AF261" s="352" t="s">
        <v>345</v>
      </c>
      <c r="AG261" s="353"/>
    </row>
    <row r="262" spans="1:33" ht="50.1" customHeight="1" outlineLevel="2" thickBot="1" x14ac:dyDescent="0.4">
      <c r="A262" s="113"/>
      <c r="B262" s="407" t="s">
        <v>346</v>
      </c>
      <c r="C262" s="408"/>
      <c r="D262" s="409"/>
      <c r="E262" s="112">
        <f t="shared" ref="E262:AE262" si="126">SUBTOTAL(9,E255:E261)</f>
        <v>38110</v>
      </c>
      <c r="F262" s="112">
        <f t="shared" si="126"/>
        <v>27321.65</v>
      </c>
      <c r="G262" s="112">
        <f t="shared" si="126"/>
        <v>39571.65</v>
      </c>
      <c r="H262" s="112">
        <f t="shared" si="126"/>
        <v>9750</v>
      </c>
      <c r="I262" s="112">
        <f t="shared" si="126"/>
        <v>2500</v>
      </c>
      <c r="J262" s="112">
        <f t="shared" si="126"/>
        <v>12250</v>
      </c>
      <c r="K262" s="112">
        <f t="shared" si="126"/>
        <v>750</v>
      </c>
      <c r="L262" s="112">
        <f t="shared" si="126"/>
        <v>0</v>
      </c>
      <c r="M262" s="112">
        <f t="shared" si="126"/>
        <v>0</v>
      </c>
      <c r="N262" s="112">
        <f t="shared" si="126"/>
        <v>0</v>
      </c>
      <c r="O262" s="112">
        <f t="shared" si="126"/>
        <v>0</v>
      </c>
      <c r="P262" s="112">
        <f t="shared" si="126"/>
        <v>0</v>
      </c>
      <c r="Q262" s="112">
        <f t="shared" si="126"/>
        <v>0</v>
      </c>
      <c r="R262" s="112">
        <f t="shared" si="126"/>
        <v>9000</v>
      </c>
      <c r="S262" s="112">
        <f t="shared" si="126"/>
        <v>750</v>
      </c>
      <c r="T262" s="112">
        <f t="shared" si="126"/>
        <v>0</v>
      </c>
      <c r="U262" s="112">
        <f t="shared" si="126"/>
        <v>9750</v>
      </c>
      <c r="V262" s="112">
        <f t="shared" si="126"/>
        <v>2500</v>
      </c>
      <c r="W262" s="112">
        <f t="shared" si="126"/>
        <v>0</v>
      </c>
      <c r="X262" s="112">
        <f t="shared" si="126"/>
        <v>0</v>
      </c>
      <c r="Y262" s="112">
        <f t="shared" si="126"/>
        <v>0</v>
      </c>
      <c r="Z262" s="112">
        <f t="shared" si="126"/>
        <v>0</v>
      </c>
      <c r="AA262" s="112">
        <f t="shared" si="126"/>
        <v>0</v>
      </c>
      <c r="AB262" s="112">
        <f t="shared" si="126"/>
        <v>0</v>
      </c>
      <c r="AC262" s="112">
        <f t="shared" si="126"/>
        <v>2500</v>
      </c>
      <c r="AD262" s="112">
        <f t="shared" si="126"/>
        <v>0</v>
      </c>
      <c r="AE262" s="112">
        <f t="shared" si="126"/>
        <v>2500</v>
      </c>
      <c r="AF262" s="180"/>
    </row>
    <row r="263" spans="1:33" ht="108" customHeight="1" outlineLevel="2" x14ac:dyDescent="0.35">
      <c r="A263" s="354">
        <v>8</v>
      </c>
      <c r="B263" s="114">
        <v>840</v>
      </c>
      <c r="C263" s="142">
        <v>4390</v>
      </c>
      <c r="D263" s="184" t="s">
        <v>347</v>
      </c>
      <c r="E263" s="138"/>
      <c r="F263" s="86">
        <v>0</v>
      </c>
      <c r="G263" s="86">
        <f t="shared" ref="G263:G272" si="127">F263+J263</f>
        <v>29</v>
      </c>
      <c r="H263" s="138">
        <f t="shared" ref="H263:H272" si="128">U263</f>
        <v>29</v>
      </c>
      <c r="I263" s="86">
        <f t="shared" ref="I263:I272" si="129">AE263</f>
        <v>0</v>
      </c>
      <c r="J263" s="131">
        <f t="shared" ref="J263:J272" si="130">SUM(H263:I263)</f>
        <v>29</v>
      </c>
      <c r="K263" s="118">
        <v>29</v>
      </c>
      <c r="L263" s="119"/>
      <c r="M263" s="120"/>
      <c r="N263" s="120"/>
      <c r="O263" s="120"/>
      <c r="P263" s="120"/>
      <c r="Q263" s="91"/>
      <c r="R263" s="91"/>
      <c r="S263" s="91">
        <f t="shared" ref="S263:S272" si="131">SUM(K263:Q263)</f>
        <v>29</v>
      </c>
      <c r="T263" s="91"/>
      <c r="U263" s="91">
        <f t="shared" ref="U263:U270" si="132">SUM(S263:T263)</f>
        <v>29</v>
      </c>
      <c r="V263" s="118"/>
      <c r="W263" s="119"/>
      <c r="X263" s="120"/>
      <c r="Y263" s="120"/>
      <c r="Z263" s="120"/>
      <c r="AA263" s="120"/>
      <c r="AB263" s="120"/>
      <c r="AC263" s="91">
        <f t="shared" ref="AC263:AC272" si="133">SUM(V263:AB263)</f>
        <v>0</v>
      </c>
      <c r="AD263" s="120"/>
      <c r="AE263" s="87">
        <f t="shared" ref="AE263:AE272" si="134">SUM(AC263:AD263)</f>
        <v>0</v>
      </c>
      <c r="AF263" s="122"/>
    </row>
    <row r="264" spans="1:33" ht="99" customHeight="1" outlineLevel="2" x14ac:dyDescent="0.35">
      <c r="A264" s="113">
        <v>8</v>
      </c>
      <c r="B264" s="114">
        <v>840</v>
      </c>
      <c r="C264" s="115">
        <v>4247</v>
      </c>
      <c r="D264" s="184" t="s">
        <v>348</v>
      </c>
      <c r="E264" s="138">
        <v>550</v>
      </c>
      <c r="F264" s="86">
        <v>550</v>
      </c>
      <c r="G264" s="86">
        <f t="shared" si="127"/>
        <v>625</v>
      </c>
      <c r="H264" s="138">
        <f t="shared" si="128"/>
        <v>75</v>
      </c>
      <c r="I264" s="86">
        <f t="shared" si="129"/>
        <v>0</v>
      </c>
      <c r="J264" s="131">
        <f t="shared" si="130"/>
        <v>75</v>
      </c>
      <c r="K264" s="118">
        <v>75</v>
      </c>
      <c r="L264" s="119"/>
      <c r="M264" s="120"/>
      <c r="N264" s="120"/>
      <c r="O264" s="120"/>
      <c r="P264" s="120"/>
      <c r="Q264" s="91"/>
      <c r="R264" s="91"/>
      <c r="S264" s="91">
        <f t="shared" si="131"/>
        <v>75</v>
      </c>
      <c r="T264" s="91"/>
      <c r="U264" s="91">
        <f t="shared" si="132"/>
        <v>75</v>
      </c>
      <c r="V264" s="118"/>
      <c r="W264" s="119"/>
      <c r="X264" s="120"/>
      <c r="Y264" s="120"/>
      <c r="Z264" s="120"/>
      <c r="AA264" s="120"/>
      <c r="AB264" s="120"/>
      <c r="AC264" s="91">
        <f t="shared" si="133"/>
        <v>0</v>
      </c>
      <c r="AD264" s="120"/>
      <c r="AE264" s="87">
        <f t="shared" si="134"/>
        <v>0</v>
      </c>
      <c r="AF264" s="122"/>
    </row>
    <row r="265" spans="1:33" ht="72" customHeight="1" outlineLevel="2" x14ac:dyDescent="0.35">
      <c r="A265" s="113">
        <v>8</v>
      </c>
      <c r="B265" s="115">
        <v>840</v>
      </c>
      <c r="C265" s="115">
        <v>4091</v>
      </c>
      <c r="D265" s="184" t="s">
        <v>349</v>
      </c>
      <c r="E265" s="301">
        <v>194</v>
      </c>
      <c r="F265" s="86">
        <v>174</v>
      </c>
      <c r="G265" s="131">
        <f t="shared" si="127"/>
        <v>192</v>
      </c>
      <c r="H265" s="138">
        <f t="shared" si="128"/>
        <v>18</v>
      </c>
      <c r="I265" s="86">
        <f t="shared" si="129"/>
        <v>0</v>
      </c>
      <c r="J265" s="131">
        <f t="shared" si="130"/>
        <v>18</v>
      </c>
      <c r="K265" s="118">
        <v>18</v>
      </c>
      <c r="L265" s="119"/>
      <c r="M265" s="120"/>
      <c r="N265" s="120"/>
      <c r="O265" s="120"/>
      <c r="P265" s="120"/>
      <c r="Q265" s="91"/>
      <c r="R265" s="91"/>
      <c r="S265" s="91">
        <f t="shared" si="131"/>
        <v>18</v>
      </c>
      <c r="T265" s="91"/>
      <c r="U265" s="91">
        <f t="shared" si="132"/>
        <v>18</v>
      </c>
      <c r="V265" s="118"/>
      <c r="W265" s="119"/>
      <c r="X265" s="120"/>
      <c r="Y265" s="120"/>
      <c r="Z265" s="120"/>
      <c r="AA265" s="120"/>
      <c r="AB265" s="120"/>
      <c r="AC265" s="91">
        <f t="shared" si="133"/>
        <v>0</v>
      </c>
      <c r="AD265" s="120"/>
      <c r="AE265" s="87">
        <f t="shared" si="134"/>
        <v>0</v>
      </c>
      <c r="AF265" s="122"/>
    </row>
    <row r="266" spans="1:33" ht="72" customHeight="1" outlineLevel="2" x14ac:dyDescent="0.35">
      <c r="A266" s="113">
        <v>8</v>
      </c>
      <c r="B266" s="166">
        <v>840</v>
      </c>
      <c r="C266" s="115">
        <v>4092</v>
      </c>
      <c r="D266" s="184" t="s">
        <v>350</v>
      </c>
      <c r="E266" s="301">
        <v>2464</v>
      </c>
      <c r="F266" s="135">
        <v>946</v>
      </c>
      <c r="G266" s="131">
        <f t="shared" si="127"/>
        <v>1486</v>
      </c>
      <c r="H266" s="138">
        <f t="shared" si="128"/>
        <v>540</v>
      </c>
      <c r="I266" s="86">
        <f t="shared" si="129"/>
        <v>0</v>
      </c>
      <c r="J266" s="131">
        <f t="shared" si="130"/>
        <v>540</v>
      </c>
      <c r="K266" s="118">
        <v>540</v>
      </c>
      <c r="L266" s="119"/>
      <c r="M266" s="120"/>
      <c r="N266" s="120"/>
      <c r="O266" s="120"/>
      <c r="P266" s="120"/>
      <c r="Q266" s="91"/>
      <c r="R266" s="91"/>
      <c r="S266" s="91">
        <f t="shared" si="131"/>
        <v>540</v>
      </c>
      <c r="T266" s="91"/>
      <c r="U266" s="91">
        <f t="shared" si="132"/>
        <v>540</v>
      </c>
      <c r="V266" s="118"/>
      <c r="W266" s="119"/>
      <c r="X266" s="120"/>
      <c r="Y266" s="120"/>
      <c r="Z266" s="120"/>
      <c r="AA266" s="120"/>
      <c r="AB266" s="120"/>
      <c r="AC266" s="91">
        <f t="shared" si="133"/>
        <v>0</v>
      </c>
      <c r="AD266" s="120"/>
      <c r="AE266" s="87">
        <f t="shared" si="134"/>
        <v>0</v>
      </c>
      <c r="AF266" s="122" t="s">
        <v>351</v>
      </c>
    </row>
    <row r="267" spans="1:33" ht="86.25" customHeight="1" outlineLevel="2" x14ac:dyDescent="0.35">
      <c r="A267" s="113">
        <v>8</v>
      </c>
      <c r="B267" s="115">
        <v>840</v>
      </c>
      <c r="C267" s="115">
        <v>4295</v>
      </c>
      <c r="D267" s="184" t="s">
        <v>352</v>
      </c>
      <c r="E267" s="301">
        <v>32</v>
      </c>
      <c r="F267" s="86">
        <v>0</v>
      </c>
      <c r="G267" s="86">
        <f t="shared" si="127"/>
        <v>22.42</v>
      </c>
      <c r="H267" s="138">
        <f t="shared" si="128"/>
        <v>22.42</v>
      </c>
      <c r="I267" s="86">
        <f t="shared" si="129"/>
        <v>0</v>
      </c>
      <c r="J267" s="131">
        <f t="shared" si="130"/>
        <v>22.42</v>
      </c>
      <c r="K267" s="118">
        <v>22.42</v>
      </c>
      <c r="L267" s="119"/>
      <c r="M267" s="120"/>
      <c r="N267" s="120"/>
      <c r="O267" s="120"/>
      <c r="P267" s="120"/>
      <c r="Q267" s="91"/>
      <c r="R267" s="91"/>
      <c r="S267" s="91">
        <f t="shared" si="131"/>
        <v>22.42</v>
      </c>
      <c r="T267" s="91"/>
      <c r="U267" s="91">
        <f t="shared" si="132"/>
        <v>22.42</v>
      </c>
      <c r="V267" s="118"/>
      <c r="W267" s="119"/>
      <c r="X267" s="120"/>
      <c r="Y267" s="120"/>
      <c r="Z267" s="120"/>
      <c r="AA267" s="120"/>
      <c r="AB267" s="120"/>
      <c r="AC267" s="91">
        <f t="shared" si="133"/>
        <v>0</v>
      </c>
      <c r="AD267" s="120"/>
      <c r="AE267" s="87">
        <f t="shared" si="134"/>
        <v>0</v>
      </c>
      <c r="AF267" s="164"/>
    </row>
    <row r="268" spans="1:33" ht="72" customHeight="1" outlineLevel="2" x14ac:dyDescent="0.35">
      <c r="A268" s="113">
        <v>8</v>
      </c>
      <c r="B268" s="115">
        <v>840</v>
      </c>
      <c r="C268" s="142">
        <v>4391</v>
      </c>
      <c r="D268" s="184" t="s">
        <v>353</v>
      </c>
      <c r="E268" s="301"/>
      <c r="F268" s="101"/>
      <c r="G268" s="86">
        <f t="shared" si="127"/>
        <v>15.58</v>
      </c>
      <c r="H268" s="138">
        <f t="shared" si="128"/>
        <v>15.58</v>
      </c>
      <c r="I268" s="86">
        <f t="shared" si="129"/>
        <v>0</v>
      </c>
      <c r="J268" s="131">
        <f t="shared" si="130"/>
        <v>15.58</v>
      </c>
      <c r="K268" s="118">
        <v>15.58</v>
      </c>
      <c r="L268" s="119"/>
      <c r="M268" s="120"/>
      <c r="N268" s="120"/>
      <c r="O268" s="120"/>
      <c r="P268" s="120"/>
      <c r="Q268" s="91"/>
      <c r="R268" s="91"/>
      <c r="S268" s="91">
        <f t="shared" si="131"/>
        <v>15.58</v>
      </c>
      <c r="T268" s="91"/>
      <c r="U268" s="91">
        <f t="shared" si="132"/>
        <v>15.58</v>
      </c>
      <c r="V268" s="118"/>
      <c r="W268" s="119"/>
      <c r="X268" s="120"/>
      <c r="Y268" s="120"/>
      <c r="Z268" s="120"/>
      <c r="AA268" s="120"/>
      <c r="AB268" s="120"/>
      <c r="AC268" s="91">
        <f t="shared" si="133"/>
        <v>0</v>
      </c>
      <c r="AD268" s="120"/>
      <c r="AE268" s="87">
        <f t="shared" si="134"/>
        <v>0</v>
      </c>
      <c r="AF268" s="122"/>
    </row>
    <row r="269" spans="1:33" ht="72" customHeight="1" outlineLevel="2" x14ac:dyDescent="0.35">
      <c r="A269" s="113">
        <v>21</v>
      </c>
      <c r="B269" s="83">
        <v>840</v>
      </c>
      <c r="C269" s="142">
        <v>4392</v>
      </c>
      <c r="D269" s="184" t="s">
        <v>354</v>
      </c>
      <c r="E269" s="301"/>
      <c r="F269" s="86"/>
      <c r="G269" s="86">
        <f t="shared" si="127"/>
        <v>140</v>
      </c>
      <c r="H269" s="138">
        <f t="shared" si="128"/>
        <v>140</v>
      </c>
      <c r="I269" s="86">
        <f t="shared" si="129"/>
        <v>0</v>
      </c>
      <c r="J269" s="131">
        <f t="shared" si="130"/>
        <v>140</v>
      </c>
      <c r="K269" s="118"/>
      <c r="L269" s="119"/>
      <c r="M269" s="120"/>
      <c r="N269" s="120"/>
      <c r="O269" s="120"/>
      <c r="P269" s="120"/>
      <c r="Q269" s="91"/>
      <c r="R269" s="91"/>
      <c r="S269" s="91">
        <f t="shared" si="131"/>
        <v>0</v>
      </c>
      <c r="T269" s="91">
        <f>70+70</f>
        <v>140</v>
      </c>
      <c r="U269" s="91">
        <f t="shared" si="132"/>
        <v>140</v>
      </c>
      <c r="V269" s="118"/>
      <c r="W269" s="119"/>
      <c r="X269" s="120"/>
      <c r="Y269" s="120"/>
      <c r="Z269" s="120"/>
      <c r="AA269" s="120"/>
      <c r="AB269" s="120"/>
      <c r="AC269" s="91">
        <f t="shared" si="133"/>
        <v>0</v>
      </c>
      <c r="AD269" s="120"/>
      <c r="AE269" s="87">
        <f t="shared" si="134"/>
        <v>0</v>
      </c>
      <c r="AF269" s="122" t="s">
        <v>355</v>
      </c>
    </row>
    <row r="270" spans="1:33" ht="51" customHeight="1" outlineLevel="2" x14ac:dyDescent="0.35">
      <c r="A270" s="113">
        <v>8</v>
      </c>
      <c r="B270" s="83">
        <v>840</v>
      </c>
      <c r="C270" s="142">
        <v>4393</v>
      </c>
      <c r="D270" s="184" t="s">
        <v>356</v>
      </c>
      <c r="E270" s="301"/>
      <c r="F270" s="86"/>
      <c r="G270" s="86">
        <f t="shared" si="127"/>
        <v>42.75</v>
      </c>
      <c r="H270" s="138">
        <f t="shared" si="128"/>
        <v>42.75</v>
      </c>
      <c r="I270" s="86">
        <f t="shared" si="129"/>
        <v>0</v>
      </c>
      <c r="J270" s="131">
        <f t="shared" si="130"/>
        <v>42.75</v>
      </c>
      <c r="K270" s="118">
        <v>42.75</v>
      </c>
      <c r="L270" s="119"/>
      <c r="M270" s="120"/>
      <c r="N270" s="120"/>
      <c r="O270" s="120"/>
      <c r="P270" s="120"/>
      <c r="Q270" s="91"/>
      <c r="R270" s="91"/>
      <c r="S270" s="91">
        <f t="shared" si="131"/>
        <v>42.75</v>
      </c>
      <c r="T270" s="91"/>
      <c r="U270" s="91">
        <f t="shared" si="132"/>
        <v>42.75</v>
      </c>
      <c r="V270" s="118"/>
      <c r="W270" s="119"/>
      <c r="X270" s="120"/>
      <c r="Y270" s="120"/>
      <c r="Z270" s="120"/>
      <c r="AA270" s="120"/>
      <c r="AB270" s="120"/>
      <c r="AC270" s="91">
        <f t="shared" si="133"/>
        <v>0</v>
      </c>
      <c r="AD270" s="120"/>
      <c r="AE270" s="87">
        <f t="shared" si="134"/>
        <v>0</v>
      </c>
      <c r="AF270" s="122" t="s">
        <v>357</v>
      </c>
    </row>
    <row r="271" spans="1:33" ht="70.5" customHeight="1" outlineLevel="2" thickBot="1" x14ac:dyDescent="0.4">
      <c r="A271" s="113">
        <v>8</v>
      </c>
      <c r="B271" s="96">
        <v>840</v>
      </c>
      <c r="C271" s="115">
        <v>4322</v>
      </c>
      <c r="D271" s="184" t="s">
        <v>358</v>
      </c>
      <c r="E271" s="301">
        <v>240</v>
      </c>
      <c r="F271" s="286">
        <v>240</v>
      </c>
      <c r="G271" s="86">
        <f t="shared" si="127"/>
        <v>245</v>
      </c>
      <c r="H271" s="138">
        <f t="shared" si="128"/>
        <v>5</v>
      </c>
      <c r="I271" s="86">
        <f t="shared" si="129"/>
        <v>0</v>
      </c>
      <c r="J271" s="131">
        <f t="shared" si="130"/>
        <v>5</v>
      </c>
      <c r="K271" s="118"/>
      <c r="L271" s="119"/>
      <c r="M271" s="120"/>
      <c r="N271" s="120"/>
      <c r="O271" s="120"/>
      <c r="P271" s="120"/>
      <c r="Q271" s="91"/>
      <c r="R271" s="91"/>
      <c r="S271" s="91">
        <f t="shared" si="131"/>
        <v>0</v>
      </c>
      <c r="T271" s="91">
        <v>5</v>
      </c>
      <c r="U271" s="91">
        <f>SUM(R271:T271)</f>
        <v>5</v>
      </c>
      <c r="V271" s="118"/>
      <c r="W271" s="119"/>
      <c r="X271" s="120"/>
      <c r="Y271" s="120"/>
      <c r="Z271" s="120"/>
      <c r="AA271" s="120"/>
      <c r="AB271" s="120"/>
      <c r="AC271" s="91">
        <f t="shared" si="133"/>
        <v>0</v>
      </c>
      <c r="AD271" s="120"/>
      <c r="AE271" s="87">
        <f t="shared" si="134"/>
        <v>0</v>
      </c>
      <c r="AF271" s="122" t="s">
        <v>359</v>
      </c>
    </row>
    <row r="272" spans="1:33" ht="70.5" hidden="1" customHeight="1" outlineLevel="2" thickBot="1" x14ac:dyDescent="0.4">
      <c r="A272" s="113"/>
      <c r="B272" s="96">
        <v>840</v>
      </c>
      <c r="C272" s="115"/>
      <c r="D272" s="184"/>
      <c r="E272" s="301"/>
      <c r="F272" s="98"/>
      <c r="G272" s="86">
        <f t="shared" si="127"/>
        <v>0</v>
      </c>
      <c r="H272" s="138">
        <f t="shared" si="128"/>
        <v>0</v>
      </c>
      <c r="I272" s="86">
        <f t="shared" si="129"/>
        <v>0</v>
      </c>
      <c r="J272" s="131">
        <f t="shared" si="130"/>
        <v>0</v>
      </c>
      <c r="K272" s="118"/>
      <c r="L272" s="119"/>
      <c r="M272" s="120"/>
      <c r="N272" s="120"/>
      <c r="O272" s="120"/>
      <c r="P272" s="120"/>
      <c r="Q272" s="91"/>
      <c r="R272" s="91"/>
      <c r="S272" s="91">
        <f t="shared" si="131"/>
        <v>0</v>
      </c>
      <c r="T272" s="91"/>
      <c r="U272" s="91">
        <f>SUM(S272:T272)</f>
        <v>0</v>
      </c>
      <c r="V272" s="118"/>
      <c r="W272" s="119"/>
      <c r="X272" s="120"/>
      <c r="Y272" s="120"/>
      <c r="Z272" s="120"/>
      <c r="AA272" s="120"/>
      <c r="AB272" s="120"/>
      <c r="AC272" s="91">
        <f t="shared" si="133"/>
        <v>0</v>
      </c>
      <c r="AD272" s="120"/>
      <c r="AE272" s="87">
        <f t="shared" si="134"/>
        <v>0</v>
      </c>
      <c r="AF272" s="122"/>
    </row>
    <row r="273" spans="1:33" ht="50.1" customHeight="1" outlineLevel="1" collapsed="1" thickBot="1" x14ac:dyDescent="0.4">
      <c r="A273" s="113"/>
      <c r="B273" s="407" t="s">
        <v>360</v>
      </c>
      <c r="C273" s="408"/>
      <c r="D273" s="409"/>
      <c r="E273" s="110">
        <f t="shared" ref="E273:Q273" si="135">SUBTOTAL(9,E263:E272)</f>
        <v>3480</v>
      </c>
      <c r="F273" s="110">
        <f t="shared" si="135"/>
        <v>1910</v>
      </c>
      <c r="G273" s="110">
        <f t="shared" si="135"/>
        <v>2797.75</v>
      </c>
      <c r="H273" s="112">
        <f t="shared" si="135"/>
        <v>887.75</v>
      </c>
      <c r="I273" s="110">
        <f t="shared" si="135"/>
        <v>0</v>
      </c>
      <c r="J273" s="111">
        <f t="shared" si="135"/>
        <v>887.75</v>
      </c>
      <c r="K273" s="110">
        <f t="shared" si="135"/>
        <v>742.75</v>
      </c>
      <c r="L273" s="110">
        <f t="shared" si="135"/>
        <v>0</v>
      </c>
      <c r="M273" s="110">
        <f t="shared" si="135"/>
        <v>0</v>
      </c>
      <c r="N273" s="110">
        <f t="shared" si="135"/>
        <v>0</v>
      </c>
      <c r="O273" s="110">
        <f t="shared" si="135"/>
        <v>0</v>
      </c>
      <c r="P273" s="110">
        <f t="shared" si="135"/>
        <v>0</v>
      </c>
      <c r="Q273" s="110">
        <f t="shared" si="135"/>
        <v>0</v>
      </c>
      <c r="R273" s="110">
        <f>SUBTOTAL(9,R255:R272)</f>
        <v>9000</v>
      </c>
      <c r="S273" s="110">
        <f t="shared" ref="S273:AE273" si="136">SUBTOTAL(9,S263:S272)</f>
        <v>742.75</v>
      </c>
      <c r="T273" s="110">
        <f t="shared" si="136"/>
        <v>145</v>
      </c>
      <c r="U273" s="110">
        <f t="shared" si="136"/>
        <v>887.75</v>
      </c>
      <c r="V273" s="110">
        <f t="shared" si="136"/>
        <v>0</v>
      </c>
      <c r="W273" s="110">
        <f t="shared" si="136"/>
        <v>0</v>
      </c>
      <c r="X273" s="110">
        <f t="shared" si="136"/>
        <v>0</v>
      </c>
      <c r="Y273" s="110">
        <f t="shared" si="136"/>
        <v>0</v>
      </c>
      <c r="Z273" s="110">
        <f t="shared" si="136"/>
        <v>0</v>
      </c>
      <c r="AA273" s="110">
        <f t="shared" si="136"/>
        <v>0</v>
      </c>
      <c r="AB273" s="110">
        <f t="shared" si="136"/>
        <v>0</v>
      </c>
      <c r="AC273" s="110">
        <f t="shared" si="136"/>
        <v>0</v>
      </c>
      <c r="AD273" s="110">
        <f t="shared" si="136"/>
        <v>0</v>
      </c>
      <c r="AE273" s="112">
        <f t="shared" si="136"/>
        <v>0</v>
      </c>
      <c r="AF273" s="108"/>
    </row>
    <row r="274" spans="1:33" ht="94.5" customHeight="1" x14ac:dyDescent="0.35">
      <c r="A274" s="113">
        <v>6</v>
      </c>
      <c r="B274" s="114">
        <v>931</v>
      </c>
      <c r="C274" s="115">
        <v>4299</v>
      </c>
      <c r="D274" s="130" t="s">
        <v>361</v>
      </c>
      <c r="E274" s="86">
        <v>200</v>
      </c>
      <c r="F274" s="86">
        <v>200</v>
      </c>
      <c r="G274" s="86">
        <f>J274+F274</f>
        <v>800</v>
      </c>
      <c r="H274" s="117">
        <f t="shared" ref="H274:H307" si="137">U274</f>
        <v>200</v>
      </c>
      <c r="I274" s="141">
        <f t="shared" ref="I274:I307" si="138">AE274</f>
        <v>400</v>
      </c>
      <c r="J274" s="88">
        <f>SUM(H274:I274)</f>
        <v>600</v>
      </c>
      <c r="K274" s="118">
        <v>200</v>
      </c>
      <c r="L274" s="119"/>
      <c r="M274" s="120"/>
      <c r="N274" s="120"/>
      <c r="O274" s="120"/>
      <c r="P274" s="120"/>
      <c r="Q274" s="120"/>
      <c r="R274" s="91"/>
      <c r="S274" s="91">
        <f t="shared" ref="S274:S307" si="139">SUM(K274:Q274)</f>
        <v>200</v>
      </c>
      <c r="T274" s="120"/>
      <c r="U274" s="92">
        <f t="shared" ref="U274:U290" si="140">SUM(S274:T274)</f>
        <v>200</v>
      </c>
      <c r="V274" s="118">
        <v>400</v>
      </c>
      <c r="W274" s="119"/>
      <c r="X274" s="120"/>
      <c r="Y274" s="120"/>
      <c r="Z274" s="120"/>
      <c r="AA274" s="120"/>
      <c r="AB274" s="120"/>
      <c r="AC274" s="91">
        <f t="shared" ref="AC274:AC307" si="141">SUM(V274:AB274)</f>
        <v>400</v>
      </c>
      <c r="AD274" s="120"/>
      <c r="AE274" s="87">
        <f t="shared" ref="AE274:AE307" si="142">SUM(AC274:AD274)</f>
        <v>400</v>
      </c>
      <c r="AF274" s="122" t="s">
        <v>362</v>
      </c>
    </row>
    <row r="275" spans="1:33" ht="83.25" customHeight="1" x14ac:dyDescent="0.35">
      <c r="A275" s="113">
        <v>6</v>
      </c>
      <c r="B275" s="114">
        <v>931</v>
      </c>
      <c r="C275" s="142">
        <v>4394</v>
      </c>
      <c r="D275" s="130" t="s">
        <v>363</v>
      </c>
      <c r="E275" s="86"/>
      <c r="F275" s="86"/>
      <c r="G275" s="86">
        <f>J275+F275</f>
        <v>725</v>
      </c>
      <c r="H275" s="117">
        <f t="shared" si="137"/>
        <v>100</v>
      </c>
      <c r="I275" s="141">
        <f t="shared" si="138"/>
        <v>625</v>
      </c>
      <c r="J275" s="88">
        <f>SUM(H275:I275)</f>
        <v>725</v>
      </c>
      <c r="K275" s="118">
        <v>100</v>
      </c>
      <c r="L275" s="119"/>
      <c r="M275" s="120"/>
      <c r="N275" s="120"/>
      <c r="O275" s="120"/>
      <c r="P275" s="120"/>
      <c r="Q275" s="120"/>
      <c r="R275" s="91"/>
      <c r="S275" s="91">
        <f t="shared" si="139"/>
        <v>100</v>
      </c>
      <c r="T275" s="120"/>
      <c r="U275" s="92">
        <f t="shared" si="140"/>
        <v>100</v>
      </c>
      <c r="V275" s="118">
        <v>625</v>
      </c>
      <c r="W275" s="119"/>
      <c r="X275" s="120"/>
      <c r="Y275" s="120"/>
      <c r="Z275" s="120"/>
      <c r="AA275" s="120"/>
      <c r="AB275" s="120"/>
      <c r="AC275" s="91">
        <f t="shared" si="141"/>
        <v>625</v>
      </c>
      <c r="AD275" s="120"/>
      <c r="AE275" s="87">
        <f t="shared" si="142"/>
        <v>625</v>
      </c>
      <c r="AF275" s="122" t="s">
        <v>364</v>
      </c>
    </row>
    <row r="276" spans="1:33" ht="65.25" customHeight="1" x14ac:dyDescent="0.35">
      <c r="A276" s="113">
        <v>6</v>
      </c>
      <c r="B276" s="114">
        <v>931</v>
      </c>
      <c r="C276" s="142">
        <v>4395</v>
      </c>
      <c r="D276" s="130" t="s">
        <v>365</v>
      </c>
      <c r="E276" s="86"/>
      <c r="F276" s="86"/>
      <c r="G276" s="86">
        <f>F276+J276</f>
        <v>50</v>
      </c>
      <c r="H276" s="117">
        <f t="shared" si="137"/>
        <v>50</v>
      </c>
      <c r="I276" s="141">
        <f t="shared" si="138"/>
        <v>0</v>
      </c>
      <c r="J276" s="131">
        <f t="shared" ref="J276:J307" si="143">SUM(H276:I276)</f>
        <v>50</v>
      </c>
      <c r="K276" s="118">
        <v>50</v>
      </c>
      <c r="L276" s="119"/>
      <c r="M276" s="120"/>
      <c r="N276" s="120"/>
      <c r="O276" s="120"/>
      <c r="P276" s="120"/>
      <c r="Q276" s="120"/>
      <c r="R276" s="120"/>
      <c r="S276" s="120">
        <f t="shared" si="139"/>
        <v>50</v>
      </c>
      <c r="T276" s="120"/>
      <c r="U276" s="121">
        <f t="shared" si="140"/>
        <v>50</v>
      </c>
      <c r="V276" s="118"/>
      <c r="W276" s="119"/>
      <c r="X276" s="120"/>
      <c r="Y276" s="120"/>
      <c r="Z276" s="120"/>
      <c r="AA276" s="120"/>
      <c r="AB276" s="120"/>
      <c r="AC276" s="120">
        <f t="shared" si="141"/>
        <v>0</v>
      </c>
      <c r="AD276" s="120"/>
      <c r="AE276" s="117">
        <f t="shared" si="142"/>
        <v>0</v>
      </c>
      <c r="AF276" s="122" t="s">
        <v>362</v>
      </c>
    </row>
    <row r="277" spans="1:33" ht="79.5" customHeight="1" x14ac:dyDescent="0.35">
      <c r="A277" s="113">
        <v>6</v>
      </c>
      <c r="B277" s="114">
        <v>931</v>
      </c>
      <c r="C277" s="142">
        <v>4396</v>
      </c>
      <c r="D277" s="125" t="s">
        <v>366</v>
      </c>
      <c r="E277" s="86"/>
      <c r="F277" s="86"/>
      <c r="G277" s="86">
        <f>F277+J277</f>
        <v>100</v>
      </c>
      <c r="H277" s="117">
        <f t="shared" si="137"/>
        <v>100</v>
      </c>
      <c r="I277" s="141">
        <f t="shared" si="138"/>
        <v>0</v>
      </c>
      <c r="J277" s="88">
        <f t="shared" si="143"/>
        <v>100</v>
      </c>
      <c r="K277" s="118">
        <v>100</v>
      </c>
      <c r="L277" s="119"/>
      <c r="M277" s="120"/>
      <c r="N277" s="104"/>
      <c r="O277" s="120"/>
      <c r="P277" s="120"/>
      <c r="Q277" s="120"/>
      <c r="R277" s="91"/>
      <c r="S277" s="91">
        <f t="shared" si="139"/>
        <v>100</v>
      </c>
      <c r="T277" s="120"/>
      <c r="U277" s="92">
        <f t="shared" si="140"/>
        <v>100</v>
      </c>
      <c r="V277" s="118"/>
      <c r="W277" s="119"/>
      <c r="X277" s="120"/>
      <c r="Y277" s="120"/>
      <c r="Z277" s="120"/>
      <c r="AA277" s="120"/>
      <c r="AB277" s="120"/>
      <c r="AC277" s="91">
        <f t="shared" si="141"/>
        <v>0</v>
      </c>
      <c r="AD277" s="120"/>
      <c r="AE277" s="87">
        <f t="shared" si="142"/>
        <v>0</v>
      </c>
      <c r="AF277" s="122" t="s">
        <v>367</v>
      </c>
    </row>
    <row r="278" spans="1:33" ht="70.5" customHeight="1" x14ac:dyDescent="0.35">
      <c r="A278" s="113">
        <v>9</v>
      </c>
      <c r="B278" s="114">
        <v>931</v>
      </c>
      <c r="C278" s="355">
        <v>4232</v>
      </c>
      <c r="D278" s="184" t="s">
        <v>368</v>
      </c>
      <c r="E278" s="86">
        <v>1541</v>
      </c>
      <c r="F278" s="86">
        <v>1541</v>
      </c>
      <c r="G278" s="86">
        <f t="shared" ref="G278:G287" si="144">J278+F278</f>
        <v>1841</v>
      </c>
      <c r="H278" s="117">
        <f t="shared" si="137"/>
        <v>300</v>
      </c>
      <c r="I278" s="141">
        <f t="shared" si="138"/>
        <v>0</v>
      </c>
      <c r="J278" s="88">
        <f t="shared" si="143"/>
        <v>300</v>
      </c>
      <c r="K278" s="118">
        <v>300</v>
      </c>
      <c r="L278" s="119"/>
      <c r="M278" s="120"/>
      <c r="N278" s="120"/>
      <c r="O278" s="120"/>
      <c r="P278" s="120"/>
      <c r="Q278" s="120"/>
      <c r="R278" s="91"/>
      <c r="S278" s="91">
        <f t="shared" si="139"/>
        <v>300</v>
      </c>
      <c r="T278" s="120"/>
      <c r="U278" s="92">
        <f t="shared" si="140"/>
        <v>300</v>
      </c>
      <c r="V278" s="118"/>
      <c r="W278" s="119"/>
      <c r="X278" s="120"/>
      <c r="Y278" s="120"/>
      <c r="Z278" s="120"/>
      <c r="AA278" s="120"/>
      <c r="AB278" s="120"/>
      <c r="AC278" s="91">
        <f t="shared" si="141"/>
        <v>0</v>
      </c>
      <c r="AD278" s="120"/>
      <c r="AE278" s="87">
        <f t="shared" si="142"/>
        <v>0</v>
      </c>
      <c r="AF278" s="122"/>
    </row>
    <row r="279" spans="1:33" ht="72" customHeight="1" x14ac:dyDescent="0.35">
      <c r="A279" s="113">
        <v>9</v>
      </c>
      <c r="B279" s="114">
        <v>931</v>
      </c>
      <c r="C279" s="355">
        <v>4098</v>
      </c>
      <c r="D279" s="184" t="s">
        <v>369</v>
      </c>
      <c r="E279" s="86">
        <v>12000</v>
      </c>
      <c r="F279" s="86">
        <v>3000</v>
      </c>
      <c r="G279" s="86">
        <f t="shared" si="144"/>
        <v>6500</v>
      </c>
      <c r="H279" s="117">
        <f t="shared" si="137"/>
        <v>500</v>
      </c>
      <c r="I279" s="141">
        <f t="shared" si="138"/>
        <v>3000</v>
      </c>
      <c r="J279" s="88">
        <f t="shared" si="143"/>
        <v>3500</v>
      </c>
      <c r="K279" s="118">
        <v>500</v>
      </c>
      <c r="L279" s="119"/>
      <c r="M279" s="120"/>
      <c r="N279" s="120"/>
      <c r="O279" s="120"/>
      <c r="P279" s="120"/>
      <c r="Q279" s="120"/>
      <c r="R279" s="91"/>
      <c r="S279" s="91">
        <f t="shared" si="139"/>
        <v>500</v>
      </c>
      <c r="T279" s="120"/>
      <c r="U279" s="92">
        <f t="shared" si="140"/>
        <v>500</v>
      </c>
      <c r="V279" s="118">
        <v>3000</v>
      </c>
      <c r="W279" s="119"/>
      <c r="X279" s="120"/>
      <c r="Y279" s="120"/>
      <c r="Z279" s="120"/>
      <c r="AA279" s="120"/>
      <c r="AB279" s="120"/>
      <c r="AC279" s="91">
        <f t="shared" si="141"/>
        <v>3000</v>
      </c>
      <c r="AD279" s="120"/>
      <c r="AE279" s="87">
        <f t="shared" si="142"/>
        <v>3000</v>
      </c>
      <c r="AF279" s="122"/>
    </row>
    <row r="280" spans="1:33" ht="47.25" customHeight="1" x14ac:dyDescent="0.35">
      <c r="A280" s="113">
        <v>9</v>
      </c>
      <c r="B280" s="114">
        <v>931</v>
      </c>
      <c r="C280" s="142">
        <v>4397</v>
      </c>
      <c r="D280" s="356" t="s">
        <v>370</v>
      </c>
      <c r="E280" s="86"/>
      <c r="F280" s="86"/>
      <c r="G280" s="86">
        <f t="shared" si="144"/>
        <v>2500</v>
      </c>
      <c r="H280" s="117">
        <f t="shared" si="137"/>
        <v>500</v>
      </c>
      <c r="I280" s="141">
        <f t="shared" si="138"/>
        <v>2000</v>
      </c>
      <c r="J280" s="88">
        <f t="shared" si="143"/>
        <v>2500</v>
      </c>
      <c r="K280" s="118">
        <v>500</v>
      </c>
      <c r="L280" s="119"/>
      <c r="M280" s="120"/>
      <c r="N280" s="120"/>
      <c r="O280" s="120"/>
      <c r="P280" s="120"/>
      <c r="Q280" s="120"/>
      <c r="R280" s="91"/>
      <c r="S280" s="91">
        <f t="shared" si="139"/>
        <v>500</v>
      </c>
      <c r="T280" s="120"/>
      <c r="U280" s="87">
        <f t="shared" si="140"/>
        <v>500</v>
      </c>
      <c r="V280" s="301">
        <v>2000</v>
      </c>
      <c r="W280" s="120"/>
      <c r="X280" s="119"/>
      <c r="Y280" s="120"/>
      <c r="Z280" s="120"/>
      <c r="AA280" s="120"/>
      <c r="AB280" s="120"/>
      <c r="AC280" s="91">
        <f t="shared" si="141"/>
        <v>2000</v>
      </c>
      <c r="AD280" s="91"/>
      <c r="AE280" s="87">
        <f t="shared" si="142"/>
        <v>2000</v>
      </c>
      <c r="AF280" s="350" t="s">
        <v>371</v>
      </c>
      <c r="AG280" s="357"/>
    </row>
    <row r="281" spans="1:33" ht="72" customHeight="1" x14ac:dyDescent="0.35">
      <c r="A281" s="113">
        <v>9</v>
      </c>
      <c r="B281" s="114">
        <v>931</v>
      </c>
      <c r="C281" s="355">
        <v>3928</v>
      </c>
      <c r="D281" s="184" t="s">
        <v>372</v>
      </c>
      <c r="E281" s="86">
        <v>4000</v>
      </c>
      <c r="F281" s="86">
        <v>1100</v>
      </c>
      <c r="G281" s="86">
        <f t="shared" si="144"/>
        <v>2400</v>
      </c>
      <c r="H281" s="117">
        <f t="shared" si="137"/>
        <v>300</v>
      </c>
      <c r="I281" s="141">
        <f t="shared" si="138"/>
        <v>1000</v>
      </c>
      <c r="J281" s="88">
        <f t="shared" si="143"/>
        <v>1300</v>
      </c>
      <c r="K281" s="118">
        <v>300</v>
      </c>
      <c r="L281" s="119"/>
      <c r="M281" s="120"/>
      <c r="N281" s="120"/>
      <c r="O281" s="120"/>
      <c r="P281" s="120"/>
      <c r="Q281" s="120"/>
      <c r="R281" s="91"/>
      <c r="S281" s="91">
        <f t="shared" si="139"/>
        <v>300</v>
      </c>
      <c r="T281" s="120"/>
      <c r="U281" s="92">
        <f t="shared" si="140"/>
        <v>300</v>
      </c>
      <c r="V281" s="118">
        <v>1000</v>
      </c>
      <c r="W281" s="119"/>
      <c r="X281" s="120"/>
      <c r="Y281" s="120"/>
      <c r="Z281" s="120"/>
      <c r="AA281" s="120"/>
      <c r="AB281" s="120"/>
      <c r="AC281" s="91">
        <f t="shared" si="141"/>
        <v>1000</v>
      </c>
      <c r="AD281" s="120"/>
      <c r="AE281" s="87">
        <f t="shared" si="142"/>
        <v>1000</v>
      </c>
      <c r="AF281" s="122" t="s">
        <v>373</v>
      </c>
      <c r="AG281" s="357"/>
    </row>
    <row r="282" spans="1:33" s="275" customFormat="1" ht="96" customHeight="1" x14ac:dyDescent="0.35">
      <c r="A282" s="113">
        <v>9</v>
      </c>
      <c r="B282" s="114">
        <v>931</v>
      </c>
      <c r="C282" s="355">
        <v>3802</v>
      </c>
      <c r="D282" s="184" t="s">
        <v>374</v>
      </c>
      <c r="E282" s="86">
        <v>2375</v>
      </c>
      <c r="F282" s="86">
        <v>975</v>
      </c>
      <c r="G282" s="86">
        <f t="shared" si="144"/>
        <v>1155</v>
      </c>
      <c r="H282" s="117">
        <f t="shared" si="137"/>
        <v>80</v>
      </c>
      <c r="I282" s="141">
        <f t="shared" si="138"/>
        <v>100</v>
      </c>
      <c r="J282" s="88">
        <f t="shared" si="143"/>
        <v>180</v>
      </c>
      <c r="K282" s="118">
        <v>80</v>
      </c>
      <c r="L282" s="119"/>
      <c r="M282" s="120"/>
      <c r="N282" s="120"/>
      <c r="O282" s="120"/>
      <c r="P282" s="120"/>
      <c r="Q282" s="120"/>
      <c r="R282" s="91"/>
      <c r="S282" s="91">
        <f t="shared" si="139"/>
        <v>80</v>
      </c>
      <c r="T282" s="120"/>
      <c r="U282" s="92">
        <f t="shared" si="140"/>
        <v>80</v>
      </c>
      <c r="V282" s="118">
        <v>100</v>
      </c>
      <c r="W282" s="119"/>
      <c r="X282" s="120"/>
      <c r="Y282" s="120"/>
      <c r="Z282" s="120"/>
      <c r="AA282" s="120"/>
      <c r="AB282" s="120"/>
      <c r="AC282" s="91">
        <f t="shared" si="141"/>
        <v>100</v>
      </c>
      <c r="AD282" s="120"/>
      <c r="AE282" s="87">
        <f t="shared" si="142"/>
        <v>100</v>
      </c>
      <c r="AF282" s="122"/>
      <c r="AG282" s="338"/>
    </row>
    <row r="283" spans="1:33" s="275" customFormat="1" ht="72" customHeight="1" x14ac:dyDescent="0.35">
      <c r="A283" s="113">
        <v>9</v>
      </c>
      <c r="B283" s="114">
        <v>931</v>
      </c>
      <c r="C283" s="115">
        <v>3939</v>
      </c>
      <c r="D283" s="184" t="s">
        <v>375</v>
      </c>
      <c r="E283" s="86">
        <v>5300</v>
      </c>
      <c r="F283" s="86">
        <v>2900</v>
      </c>
      <c r="G283" s="86">
        <f t="shared" si="144"/>
        <v>4200</v>
      </c>
      <c r="H283" s="117">
        <f t="shared" si="137"/>
        <v>300</v>
      </c>
      <c r="I283" s="141">
        <f t="shared" si="138"/>
        <v>1000</v>
      </c>
      <c r="J283" s="88">
        <f t="shared" si="143"/>
        <v>1300</v>
      </c>
      <c r="K283" s="118">
        <v>300</v>
      </c>
      <c r="L283" s="119"/>
      <c r="M283" s="120"/>
      <c r="N283" s="120"/>
      <c r="O283" s="120"/>
      <c r="P283" s="120"/>
      <c r="Q283" s="120"/>
      <c r="R283" s="91"/>
      <c r="S283" s="91">
        <f t="shared" si="139"/>
        <v>300</v>
      </c>
      <c r="T283" s="120"/>
      <c r="U283" s="92">
        <f t="shared" si="140"/>
        <v>300</v>
      </c>
      <c r="V283" s="118">
        <v>1000</v>
      </c>
      <c r="W283" s="119"/>
      <c r="X283" s="120"/>
      <c r="Y283" s="120"/>
      <c r="Z283" s="120"/>
      <c r="AA283" s="120"/>
      <c r="AB283" s="120"/>
      <c r="AC283" s="91">
        <f t="shared" si="141"/>
        <v>1000</v>
      </c>
      <c r="AD283" s="120"/>
      <c r="AE283" s="87">
        <f t="shared" si="142"/>
        <v>1000</v>
      </c>
      <c r="AF283" s="122"/>
      <c r="AG283" s="338"/>
    </row>
    <row r="284" spans="1:33" ht="72" customHeight="1" x14ac:dyDescent="0.35">
      <c r="A284" s="113">
        <v>9</v>
      </c>
      <c r="B284" s="114">
        <v>931</v>
      </c>
      <c r="C284" s="142">
        <v>4398</v>
      </c>
      <c r="D284" s="340" t="s">
        <v>376</v>
      </c>
      <c r="E284" s="329"/>
      <c r="F284" s="329"/>
      <c r="G284" s="329">
        <f t="shared" si="144"/>
        <v>300</v>
      </c>
      <c r="H284" s="331">
        <f t="shared" si="137"/>
        <v>300</v>
      </c>
      <c r="I284" s="141">
        <f t="shared" si="138"/>
        <v>0</v>
      </c>
      <c r="J284" s="332">
        <f t="shared" si="143"/>
        <v>300</v>
      </c>
      <c r="K284" s="333">
        <v>300</v>
      </c>
      <c r="L284" s="268"/>
      <c r="M284" s="261"/>
      <c r="N284" s="261"/>
      <c r="O284" s="261"/>
      <c r="P284" s="261"/>
      <c r="Q284" s="261"/>
      <c r="R284" s="146"/>
      <c r="S284" s="146">
        <f t="shared" si="139"/>
        <v>300</v>
      </c>
      <c r="T284" s="261"/>
      <c r="U284" s="336">
        <f t="shared" si="140"/>
        <v>300</v>
      </c>
      <c r="V284" s="345"/>
      <c r="W284" s="308"/>
      <c r="X284" s="268"/>
      <c r="Y284" s="261"/>
      <c r="Z284" s="261"/>
      <c r="AA284" s="261"/>
      <c r="AB284" s="261"/>
      <c r="AC284" s="91">
        <f t="shared" si="141"/>
        <v>0</v>
      </c>
      <c r="AD284" s="146"/>
      <c r="AE284" s="87">
        <f t="shared" si="142"/>
        <v>0</v>
      </c>
      <c r="AF284" s="337"/>
    </row>
    <row r="285" spans="1:33" ht="53.25" customHeight="1" x14ac:dyDescent="0.35">
      <c r="A285" s="113">
        <v>9</v>
      </c>
      <c r="B285" s="114">
        <v>931</v>
      </c>
      <c r="C285" s="115">
        <v>4228</v>
      </c>
      <c r="D285" s="340" t="s">
        <v>377</v>
      </c>
      <c r="E285" s="329">
        <v>995</v>
      </c>
      <c r="F285" s="329">
        <v>339</v>
      </c>
      <c r="G285" s="329">
        <f t="shared" si="144"/>
        <v>939</v>
      </c>
      <c r="H285" s="331">
        <f t="shared" si="137"/>
        <v>440</v>
      </c>
      <c r="I285" s="141">
        <f t="shared" si="138"/>
        <v>160</v>
      </c>
      <c r="J285" s="332">
        <f t="shared" si="143"/>
        <v>600</v>
      </c>
      <c r="K285" s="333">
        <v>440</v>
      </c>
      <c r="L285" s="268"/>
      <c r="M285" s="261"/>
      <c r="N285" s="261"/>
      <c r="O285" s="261"/>
      <c r="P285" s="261"/>
      <c r="Q285" s="261"/>
      <c r="R285" s="146"/>
      <c r="S285" s="146">
        <f t="shared" si="139"/>
        <v>440</v>
      </c>
      <c r="T285" s="261"/>
      <c r="U285" s="336">
        <f t="shared" si="140"/>
        <v>440</v>
      </c>
      <c r="V285" s="345">
        <v>160</v>
      </c>
      <c r="W285" s="261"/>
      <c r="X285" s="268"/>
      <c r="Y285" s="261"/>
      <c r="Z285" s="261"/>
      <c r="AA285" s="261"/>
      <c r="AB285" s="261"/>
      <c r="AC285" s="91">
        <f t="shared" si="141"/>
        <v>160</v>
      </c>
      <c r="AD285" s="146"/>
      <c r="AE285" s="87">
        <f t="shared" si="142"/>
        <v>160</v>
      </c>
      <c r="AF285" s="337" t="s">
        <v>378</v>
      </c>
    </row>
    <row r="286" spans="1:33" ht="70.5" customHeight="1" x14ac:dyDescent="0.35">
      <c r="A286" s="113">
        <v>15</v>
      </c>
      <c r="B286" s="114">
        <v>931</v>
      </c>
      <c r="C286" s="142">
        <v>4399</v>
      </c>
      <c r="D286" s="340" t="s">
        <v>379</v>
      </c>
      <c r="E286" s="329"/>
      <c r="F286" s="329"/>
      <c r="G286" s="329">
        <f t="shared" si="144"/>
        <v>80</v>
      </c>
      <c r="H286" s="331">
        <f t="shared" si="137"/>
        <v>80</v>
      </c>
      <c r="I286" s="141">
        <f t="shared" si="138"/>
        <v>0</v>
      </c>
      <c r="J286" s="332">
        <f t="shared" si="143"/>
        <v>80</v>
      </c>
      <c r="K286" s="333">
        <v>80</v>
      </c>
      <c r="L286" s="268"/>
      <c r="M286" s="261"/>
      <c r="N286" s="261"/>
      <c r="O286" s="261"/>
      <c r="P286" s="261"/>
      <c r="Q286" s="261"/>
      <c r="R286" s="146"/>
      <c r="S286" s="146">
        <f t="shared" si="139"/>
        <v>80</v>
      </c>
      <c r="T286" s="261"/>
      <c r="U286" s="336">
        <f t="shared" si="140"/>
        <v>80</v>
      </c>
      <c r="V286" s="345"/>
      <c r="W286" s="261"/>
      <c r="X286" s="268"/>
      <c r="Y286" s="261"/>
      <c r="Z286" s="261"/>
      <c r="AA286" s="261"/>
      <c r="AB286" s="261"/>
      <c r="AC286" s="91">
        <f t="shared" si="141"/>
        <v>0</v>
      </c>
      <c r="AD286" s="146"/>
      <c r="AE286" s="87">
        <f t="shared" si="142"/>
        <v>0</v>
      </c>
      <c r="AF286" s="337"/>
    </row>
    <row r="287" spans="1:33" ht="75" customHeight="1" x14ac:dyDescent="0.35">
      <c r="A287" s="113">
        <v>17</v>
      </c>
      <c r="B287" s="114">
        <v>931</v>
      </c>
      <c r="C287" s="142">
        <v>4400</v>
      </c>
      <c r="D287" s="340" t="s">
        <v>380</v>
      </c>
      <c r="E287" s="329"/>
      <c r="F287" s="329"/>
      <c r="G287" s="329">
        <f t="shared" si="144"/>
        <v>300</v>
      </c>
      <c r="H287" s="331">
        <f t="shared" si="137"/>
        <v>300</v>
      </c>
      <c r="I287" s="141">
        <f t="shared" si="138"/>
        <v>0</v>
      </c>
      <c r="J287" s="332">
        <f t="shared" si="143"/>
        <v>300</v>
      </c>
      <c r="K287" s="333">
        <v>300</v>
      </c>
      <c r="L287" s="268"/>
      <c r="M287" s="261"/>
      <c r="N287" s="261"/>
      <c r="O287" s="261"/>
      <c r="P287" s="261"/>
      <c r="Q287" s="261"/>
      <c r="R287" s="146"/>
      <c r="S287" s="146">
        <f t="shared" si="139"/>
        <v>300</v>
      </c>
      <c r="T287" s="261"/>
      <c r="U287" s="336">
        <f t="shared" si="140"/>
        <v>300</v>
      </c>
      <c r="V287" s="345"/>
      <c r="W287" s="358"/>
      <c r="X287" s="268"/>
      <c r="Y287" s="261"/>
      <c r="Z287" s="261"/>
      <c r="AA287" s="261"/>
      <c r="AB287" s="261"/>
      <c r="AC287" s="91">
        <f t="shared" si="141"/>
        <v>0</v>
      </c>
      <c r="AD287" s="146"/>
      <c r="AE287" s="87">
        <f t="shared" si="142"/>
        <v>0</v>
      </c>
      <c r="AF287" s="337"/>
    </row>
    <row r="288" spans="1:33" ht="78" customHeight="1" outlineLevel="2" x14ac:dyDescent="0.35">
      <c r="A288" s="113">
        <v>18</v>
      </c>
      <c r="B288" s="114">
        <v>931</v>
      </c>
      <c r="C288" s="142">
        <v>4401</v>
      </c>
      <c r="D288" s="184" t="s">
        <v>381</v>
      </c>
      <c r="E288" s="86"/>
      <c r="F288" s="131"/>
      <c r="G288" s="86">
        <f>F288+J288</f>
        <v>500</v>
      </c>
      <c r="H288" s="117">
        <f t="shared" si="137"/>
        <v>300</v>
      </c>
      <c r="I288" s="86">
        <f t="shared" si="138"/>
        <v>200</v>
      </c>
      <c r="J288" s="88">
        <f t="shared" si="143"/>
        <v>500</v>
      </c>
      <c r="K288" s="118">
        <v>300</v>
      </c>
      <c r="L288" s="119"/>
      <c r="M288" s="120"/>
      <c r="N288" s="120"/>
      <c r="O288" s="120"/>
      <c r="P288" s="120"/>
      <c r="Q288" s="120"/>
      <c r="R288" s="91"/>
      <c r="S288" s="91">
        <f t="shared" si="139"/>
        <v>300</v>
      </c>
      <c r="T288" s="120"/>
      <c r="U288" s="92">
        <f t="shared" si="140"/>
        <v>300</v>
      </c>
      <c r="V288" s="118">
        <v>200</v>
      </c>
      <c r="W288" s="119"/>
      <c r="X288" s="120"/>
      <c r="Y288" s="120"/>
      <c r="Z288" s="120"/>
      <c r="AA288" s="120"/>
      <c r="AB288" s="120"/>
      <c r="AC288" s="91">
        <f t="shared" si="141"/>
        <v>200</v>
      </c>
      <c r="AD288" s="120"/>
      <c r="AE288" s="87">
        <f t="shared" si="142"/>
        <v>200</v>
      </c>
      <c r="AF288" s="122" t="s">
        <v>382</v>
      </c>
    </row>
    <row r="289" spans="1:32" ht="75" customHeight="1" x14ac:dyDescent="0.35">
      <c r="A289" s="113">
        <v>22</v>
      </c>
      <c r="B289" s="114">
        <v>931</v>
      </c>
      <c r="C289" s="115">
        <v>3857</v>
      </c>
      <c r="D289" s="340" t="s">
        <v>383</v>
      </c>
      <c r="E289" s="329">
        <v>66</v>
      </c>
      <c r="F289" s="329">
        <v>66</v>
      </c>
      <c r="G289" s="329">
        <f t="shared" ref="G289:G307" si="145">J289+F289</f>
        <v>67</v>
      </c>
      <c r="H289" s="331">
        <f t="shared" si="137"/>
        <v>1</v>
      </c>
      <c r="I289" s="141">
        <f t="shared" si="138"/>
        <v>0</v>
      </c>
      <c r="J289" s="332">
        <f t="shared" si="143"/>
        <v>1</v>
      </c>
      <c r="K289" s="333">
        <v>1</v>
      </c>
      <c r="L289" s="268"/>
      <c r="M289" s="261"/>
      <c r="N289" s="261"/>
      <c r="O289" s="261"/>
      <c r="P289" s="261"/>
      <c r="Q289" s="261"/>
      <c r="R289" s="146"/>
      <c r="S289" s="146">
        <f t="shared" si="139"/>
        <v>1</v>
      </c>
      <c r="T289" s="261"/>
      <c r="U289" s="336">
        <f t="shared" si="140"/>
        <v>1</v>
      </c>
      <c r="V289" s="345"/>
      <c r="W289" s="261"/>
      <c r="X289" s="268"/>
      <c r="Y289" s="261"/>
      <c r="Z289" s="261"/>
      <c r="AA289" s="261"/>
      <c r="AB289" s="261"/>
      <c r="AC289" s="91">
        <f t="shared" si="141"/>
        <v>0</v>
      </c>
      <c r="AD289" s="146"/>
      <c r="AE289" s="87">
        <f t="shared" si="142"/>
        <v>0</v>
      </c>
      <c r="AF289" s="337"/>
    </row>
    <row r="290" spans="1:32" ht="75" customHeight="1" x14ac:dyDescent="0.35">
      <c r="A290" s="113">
        <v>25</v>
      </c>
      <c r="B290" s="114">
        <v>931</v>
      </c>
      <c r="C290" s="115">
        <v>4318</v>
      </c>
      <c r="D290" s="340" t="s">
        <v>384</v>
      </c>
      <c r="E290" s="329">
        <v>211</v>
      </c>
      <c r="F290" s="329">
        <v>211</v>
      </c>
      <c r="G290" s="329">
        <f t="shared" si="145"/>
        <v>211</v>
      </c>
      <c r="H290" s="331">
        <f t="shared" si="137"/>
        <v>0</v>
      </c>
      <c r="I290" s="141">
        <f t="shared" si="138"/>
        <v>0</v>
      </c>
      <c r="J290" s="332">
        <f t="shared" si="143"/>
        <v>0</v>
      </c>
      <c r="K290" s="333"/>
      <c r="L290" s="268"/>
      <c r="M290" s="261"/>
      <c r="N290" s="261"/>
      <c r="O290" s="261"/>
      <c r="P290" s="261"/>
      <c r="Q290" s="261"/>
      <c r="R290" s="146"/>
      <c r="S290" s="146">
        <f t="shared" si="139"/>
        <v>0</v>
      </c>
      <c r="T290" s="261"/>
      <c r="U290" s="336">
        <f t="shared" si="140"/>
        <v>0</v>
      </c>
      <c r="V290" s="345"/>
      <c r="W290" s="261"/>
      <c r="X290" s="268"/>
      <c r="Y290" s="261"/>
      <c r="Z290" s="261"/>
      <c r="AA290" s="261"/>
      <c r="AB290" s="261"/>
      <c r="AC290" s="91">
        <f t="shared" si="141"/>
        <v>0</v>
      </c>
      <c r="AD290" s="146"/>
      <c r="AE290" s="87">
        <f t="shared" si="142"/>
        <v>0</v>
      </c>
      <c r="AF290" s="337" t="s">
        <v>385</v>
      </c>
    </row>
    <row r="291" spans="1:32" ht="75" customHeight="1" x14ac:dyDescent="0.35">
      <c r="A291" s="113"/>
      <c r="B291" s="114">
        <v>931</v>
      </c>
      <c r="C291" s="115">
        <v>3796</v>
      </c>
      <c r="D291" s="340" t="s">
        <v>386</v>
      </c>
      <c r="E291" s="329">
        <v>5053</v>
      </c>
      <c r="F291" s="329">
        <v>5053</v>
      </c>
      <c r="G291" s="329">
        <f t="shared" si="145"/>
        <v>6640</v>
      </c>
      <c r="H291" s="331">
        <f t="shared" si="137"/>
        <v>587</v>
      </c>
      <c r="I291" s="141">
        <f t="shared" si="138"/>
        <v>1000</v>
      </c>
      <c r="J291" s="332">
        <f t="shared" si="143"/>
        <v>1587</v>
      </c>
      <c r="K291" s="359">
        <v>200</v>
      </c>
      <c r="L291" s="268"/>
      <c r="M291" s="261"/>
      <c r="N291" s="261"/>
      <c r="O291" s="261"/>
      <c r="P291" s="261"/>
      <c r="Q291" s="261"/>
      <c r="R291" s="146">
        <v>387</v>
      </c>
      <c r="S291" s="146">
        <f t="shared" si="139"/>
        <v>200</v>
      </c>
      <c r="T291" s="261"/>
      <c r="U291" s="336">
        <f>SUM(R291:T291)</f>
        <v>587</v>
      </c>
      <c r="V291" s="345">
        <v>1000</v>
      </c>
      <c r="W291" s="261"/>
      <c r="X291" s="268"/>
      <c r="Y291" s="261"/>
      <c r="Z291" s="261"/>
      <c r="AA291" s="261"/>
      <c r="AB291" s="261"/>
      <c r="AC291" s="91">
        <f t="shared" si="141"/>
        <v>1000</v>
      </c>
      <c r="AD291" s="146"/>
      <c r="AE291" s="87">
        <f t="shared" si="142"/>
        <v>1000</v>
      </c>
      <c r="AF291" s="337"/>
    </row>
    <row r="292" spans="1:32" ht="75" customHeight="1" x14ac:dyDescent="0.35">
      <c r="A292" s="113">
        <v>27</v>
      </c>
      <c r="B292" s="114">
        <v>931</v>
      </c>
      <c r="C292" s="115">
        <v>4116</v>
      </c>
      <c r="D292" s="340" t="s">
        <v>387</v>
      </c>
      <c r="E292" s="329">
        <v>3000</v>
      </c>
      <c r="F292" s="329">
        <v>2000</v>
      </c>
      <c r="G292" s="329">
        <f t="shared" si="145"/>
        <v>1058</v>
      </c>
      <c r="H292" s="331">
        <f t="shared" si="137"/>
        <v>-942</v>
      </c>
      <c r="I292" s="141">
        <f t="shared" si="138"/>
        <v>0</v>
      </c>
      <c r="J292" s="332">
        <f t="shared" si="143"/>
        <v>-942</v>
      </c>
      <c r="K292" s="333"/>
      <c r="L292" s="268"/>
      <c r="M292" s="261"/>
      <c r="N292" s="261"/>
      <c r="O292" s="261"/>
      <c r="P292" s="261"/>
      <c r="Q292" s="261"/>
      <c r="R292" s="146">
        <v>-942</v>
      </c>
      <c r="S292" s="146">
        <f t="shared" si="139"/>
        <v>0</v>
      </c>
      <c r="T292" s="261"/>
      <c r="U292" s="336">
        <f>SUM(R292:T292)</f>
        <v>-942</v>
      </c>
      <c r="V292" s="345"/>
      <c r="W292" s="261"/>
      <c r="X292" s="268"/>
      <c r="Y292" s="261"/>
      <c r="Z292" s="261"/>
      <c r="AA292" s="261"/>
      <c r="AB292" s="261"/>
      <c r="AC292" s="91">
        <f t="shared" si="141"/>
        <v>0</v>
      </c>
      <c r="AD292" s="146"/>
      <c r="AE292" s="87">
        <f t="shared" si="142"/>
        <v>0</v>
      </c>
      <c r="AF292" s="337" t="s">
        <v>388</v>
      </c>
    </row>
    <row r="293" spans="1:32" ht="75" customHeight="1" x14ac:dyDescent="0.35">
      <c r="A293" s="113">
        <v>27</v>
      </c>
      <c r="B293" s="114">
        <v>931</v>
      </c>
      <c r="C293" s="115">
        <v>4106</v>
      </c>
      <c r="D293" s="340" t="s">
        <v>389</v>
      </c>
      <c r="E293" s="329">
        <v>740</v>
      </c>
      <c r="F293" s="329">
        <v>170</v>
      </c>
      <c r="G293" s="329">
        <f t="shared" si="145"/>
        <v>0</v>
      </c>
      <c r="H293" s="331">
        <f t="shared" si="137"/>
        <v>-170</v>
      </c>
      <c r="I293" s="141">
        <f t="shared" si="138"/>
        <v>0</v>
      </c>
      <c r="J293" s="332">
        <f t="shared" si="143"/>
        <v>-170</v>
      </c>
      <c r="K293" s="333">
        <v>-170</v>
      </c>
      <c r="L293" s="268"/>
      <c r="M293" s="261"/>
      <c r="N293" s="261"/>
      <c r="O293" s="261"/>
      <c r="P293" s="261"/>
      <c r="Q293" s="261"/>
      <c r="R293" s="146"/>
      <c r="S293" s="146">
        <f t="shared" si="139"/>
        <v>-170</v>
      </c>
      <c r="T293" s="261"/>
      <c r="U293" s="336">
        <f>SUM(S293:T293)</f>
        <v>-170</v>
      </c>
      <c r="V293" s="345"/>
      <c r="W293" s="146"/>
      <c r="X293" s="268"/>
      <c r="Y293" s="261"/>
      <c r="Z293" s="261"/>
      <c r="AA293" s="261"/>
      <c r="AB293" s="261"/>
      <c r="AC293" s="91">
        <f t="shared" si="141"/>
        <v>0</v>
      </c>
      <c r="AD293" s="146"/>
      <c r="AE293" s="87">
        <f t="shared" si="142"/>
        <v>0</v>
      </c>
      <c r="AF293" s="337" t="s">
        <v>388</v>
      </c>
    </row>
    <row r="294" spans="1:32" ht="75" customHeight="1" x14ac:dyDescent="0.35">
      <c r="A294" s="113">
        <v>27</v>
      </c>
      <c r="B294" s="114">
        <v>931</v>
      </c>
      <c r="C294" s="115">
        <v>4107</v>
      </c>
      <c r="D294" s="340" t="s">
        <v>390</v>
      </c>
      <c r="E294" s="329">
        <v>420</v>
      </c>
      <c r="F294" s="329">
        <v>90</v>
      </c>
      <c r="G294" s="329">
        <f t="shared" si="145"/>
        <v>2</v>
      </c>
      <c r="H294" s="331">
        <f t="shared" si="137"/>
        <v>-88</v>
      </c>
      <c r="I294" s="141">
        <f t="shared" si="138"/>
        <v>0</v>
      </c>
      <c r="J294" s="332">
        <f t="shared" si="143"/>
        <v>-88</v>
      </c>
      <c r="K294" s="333">
        <v>-88</v>
      </c>
      <c r="L294" s="268"/>
      <c r="M294" s="261"/>
      <c r="N294" s="261"/>
      <c r="O294" s="261"/>
      <c r="P294" s="261"/>
      <c r="Q294" s="261"/>
      <c r="R294" s="146"/>
      <c r="S294" s="146">
        <f t="shared" si="139"/>
        <v>-88</v>
      </c>
      <c r="T294" s="261"/>
      <c r="U294" s="336">
        <f>SUM(S294:T294)</f>
        <v>-88</v>
      </c>
      <c r="V294" s="345"/>
      <c r="W294" s="261"/>
      <c r="X294" s="268"/>
      <c r="Y294" s="261"/>
      <c r="Z294" s="261"/>
      <c r="AA294" s="261"/>
      <c r="AB294" s="261"/>
      <c r="AC294" s="91">
        <f t="shared" si="141"/>
        <v>0</v>
      </c>
      <c r="AD294" s="146"/>
      <c r="AE294" s="87">
        <f t="shared" si="142"/>
        <v>0</v>
      </c>
      <c r="AF294" s="337" t="s">
        <v>388</v>
      </c>
    </row>
    <row r="295" spans="1:32" ht="75" customHeight="1" x14ac:dyDescent="0.35">
      <c r="A295" s="113">
        <v>27</v>
      </c>
      <c r="B295" s="114">
        <v>931</v>
      </c>
      <c r="C295" s="115">
        <v>4108</v>
      </c>
      <c r="D295" s="340" t="s">
        <v>391</v>
      </c>
      <c r="E295" s="329">
        <v>614</v>
      </c>
      <c r="F295" s="329">
        <v>84</v>
      </c>
      <c r="G295" s="329">
        <f t="shared" si="145"/>
        <v>0</v>
      </c>
      <c r="H295" s="331">
        <f t="shared" si="137"/>
        <v>-84</v>
      </c>
      <c r="I295" s="141">
        <f t="shared" si="138"/>
        <v>0</v>
      </c>
      <c r="J295" s="332">
        <f t="shared" si="143"/>
        <v>-84</v>
      </c>
      <c r="K295" s="333">
        <v>-84</v>
      </c>
      <c r="L295" s="268"/>
      <c r="M295" s="261"/>
      <c r="N295" s="261"/>
      <c r="O295" s="261"/>
      <c r="P295" s="261"/>
      <c r="Q295" s="261"/>
      <c r="R295" s="146"/>
      <c r="S295" s="146">
        <f t="shared" si="139"/>
        <v>-84</v>
      </c>
      <c r="T295" s="261"/>
      <c r="U295" s="336">
        <f>SUM(S295:T295)</f>
        <v>-84</v>
      </c>
      <c r="V295" s="345"/>
      <c r="W295" s="146"/>
      <c r="X295" s="268"/>
      <c r="Y295" s="261"/>
      <c r="Z295" s="261"/>
      <c r="AA295" s="261"/>
      <c r="AB295" s="261"/>
      <c r="AC295" s="91">
        <f t="shared" si="141"/>
        <v>0</v>
      </c>
      <c r="AD295" s="146"/>
      <c r="AE295" s="87">
        <f t="shared" si="142"/>
        <v>0</v>
      </c>
      <c r="AF295" s="337" t="s">
        <v>388</v>
      </c>
    </row>
    <row r="296" spans="1:32" ht="75" customHeight="1" x14ac:dyDescent="0.35">
      <c r="A296" s="113">
        <v>27</v>
      </c>
      <c r="B296" s="114">
        <v>931</v>
      </c>
      <c r="C296" s="115">
        <v>3938</v>
      </c>
      <c r="D296" s="340" t="s">
        <v>392</v>
      </c>
      <c r="E296" s="329">
        <v>3790</v>
      </c>
      <c r="F296" s="329">
        <v>1720</v>
      </c>
      <c r="G296" s="329">
        <f t="shared" si="145"/>
        <v>5004</v>
      </c>
      <c r="H296" s="331">
        <f t="shared" si="137"/>
        <v>1284</v>
      </c>
      <c r="I296" s="141">
        <f t="shared" si="138"/>
        <v>2000</v>
      </c>
      <c r="J296" s="332">
        <f t="shared" si="143"/>
        <v>3284</v>
      </c>
      <c r="K296" s="333">
        <v>342</v>
      </c>
      <c r="L296" s="268"/>
      <c r="M296" s="261"/>
      <c r="N296" s="261"/>
      <c r="O296" s="261"/>
      <c r="P296" s="261"/>
      <c r="Q296" s="261"/>
      <c r="R296" s="146">
        <v>942</v>
      </c>
      <c r="S296" s="146">
        <f t="shared" si="139"/>
        <v>342</v>
      </c>
      <c r="T296" s="261"/>
      <c r="U296" s="336">
        <f>SUM(R296:T296)</f>
        <v>1284</v>
      </c>
      <c r="V296" s="345">
        <v>2000</v>
      </c>
      <c r="W296" s="146"/>
      <c r="X296" s="268"/>
      <c r="Y296" s="261"/>
      <c r="Z296" s="261"/>
      <c r="AA296" s="261"/>
      <c r="AB296" s="261"/>
      <c r="AC296" s="91">
        <f t="shared" si="141"/>
        <v>2000</v>
      </c>
      <c r="AD296" s="146"/>
      <c r="AE296" s="87">
        <f t="shared" si="142"/>
        <v>2000</v>
      </c>
      <c r="AF296" s="360" t="s">
        <v>393</v>
      </c>
    </row>
    <row r="297" spans="1:32" ht="75" customHeight="1" x14ac:dyDescent="0.35">
      <c r="A297" s="113">
        <v>27</v>
      </c>
      <c r="B297" s="114">
        <v>931</v>
      </c>
      <c r="C297" s="142">
        <v>4402</v>
      </c>
      <c r="D297" s="340" t="s">
        <v>394</v>
      </c>
      <c r="E297" s="329"/>
      <c r="F297" s="329"/>
      <c r="G297" s="329">
        <f t="shared" si="145"/>
        <v>50</v>
      </c>
      <c r="H297" s="331">
        <f t="shared" si="137"/>
        <v>50</v>
      </c>
      <c r="I297" s="141">
        <f t="shared" si="138"/>
        <v>0</v>
      </c>
      <c r="J297" s="332">
        <f t="shared" si="143"/>
        <v>50</v>
      </c>
      <c r="K297" s="333">
        <v>50</v>
      </c>
      <c r="L297" s="268"/>
      <c r="M297" s="261"/>
      <c r="N297" s="261"/>
      <c r="O297" s="261"/>
      <c r="P297" s="261"/>
      <c r="Q297" s="261"/>
      <c r="R297" s="146"/>
      <c r="S297" s="146">
        <f t="shared" si="139"/>
        <v>50</v>
      </c>
      <c r="T297" s="261"/>
      <c r="U297" s="336">
        <f t="shared" ref="U297:U305" si="146">SUM(S297:T297)</f>
        <v>50</v>
      </c>
      <c r="V297" s="345"/>
      <c r="W297" s="146"/>
      <c r="X297" s="268"/>
      <c r="Y297" s="261"/>
      <c r="Z297" s="261"/>
      <c r="AA297" s="261"/>
      <c r="AB297" s="261"/>
      <c r="AC297" s="91">
        <f t="shared" si="141"/>
        <v>0</v>
      </c>
      <c r="AD297" s="146"/>
      <c r="AE297" s="87">
        <f t="shared" si="142"/>
        <v>0</v>
      </c>
      <c r="AF297" s="337" t="s">
        <v>395</v>
      </c>
    </row>
    <row r="298" spans="1:32" ht="75" customHeight="1" x14ac:dyDescent="0.35">
      <c r="A298" s="113">
        <v>27</v>
      </c>
      <c r="B298" s="114">
        <v>931</v>
      </c>
      <c r="C298" s="115">
        <v>4111</v>
      </c>
      <c r="D298" s="340" t="s">
        <v>396</v>
      </c>
      <c r="E298" s="329">
        <v>1870</v>
      </c>
      <c r="F298" s="329">
        <v>963</v>
      </c>
      <c r="G298" s="329">
        <f t="shared" si="145"/>
        <v>1163</v>
      </c>
      <c r="H298" s="331">
        <f t="shared" si="137"/>
        <v>200</v>
      </c>
      <c r="I298" s="141">
        <f t="shared" si="138"/>
        <v>0</v>
      </c>
      <c r="J298" s="332">
        <f t="shared" si="143"/>
        <v>200</v>
      </c>
      <c r="K298" s="333">
        <v>200</v>
      </c>
      <c r="L298" s="268"/>
      <c r="M298" s="261"/>
      <c r="N298" s="261"/>
      <c r="O298" s="261"/>
      <c r="P298" s="261"/>
      <c r="Q298" s="261"/>
      <c r="R298" s="146"/>
      <c r="S298" s="146">
        <f t="shared" si="139"/>
        <v>200</v>
      </c>
      <c r="T298" s="261"/>
      <c r="U298" s="336">
        <f t="shared" si="146"/>
        <v>200</v>
      </c>
      <c r="V298" s="345"/>
      <c r="W298" s="146"/>
      <c r="X298" s="268"/>
      <c r="Y298" s="261"/>
      <c r="Z298" s="261"/>
      <c r="AA298" s="261"/>
      <c r="AB298" s="261"/>
      <c r="AC298" s="91">
        <f t="shared" si="141"/>
        <v>0</v>
      </c>
      <c r="AD298" s="146"/>
      <c r="AE298" s="87">
        <f t="shared" si="142"/>
        <v>0</v>
      </c>
      <c r="AF298" s="337"/>
    </row>
    <row r="299" spans="1:32" ht="75" customHeight="1" x14ac:dyDescent="0.35">
      <c r="A299" s="113"/>
      <c r="B299" s="114">
        <v>931</v>
      </c>
      <c r="C299" s="115">
        <v>3942</v>
      </c>
      <c r="D299" s="340" t="s">
        <v>397</v>
      </c>
      <c r="E299" s="329">
        <v>11000</v>
      </c>
      <c r="F299" s="329">
        <v>11000</v>
      </c>
      <c r="G299" s="329">
        <f t="shared" si="145"/>
        <v>14500</v>
      </c>
      <c r="H299" s="331">
        <f t="shared" si="137"/>
        <v>1500</v>
      </c>
      <c r="I299" s="141">
        <f t="shared" si="138"/>
        <v>2000</v>
      </c>
      <c r="J299" s="332">
        <f t="shared" si="143"/>
        <v>3500</v>
      </c>
      <c r="K299" s="333">
        <v>1500</v>
      </c>
      <c r="L299" s="268"/>
      <c r="M299" s="261"/>
      <c r="N299" s="261"/>
      <c r="O299" s="261"/>
      <c r="P299" s="261"/>
      <c r="Q299" s="261"/>
      <c r="R299" s="146"/>
      <c r="S299" s="146">
        <f t="shared" si="139"/>
        <v>1500</v>
      </c>
      <c r="T299" s="261"/>
      <c r="U299" s="336">
        <f t="shared" si="146"/>
        <v>1500</v>
      </c>
      <c r="V299" s="345">
        <v>2000</v>
      </c>
      <c r="W299" s="146"/>
      <c r="X299" s="268"/>
      <c r="Y299" s="261"/>
      <c r="Z299" s="261"/>
      <c r="AA299" s="261"/>
      <c r="AB299" s="261"/>
      <c r="AC299" s="91">
        <f t="shared" si="141"/>
        <v>2000</v>
      </c>
      <c r="AD299" s="146"/>
      <c r="AE299" s="87">
        <f t="shared" si="142"/>
        <v>2000</v>
      </c>
      <c r="AF299" s="337"/>
    </row>
    <row r="300" spans="1:32" ht="75" customHeight="1" x14ac:dyDescent="0.35">
      <c r="A300" s="113">
        <v>31</v>
      </c>
      <c r="B300" s="114">
        <v>931</v>
      </c>
      <c r="C300" s="142">
        <v>4403</v>
      </c>
      <c r="D300" s="340" t="s">
        <v>398</v>
      </c>
      <c r="E300" s="329"/>
      <c r="F300" s="329"/>
      <c r="G300" s="329">
        <f t="shared" si="145"/>
        <v>1500</v>
      </c>
      <c r="H300" s="331">
        <f t="shared" si="137"/>
        <v>1500</v>
      </c>
      <c r="I300" s="141">
        <f t="shared" si="138"/>
        <v>0</v>
      </c>
      <c r="J300" s="332">
        <f t="shared" si="143"/>
        <v>1500</v>
      </c>
      <c r="K300" s="333">
        <v>740.09199999999998</v>
      </c>
      <c r="L300" s="268"/>
      <c r="M300" s="261"/>
      <c r="N300" s="261"/>
      <c r="O300" s="261"/>
      <c r="P300" s="261"/>
      <c r="Q300" s="261"/>
      <c r="R300" s="146">
        <v>759.90800000000002</v>
      </c>
      <c r="S300" s="146">
        <f t="shared" si="139"/>
        <v>740.09199999999998</v>
      </c>
      <c r="T300" s="261"/>
      <c r="U300" s="336">
        <f>SUM(R300:T300)</f>
        <v>1500</v>
      </c>
      <c r="V300" s="345"/>
      <c r="W300" s="146"/>
      <c r="X300" s="268"/>
      <c r="Y300" s="261"/>
      <c r="Z300" s="261"/>
      <c r="AA300" s="261"/>
      <c r="AB300" s="261"/>
      <c r="AC300" s="91">
        <f t="shared" si="141"/>
        <v>0</v>
      </c>
      <c r="AD300" s="146"/>
      <c r="AE300" s="87">
        <f t="shared" si="142"/>
        <v>0</v>
      </c>
      <c r="AF300" s="337"/>
    </row>
    <row r="301" spans="1:32" ht="75" customHeight="1" thickBot="1" x14ac:dyDescent="0.4">
      <c r="A301" s="113"/>
      <c r="B301" s="114">
        <v>931</v>
      </c>
      <c r="C301" s="115">
        <v>4088</v>
      </c>
      <c r="D301" s="340" t="s">
        <v>399</v>
      </c>
      <c r="E301" s="329">
        <v>9299.67</v>
      </c>
      <c r="F301" s="329">
        <v>4664.67</v>
      </c>
      <c r="G301" s="329">
        <f t="shared" si="145"/>
        <v>5799.67</v>
      </c>
      <c r="H301" s="331">
        <f t="shared" si="137"/>
        <v>135</v>
      </c>
      <c r="I301" s="141">
        <f t="shared" si="138"/>
        <v>1000</v>
      </c>
      <c r="J301" s="332">
        <f t="shared" si="143"/>
        <v>1135</v>
      </c>
      <c r="K301" s="333">
        <v>135</v>
      </c>
      <c r="L301" s="268"/>
      <c r="M301" s="261"/>
      <c r="N301" s="261"/>
      <c r="O301" s="261"/>
      <c r="P301" s="261"/>
      <c r="Q301" s="261"/>
      <c r="R301" s="146"/>
      <c r="S301" s="146">
        <f t="shared" si="139"/>
        <v>135</v>
      </c>
      <c r="T301" s="261"/>
      <c r="U301" s="336">
        <f t="shared" si="146"/>
        <v>135</v>
      </c>
      <c r="V301" s="345">
        <v>1000</v>
      </c>
      <c r="W301" s="146"/>
      <c r="X301" s="268"/>
      <c r="Y301" s="261"/>
      <c r="Z301" s="261"/>
      <c r="AA301" s="261"/>
      <c r="AB301" s="261"/>
      <c r="AC301" s="91">
        <f t="shared" si="141"/>
        <v>1000</v>
      </c>
      <c r="AD301" s="146"/>
      <c r="AE301" s="87">
        <f t="shared" si="142"/>
        <v>1000</v>
      </c>
      <c r="AF301" s="337"/>
    </row>
    <row r="302" spans="1:32" ht="75" hidden="1" customHeight="1" x14ac:dyDescent="0.35">
      <c r="A302" s="113"/>
      <c r="B302" s="114">
        <v>931</v>
      </c>
      <c r="C302" s="115"/>
      <c r="D302" s="340"/>
      <c r="E302" s="329"/>
      <c r="F302" s="329"/>
      <c r="G302" s="329">
        <f t="shared" si="145"/>
        <v>0</v>
      </c>
      <c r="H302" s="331">
        <f t="shared" si="137"/>
        <v>0</v>
      </c>
      <c r="I302" s="141">
        <f t="shared" si="138"/>
        <v>0</v>
      </c>
      <c r="J302" s="332">
        <f t="shared" si="143"/>
        <v>0</v>
      </c>
      <c r="K302" s="333"/>
      <c r="L302" s="268"/>
      <c r="M302" s="261"/>
      <c r="N302" s="261"/>
      <c r="O302" s="261"/>
      <c r="P302" s="261"/>
      <c r="Q302" s="261"/>
      <c r="R302" s="146"/>
      <c r="S302" s="146">
        <f t="shared" si="139"/>
        <v>0</v>
      </c>
      <c r="T302" s="261"/>
      <c r="U302" s="336">
        <f t="shared" si="146"/>
        <v>0</v>
      </c>
      <c r="V302" s="345"/>
      <c r="W302" s="146"/>
      <c r="X302" s="268"/>
      <c r="Y302" s="261"/>
      <c r="Z302" s="261"/>
      <c r="AA302" s="261"/>
      <c r="AB302" s="261"/>
      <c r="AC302" s="91">
        <f t="shared" si="141"/>
        <v>0</v>
      </c>
      <c r="AD302" s="146"/>
      <c r="AE302" s="87">
        <f t="shared" si="142"/>
        <v>0</v>
      </c>
      <c r="AF302" s="337"/>
    </row>
    <row r="303" spans="1:32" ht="75" hidden="1" customHeight="1" x14ac:dyDescent="0.35">
      <c r="A303" s="113"/>
      <c r="B303" s="114">
        <v>931</v>
      </c>
      <c r="C303" s="115"/>
      <c r="D303" s="340"/>
      <c r="E303" s="329"/>
      <c r="F303" s="329"/>
      <c r="G303" s="329">
        <f t="shared" si="145"/>
        <v>0</v>
      </c>
      <c r="H303" s="331">
        <f t="shared" si="137"/>
        <v>0</v>
      </c>
      <c r="I303" s="141">
        <f t="shared" si="138"/>
        <v>0</v>
      </c>
      <c r="J303" s="332">
        <f t="shared" si="143"/>
        <v>0</v>
      </c>
      <c r="K303" s="333"/>
      <c r="L303" s="268"/>
      <c r="M303" s="261"/>
      <c r="N303" s="261"/>
      <c r="O303" s="261"/>
      <c r="P303" s="261"/>
      <c r="Q303" s="261"/>
      <c r="R303" s="146"/>
      <c r="S303" s="146">
        <f t="shared" si="139"/>
        <v>0</v>
      </c>
      <c r="T303" s="261"/>
      <c r="U303" s="336">
        <f t="shared" si="146"/>
        <v>0</v>
      </c>
      <c r="V303" s="345"/>
      <c r="W303" s="146"/>
      <c r="X303" s="268"/>
      <c r="Y303" s="261"/>
      <c r="Z303" s="261"/>
      <c r="AA303" s="261"/>
      <c r="AB303" s="261"/>
      <c r="AC303" s="91">
        <f t="shared" si="141"/>
        <v>0</v>
      </c>
      <c r="AD303" s="146"/>
      <c r="AE303" s="87">
        <f t="shared" si="142"/>
        <v>0</v>
      </c>
      <c r="AF303" s="337"/>
    </row>
    <row r="304" spans="1:32" ht="75" hidden="1" customHeight="1" x14ac:dyDescent="0.35">
      <c r="A304" s="113"/>
      <c r="B304" s="114">
        <v>931</v>
      </c>
      <c r="C304" s="115"/>
      <c r="D304" s="340"/>
      <c r="E304" s="329"/>
      <c r="F304" s="329"/>
      <c r="G304" s="329">
        <f t="shared" si="145"/>
        <v>0</v>
      </c>
      <c r="H304" s="331">
        <f t="shared" si="137"/>
        <v>0</v>
      </c>
      <c r="I304" s="141">
        <f t="shared" si="138"/>
        <v>0</v>
      </c>
      <c r="J304" s="332">
        <f t="shared" si="143"/>
        <v>0</v>
      </c>
      <c r="K304" s="333"/>
      <c r="L304" s="268"/>
      <c r="M304" s="261"/>
      <c r="N304" s="261"/>
      <c r="O304" s="261"/>
      <c r="P304" s="261"/>
      <c r="Q304" s="261"/>
      <c r="R304" s="146"/>
      <c r="S304" s="146">
        <f t="shared" si="139"/>
        <v>0</v>
      </c>
      <c r="T304" s="261"/>
      <c r="U304" s="336">
        <f t="shared" si="146"/>
        <v>0</v>
      </c>
      <c r="V304" s="345"/>
      <c r="W304" s="146"/>
      <c r="X304" s="268"/>
      <c r="Y304" s="261"/>
      <c r="Z304" s="261"/>
      <c r="AA304" s="261"/>
      <c r="AB304" s="261"/>
      <c r="AC304" s="91">
        <f t="shared" si="141"/>
        <v>0</v>
      </c>
      <c r="AD304" s="146"/>
      <c r="AE304" s="87">
        <f t="shared" si="142"/>
        <v>0</v>
      </c>
      <c r="AF304" s="337"/>
    </row>
    <row r="305" spans="1:32" ht="75" hidden="1" customHeight="1" x14ac:dyDescent="0.35">
      <c r="A305" s="113"/>
      <c r="B305" s="114">
        <v>931</v>
      </c>
      <c r="C305" s="115"/>
      <c r="D305" s="340"/>
      <c r="E305" s="329"/>
      <c r="F305" s="329"/>
      <c r="G305" s="329">
        <f t="shared" si="145"/>
        <v>0</v>
      </c>
      <c r="H305" s="331">
        <f t="shared" si="137"/>
        <v>0</v>
      </c>
      <c r="I305" s="141">
        <f t="shared" si="138"/>
        <v>0</v>
      </c>
      <c r="J305" s="332">
        <f t="shared" si="143"/>
        <v>0</v>
      </c>
      <c r="K305" s="333"/>
      <c r="L305" s="268"/>
      <c r="M305" s="261"/>
      <c r="N305" s="261"/>
      <c r="O305" s="261"/>
      <c r="P305" s="261"/>
      <c r="Q305" s="261"/>
      <c r="R305" s="146"/>
      <c r="S305" s="146">
        <f t="shared" si="139"/>
        <v>0</v>
      </c>
      <c r="T305" s="261"/>
      <c r="U305" s="336">
        <f t="shared" si="146"/>
        <v>0</v>
      </c>
      <c r="V305" s="345"/>
      <c r="W305" s="146"/>
      <c r="X305" s="268"/>
      <c r="Y305" s="261"/>
      <c r="Z305" s="261"/>
      <c r="AA305" s="261"/>
      <c r="AB305" s="261"/>
      <c r="AC305" s="91">
        <f t="shared" si="141"/>
        <v>0</v>
      </c>
      <c r="AD305" s="146"/>
      <c r="AE305" s="87">
        <f t="shared" si="142"/>
        <v>0</v>
      </c>
      <c r="AF305" s="337"/>
    </row>
    <row r="306" spans="1:32" ht="75" hidden="1" customHeight="1" x14ac:dyDescent="0.35">
      <c r="A306" s="113"/>
      <c r="B306" s="114">
        <v>931</v>
      </c>
      <c r="C306" s="115"/>
      <c r="D306" s="340"/>
      <c r="E306" s="329"/>
      <c r="F306" s="329"/>
      <c r="G306" s="329">
        <f t="shared" si="145"/>
        <v>0</v>
      </c>
      <c r="H306" s="331">
        <f t="shared" si="137"/>
        <v>0</v>
      </c>
      <c r="I306" s="141">
        <f t="shared" si="138"/>
        <v>0</v>
      </c>
      <c r="J306" s="332">
        <f t="shared" si="143"/>
        <v>0</v>
      </c>
      <c r="K306" s="333"/>
      <c r="L306" s="268"/>
      <c r="M306" s="261"/>
      <c r="N306" s="261"/>
      <c r="O306" s="261"/>
      <c r="P306" s="261"/>
      <c r="Q306" s="261"/>
      <c r="R306" s="146"/>
      <c r="S306" s="146">
        <f t="shared" si="139"/>
        <v>0</v>
      </c>
      <c r="T306" s="261"/>
      <c r="U306" s="336">
        <f>SUM(R306:T306)</f>
        <v>0</v>
      </c>
      <c r="V306" s="345"/>
      <c r="W306" s="146"/>
      <c r="X306" s="268"/>
      <c r="Y306" s="261"/>
      <c r="Z306" s="261"/>
      <c r="AA306" s="261"/>
      <c r="AB306" s="261"/>
      <c r="AC306" s="91">
        <f t="shared" si="141"/>
        <v>0</v>
      </c>
      <c r="AD306" s="146"/>
      <c r="AE306" s="87">
        <f t="shared" si="142"/>
        <v>0</v>
      </c>
      <c r="AF306" s="337"/>
    </row>
    <row r="307" spans="1:32" ht="75" hidden="1" customHeight="1" thickBot="1" x14ac:dyDescent="0.4">
      <c r="A307" s="113"/>
      <c r="B307" s="114">
        <v>931</v>
      </c>
      <c r="C307" s="115"/>
      <c r="D307" s="340"/>
      <c r="E307" s="329"/>
      <c r="F307" s="329"/>
      <c r="G307" s="329">
        <f t="shared" si="145"/>
        <v>0</v>
      </c>
      <c r="H307" s="331">
        <f t="shared" si="137"/>
        <v>0</v>
      </c>
      <c r="I307" s="141">
        <f t="shared" si="138"/>
        <v>0</v>
      </c>
      <c r="J307" s="332">
        <f t="shared" si="143"/>
        <v>0</v>
      </c>
      <c r="K307" s="333"/>
      <c r="L307" s="268"/>
      <c r="M307" s="261"/>
      <c r="N307" s="261"/>
      <c r="O307" s="261"/>
      <c r="P307" s="261"/>
      <c r="Q307" s="261"/>
      <c r="R307" s="146"/>
      <c r="S307" s="146">
        <f t="shared" si="139"/>
        <v>0</v>
      </c>
      <c r="T307" s="261"/>
      <c r="U307" s="336">
        <f>SUM(R307:T307)</f>
        <v>0</v>
      </c>
      <c r="V307" s="345"/>
      <c r="W307" s="146"/>
      <c r="X307" s="268"/>
      <c r="Y307" s="261"/>
      <c r="Z307" s="261"/>
      <c r="AA307" s="261"/>
      <c r="AB307" s="261"/>
      <c r="AC307" s="91">
        <f t="shared" si="141"/>
        <v>0</v>
      </c>
      <c r="AD307" s="146"/>
      <c r="AE307" s="87">
        <f t="shared" si="142"/>
        <v>0</v>
      </c>
      <c r="AF307" s="337"/>
    </row>
    <row r="308" spans="1:32" ht="50.1" customHeight="1" thickBot="1" x14ac:dyDescent="0.4">
      <c r="A308" s="113"/>
      <c r="B308" s="407" t="s">
        <v>400</v>
      </c>
      <c r="C308" s="408"/>
      <c r="D308" s="409"/>
      <c r="E308" s="110">
        <f t="shared" ref="E308:AE308" si="147">SUBTOTAL(9,E274:E307)</f>
        <v>62474.67</v>
      </c>
      <c r="F308" s="110">
        <f t="shared" si="147"/>
        <v>36076.67</v>
      </c>
      <c r="G308" s="110">
        <f t="shared" si="147"/>
        <v>58384.67</v>
      </c>
      <c r="H308" s="110">
        <f t="shared" si="147"/>
        <v>7823</v>
      </c>
      <c r="I308" s="110">
        <f t="shared" si="147"/>
        <v>14485</v>
      </c>
      <c r="J308" s="110">
        <f t="shared" si="147"/>
        <v>22308</v>
      </c>
      <c r="K308" s="110">
        <f t="shared" si="147"/>
        <v>6676.0919999999996</v>
      </c>
      <c r="L308" s="110">
        <f t="shared" si="147"/>
        <v>0</v>
      </c>
      <c r="M308" s="110">
        <f t="shared" si="147"/>
        <v>0</v>
      </c>
      <c r="N308" s="110">
        <f t="shared" si="147"/>
        <v>0</v>
      </c>
      <c r="O308" s="110">
        <f t="shared" si="147"/>
        <v>0</v>
      </c>
      <c r="P308" s="110">
        <f t="shared" si="147"/>
        <v>0</v>
      </c>
      <c r="Q308" s="110">
        <f t="shared" si="147"/>
        <v>0</v>
      </c>
      <c r="R308" s="110">
        <f t="shared" si="147"/>
        <v>1146.9079999999999</v>
      </c>
      <c r="S308" s="110">
        <f t="shared" si="147"/>
        <v>6676.0919999999996</v>
      </c>
      <c r="T308" s="110">
        <f t="shared" si="147"/>
        <v>0</v>
      </c>
      <c r="U308" s="110">
        <f t="shared" si="147"/>
        <v>7823</v>
      </c>
      <c r="V308" s="110">
        <f t="shared" si="147"/>
        <v>14485</v>
      </c>
      <c r="W308" s="110">
        <f t="shared" si="147"/>
        <v>0</v>
      </c>
      <c r="X308" s="110">
        <f t="shared" si="147"/>
        <v>0</v>
      </c>
      <c r="Y308" s="110">
        <f t="shared" si="147"/>
        <v>0</v>
      </c>
      <c r="Z308" s="110">
        <f t="shared" si="147"/>
        <v>0</v>
      </c>
      <c r="AA308" s="110">
        <f t="shared" si="147"/>
        <v>0</v>
      </c>
      <c r="AB308" s="110">
        <f t="shared" si="147"/>
        <v>0</v>
      </c>
      <c r="AC308" s="110">
        <f t="shared" si="147"/>
        <v>14485</v>
      </c>
      <c r="AD308" s="110">
        <f t="shared" si="147"/>
        <v>0</v>
      </c>
      <c r="AE308" s="110">
        <f t="shared" si="147"/>
        <v>14485</v>
      </c>
      <c r="AF308" s="361"/>
    </row>
    <row r="309" spans="1:32" ht="50.1" hidden="1" customHeight="1" x14ac:dyDescent="0.35">
      <c r="A309" s="113"/>
      <c r="B309" s="82">
        <v>935</v>
      </c>
      <c r="C309" s="83"/>
      <c r="D309" s="259"/>
      <c r="E309" s="135"/>
      <c r="F309" s="135"/>
      <c r="G309" s="135">
        <f>J309+F309</f>
        <v>0</v>
      </c>
      <c r="H309" s="87">
        <f>U309</f>
        <v>0</v>
      </c>
      <c r="I309" s="169">
        <f>AE309</f>
        <v>0</v>
      </c>
      <c r="J309" s="88">
        <f>SUM(H309:I309)</f>
        <v>0</v>
      </c>
      <c r="K309" s="89"/>
      <c r="L309" s="90"/>
      <c r="M309" s="91"/>
      <c r="N309" s="91"/>
      <c r="O309" s="91"/>
      <c r="P309" s="91"/>
      <c r="Q309" s="91"/>
      <c r="R309" s="91"/>
      <c r="S309" s="91">
        <f>SUM(K309:Q309)</f>
        <v>0</v>
      </c>
      <c r="T309" s="91"/>
      <c r="U309" s="92">
        <f>SUM(S309:T309)</f>
        <v>0</v>
      </c>
      <c r="V309" s="89"/>
      <c r="W309" s="90"/>
      <c r="X309" s="91"/>
      <c r="Y309" s="91"/>
      <c r="Z309" s="91"/>
      <c r="AA309" s="91"/>
      <c r="AB309" s="91"/>
      <c r="AC309" s="91">
        <f>SUM(V309:AB309)</f>
        <v>0</v>
      </c>
      <c r="AD309" s="91"/>
      <c r="AE309" s="87">
        <f>SUM(AC309:AD309)</f>
        <v>0</v>
      </c>
      <c r="AF309" s="122"/>
    </row>
    <row r="310" spans="1:32" ht="50.1" hidden="1" customHeight="1" x14ac:dyDescent="0.35">
      <c r="A310" s="113"/>
      <c r="B310" s="82">
        <v>935</v>
      </c>
      <c r="C310" s="83"/>
      <c r="D310" s="259"/>
      <c r="E310" s="135"/>
      <c r="F310" s="135"/>
      <c r="G310" s="135">
        <f>J310+F310</f>
        <v>0</v>
      </c>
      <c r="H310" s="87">
        <f>U310</f>
        <v>0</v>
      </c>
      <c r="I310" s="169">
        <f>AE310</f>
        <v>0</v>
      </c>
      <c r="J310" s="88">
        <f>SUM(H310:I310)</f>
        <v>0</v>
      </c>
      <c r="K310" s="89"/>
      <c r="L310" s="90"/>
      <c r="M310" s="91"/>
      <c r="N310" s="91"/>
      <c r="O310" s="91"/>
      <c r="P310" s="91"/>
      <c r="Q310" s="91"/>
      <c r="R310" s="91"/>
      <c r="S310" s="91">
        <f>SUM(K310:Q310)</f>
        <v>0</v>
      </c>
      <c r="T310" s="91"/>
      <c r="U310" s="92">
        <f>SUM(S310:T310)</f>
        <v>0</v>
      </c>
      <c r="V310" s="89"/>
      <c r="W310" s="90"/>
      <c r="X310" s="91"/>
      <c r="Y310" s="91"/>
      <c r="Z310" s="91"/>
      <c r="AA310" s="91"/>
      <c r="AB310" s="91"/>
      <c r="AC310" s="91">
        <f>SUM(V310:AB310)</f>
        <v>0</v>
      </c>
      <c r="AD310" s="91"/>
      <c r="AE310" s="87">
        <f>SUM(AC310:AD310)</f>
        <v>0</v>
      </c>
      <c r="AF310" s="122"/>
    </row>
    <row r="311" spans="1:32" ht="50.1" hidden="1" customHeight="1" x14ac:dyDescent="0.35">
      <c r="A311" s="113"/>
      <c r="B311" s="82">
        <v>935</v>
      </c>
      <c r="C311" s="83"/>
      <c r="D311" s="259"/>
      <c r="E311" s="135"/>
      <c r="F311" s="135"/>
      <c r="G311" s="135">
        <f>J311+F311</f>
        <v>0</v>
      </c>
      <c r="H311" s="87">
        <f>U311</f>
        <v>0</v>
      </c>
      <c r="I311" s="169">
        <f>AE311</f>
        <v>0</v>
      </c>
      <c r="J311" s="88">
        <f>SUM(H311:I311)</f>
        <v>0</v>
      </c>
      <c r="K311" s="89"/>
      <c r="L311" s="90"/>
      <c r="M311" s="91"/>
      <c r="N311" s="91"/>
      <c r="O311" s="91"/>
      <c r="P311" s="91"/>
      <c r="Q311" s="91"/>
      <c r="R311" s="91"/>
      <c r="S311" s="91">
        <f>SUM(K311:Q311)</f>
        <v>0</v>
      </c>
      <c r="T311" s="91"/>
      <c r="U311" s="92">
        <f>SUM(S311:T311)</f>
        <v>0</v>
      </c>
      <c r="V311" s="89"/>
      <c r="W311" s="90"/>
      <c r="X311" s="91"/>
      <c r="Y311" s="91"/>
      <c r="Z311" s="91"/>
      <c r="AA311" s="91"/>
      <c r="AB311" s="91"/>
      <c r="AC311" s="91">
        <f>SUM(V311:AB311)</f>
        <v>0</v>
      </c>
      <c r="AD311" s="91"/>
      <c r="AE311" s="87">
        <f>SUM(AC311:AD311)</f>
        <v>0</v>
      </c>
      <c r="AF311" s="122"/>
    </row>
    <row r="312" spans="1:32" ht="50.1" hidden="1" customHeight="1" thickBot="1" x14ac:dyDescent="0.4">
      <c r="A312" s="113"/>
      <c r="B312" s="82">
        <v>935</v>
      </c>
      <c r="C312" s="83"/>
      <c r="D312" s="259"/>
      <c r="E312" s="135"/>
      <c r="F312" s="135"/>
      <c r="G312" s="135">
        <f>J312+F312</f>
        <v>0</v>
      </c>
      <c r="H312" s="87">
        <f>U312</f>
        <v>0</v>
      </c>
      <c r="I312" s="169">
        <f>AE312</f>
        <v>0</v>
      </c>
      <c r="J312" s="88">
        <f>SUM(H312:I312)</f>
        <v>0</v>
      </c>
      <c r="K312" s="89"/>
      <c r="L312" s="90"/>
      <c r="M312" s="91"/>
      <c r="N312" s="91"/>
      <c r="O312" s="91"/>
      <c r="P312" s="91"/>
      <c r="Q312" s="91"/>
      <c r="R312" s="91"/>
      <c r="S312" s="91">
        <f>SUM(K312:Q312)</f>
        <v>0</v>
      </c>
      <c r="T312" s="91"/>
      <c r="U312" s="92">
        <f>SUM(S312:T312)</f>
        <v>0</v>
      </c>
      <c r="V312" s="89"/>
      <c r="W312" s="90"/>
      <c r="X312" s="91"/>
      <c r="Y312" s="91"/>
      <c r="Z312" s="91"/>
      <c r="AA312" s="91"/>
      <c r="AB312" s="91"/>
      <c r="AC312" s="91">
        <f>SUM(V312:AB312)</f>
        <v>0</v>
      </c>
      <c r="AD312" s="91"/>
      <c r="AE312" s="87">
        <f>SUM(AC312:AD312)</f>
        <v>0</v>
      </c>
      <c r="AF312" s="122"/>
    </row>
    <row r="313" spans="1:32" ht="50.1" hidden="1" customHeight="1" thickBot="1" x14ac:dyDescent="0.4">
      <c r="B313" s="413" t="s">
        <v>401</v>
      </c>
      <c r="C313" s="408"/>
      <c r="D313" s="409"/>
      <c r="E313" s="110">
        <f t="shared" ref="E313:AE313" si="148">SUBTOTAL(9,E309:E312)</f>
        <v>0</v>
      </c>
      <c r="F313" s="110">
        <f t="shared" si="148"/>
        <v>0</v>
      </c>
      <c r="G313" s="110">
        <f t="shared" si="148"/>
        <v>0</v>
      </c>
      <c r="H313" s="110">
        <f t="shared" si="148"/>
        <v>0</v>
      </c>
      <c r="I313" s="110">
        <f t="shared" si="148"/>
        <v>0</v>
      </c>
      <c r="J313" s="110">
        <f t="shared" si="148"/>
        <v>0</v>
      </c>
      <c r="K313" s="110">
        <f t="shared" si="148"/>
        <v>0</v>
      </c>
      <c r="L313" s="110">
        <f t="shared" si="148"/>
        <v>0</v>
      </c>
      <c r="M313" s="110">
        <f t="shared" si="148"/>
        <v>0</v>
      </c>
      <c r="N313" s="110">
        <f t="shared" si="148"/>
        <v>0</v>
      </c>
      <c r="O313" s="110">
        <f t="shared" si="148"/>
        <v>0</v>
      </c>
      <c r="P313" s="110">
        <f t="shared" si="148"/>
        <v>0</v>
      </c>
      <c r="Q313" s="110">
        <f t="shared" si="148"/>
        <v>0</v>
      </c>
      <c r="R313" s="110">
        <f t="shared" si="148"/>
        <v>0</v>
      </c>
      <c r="S313" s="110">
        <f t="shared" si="148"/>
        <v>0</v>
      </c>
      <c r="T313" s="110">
        <f t="shared" si="148"/>
        <v>0</v>
      </c>
      <c r="U313" s="110">
        <f t="shared" si="148"/>
        <v>0</v>
      </c>
      <c r="V313" s="110">
        <f t="shared" si="148"/>
        <v>0</v>
      </c>
      <c r="W313" s="110">
        <f t="shared" si="148"/>
        <v>0</v>
      </c>
      <c r="X313" s="110">
        <f t="shared" si="148"/>
        <v>0</v>
      </c>
      <c r="Y313" s="110">
        <f t="shared" si="148"/>
        <v>0</v>
      </c>
      <c r="Z313" s="110">
        <f t="shared" si="148"/>
        <v>0</v>
      </c>
      <c r="AA313" s="110">
        <f t="shared" si="148"/>
        <v>0</v>
      </c>
      <c r="AB313" s="110">
        <f t="shared" si="148"/>
        <v>0</v>
      </c>
      <c r="AC313" s="110">
        <f t="shared" si="148"/>
        <v>0</v>
      </c>
      <c r="AD313" s="110">
        <f t="shared" si="148"/>
        <v>0</v>
      </c>
      <c r="AE313" s="110">
        <f t="shared" si="148"/>
        <v>0</v>
      </c>
      <c r="AF313" s="140"/>
    </row>
    <row r="314" spans="1:32" ht="50.1" customHeight="1" x14ac:dyDescent="0.35">
      <c r="B314" s="404" t="s">
        <v>402</v>
      </c>
      <c r="C314" s="405"/>
      <c r="D314" s="406"/>
      <c r="E314" s="362">
        <f t="shared" ref="E314:AE314" si="149">SUBTOTAL(9,E5:E313)</f>
        <v>693732.75400000007</v>
      </c>
      <c r="F314" s="363">
        <f t="shared" si="149"/>
        <v>390240.53800000006</v>
      </c>
      <c r="G314" s="362">
        <f t="shared" si="149"/>
        <v>718587.09500000009</v>
      </c>
      <c r="H314" s="364">
        <f t="shared" si="149"/>
        <v>241166.55699999997</v>
      </c>
      <c r="I314" s="362">
        <f t="shared" si="149"/>
        <v>87180</v>
      </c>
      <c r="J314" s="363">
        <f t="shared" si="149"/>
        <v>328346.55700000009</v>
      </c>
      <c r="K314" s="362">
        <f t="shared" si="149"/>
        <v>65000.160999999986</v>
      </c>
      <c r="L314" s="362">
        <f t="shared" si="149"/>
        <v>18599.900000000001</v>
      </c>
      <c r="M314" s="362">
        <f t="shared" si="149"/>
        <v>21999.643</v>
      </c>
      <c r="N314" s="362">
        <f t="shared" si="149"/>
        <v>1435</v>
      </c>
      <c r="O314" s="362">
        <f t="shared" si="149"/>
        <v>0</v>
      </c>
      <c r="P314" s="362">
        <f t="shared" si="149"/>
        <v>11400</v>
      </c>
      <c r="Q314" s="362">
        <f t="shared" si="149"/>
        <v>12300</v>
      </c>
      <c r="R314" s="362">
        <f t="shared" si="149"/>
        <v>50000.000000000007</v>
      </c>
      <c r="S314" s="362">
        <f t="shared" si="149"/>
        <v>130734.704</v>
      </c>
      <c r="T314" s="362">
        <f t="shared" si="149"/>
        <v>60431.853000000003</v>
      </c>
      <c r="U314" s="362">
        <f t="shared" si="149"/>
        <v>241166.55699999997</v>
      </c>
      <c r="V314" s="362">
        <f t="shared" si="149"/>
        <v>51855</v>
      </c>
      <c r="W314" s="362">
        <f t="shared" si="149"/>
        <v>3000</v>
      </c>
      <c r="X314" s="362">
        <f t="shared" si="149"/>
        <v>24725</v>
      </c>
      <c r="Y314" s="362">
        <f t="shared" si="149"/>
        <v>0</v>
      </c>
      <c r="Z314" s="362">
        <f t="shared" si="149"/>
        <v>0</v>
      </c>
      <c r="AA314" s="362">
        <f t="shared" si="149"/>
        <v>6600</v>
      </c>
      <c r="AB314" s="362">
        <f t="shared" si="149"/>
        <v>0</v>
      </c>
      <c r="AC314" s="362">
        <f t="shared" si="149"/>
        <v>86180</v>
      </c>
      <c r="AD314" s="362">
        <f t="shared" si="149"/>
        <v>1000</v>
      </c>
      <c r="AE314" s="365">
        <f t="shared" si="149"/>
        <v>87180</v>
      </c>
      <c r="AF314" s="108"/>
    </row>
    <row r="315" spans="1:32" ht="50.1" customHeight="1" thickBot="1" x14ac:dyDescent="0.4">
      <c r="B315" s="366"/>
      <c r="C315" s="115"/>
      <c r="D315" s="130"/>
      <c r="E315" s="86"/>
      <c r="F315" s="86"/>
      <c r="G315" s="86"/>
      <c r="H315" s="117"/>
      <c r="I315" s="121"/>
      <c r="J315" s="88"/>
      <c r="K315" s="107"/>
      <c r="L315" s="103"/>
      <c r="M315" s="104"/>
      <c r="N315" s="104"/>
      <c r="O315" s="104"/>
      <c r="P315" s="104"/>
      <c r="Q315" s="104"/>
      <c r="R315" s="105"/>
      <c r="S315" s="91">
        <f>SUM(K315:Q315)</f>
        <v>0</v>
      </c>
      <c r="T315" s="120"/>
      <c r="U315" s="92">
        <f>SUM(S315:T315)</f>
        <v>0</v>
      </c>
      <c r="V315" s="118"/>
      <c r="W315" s="119"/>
      <c r="X315" s="120"/>
      <c r="Y315" s="120"/>
      <c r="Z315" s="120"/>
      <c r="AA315" s="120"/>
      <c r="AB315" s="120"/>
      <c r="AC315" s="91">
        <f>SUM(V315:AB315)</f>
        <v>0</v>
      </c>
      <c r="AD315" s="120"/>
      <c r="AE315" s="87">
        <f>SUM(AC315:AD315)</f>
        <v>0</v>
      </c>
      <c r="AF315" s="108"/>
    </row>
    <row r="316" spans="1:32" ht="50.1" customHeight="1" thickBot="1" x14ac:dyDescent="0.4">
      <c r="B316" s="367"/>
      <c r="C316" s="368"/>
      <c r="D316" s="369" t="s">
        <v>403</v>
      </c>
      <c r="E316" s="361">
        <f t="shared" ref="E316:AE316" si="150">E314</f>
        <v>693732.75400000007</v>
      </c>
      <c r="F316" s="361">
        <f t="shared" si="150"/>
        <v>390240.53800000006</v>
      </c>
      <c r="G316" s="361">
        <f t="shared" si="150"/>
        <v>718587.09500000009</v>
      </c>
      <c r="H316" s="370">
        <f t="shared" si="150"/>
        <v>241166.55699999997</v>
      </c>
      <c r="I316" s="371">
        <f t="shared" si="150"/>
        <v>87180</v>
      </c>
      <c r="J316" s="372">
        <f t="shared" si="150"/>
        <v>328346.55700000009</v>
      </c>
      <c r="K316" s="110">
        <f t="shared" si="150"/>
        <v>65000.160999999986</v>
      </c>
      <c r="L316" s="110">
        <f t="shared" si="150"/>
        <v>18599.900000000001</v>
      </c>
      <c r="M316" s="110">
        <f t="shared" si="150"/>
        <v>21999.643</v>
      </c>
      <c r="N316" s="110">
        <f t="shared" si="150"/>
        <v>1435</v>
      </c>
      <c r="O316" s="110">
        <f t="shared" si="150"/>
        <v>0</v>
      </c>
      <c r="P316" s="110">
        <f t="shared" si="150"/>
        <v>11400</v>
      </c>
      <c r="Q316" s="110">
        <f t="shared" si="150"/>
        <v>12300</v>
      </c>
      <c r="R316" s="110">
        <f t="shared" si="150"/>
        <v>50000.000000000007</v>
      </c>
      <c r="S316" s="373">
        <f t="shared" si="150"/>
        <v>130734.704</v>
      </c>
      <c r="T316" s="374">
        <f t="shared" si="150"/>
        <v>60431.853000000003</v>
      </c>
      <c r="U316" s="375">
        <f t="shared" si="150"/>
        <v>241166.55699999997</v>
      </c>
      <c r="V316" s="376">
        <f t="shared" si="150"/>
        <v>51855</v>
      </c>
      <c r="W316" s="376">
        <f t="shared" si="150"/>
        <v>3000</v>
      </c>
      <c r="X316" s="374">
        <f t="shared" si="150"/>
        <v>24725</v>
      </c>
      <c r="Y316" s="374">
        <f t="shared" si="150"/>
        <v>0</v>
      </c>
      <c r="Z316" s="374">
        <f t="shared" si="150"/>
        <v>0</v>
      </c>
      <c r="AA316" s="374">
        <f t="shared" si="150"/>
        <v>6600</v>
      </c>
      <c r="AB316" s="374">
        <f t="shared" si="150"/>
        <v>0</v>
      </c>
      <c r="AC316" s="374">
        <f t="shared" si="150"/>
        <v>86180</v>
      </c>
      <c r="AD316" s="374">
        <f t="shared" si="150"/>
        <v>1000</v>
      </c>
      <c r="AE316" s="377">
        <f t="shared" si="150"/>
        <v>87180</v>
      </c>
      <c r="AF316" s="378"/>
    </row>
    <row r="317" spans="1:32" ht="50.1" customHeight="1" thickBot="1" x14ac:dyDescent="0.4">
      <c r="B317" s="379"/>
      <c r="C317" s="379"/>
      <c r="D317" s="380" t="s">
        <v>404</v>
      </c>
      <c r="E317" s="381"/>
      <c r="F317" s="382"/>
      <c r="G317" s="113"/>
      <c r="H317" s="381"/>
      <c r="I317" s="383"/>
      <c r="J317" s="384"/>
      <c r="K317" s="385">
        <v>60000</v>
      </c>
      <c r="L317" s="385">
        <v>8600</v>
      </c>
      <c r="M317" s="385">
        <v>17000</v>
      </c>
      <c r="N317" s="385"/>
      <c r="O317" s="386"/>
      <c r="P317" s="385">
        <v>4400</v>
      </c>
      <c r="Q317" s="385">
        <v>3800</v>
      </c>
      <c r="R317" s="385">
        <v>50000</v>
      </c>
      <c r="S317" s="67"/>
      <c r="T317" s="67"/>
      <c r="U317" s="67"/>
      <c r="V317" s="67"/>
      <c r="W317" s="67"/>
      <c r="X317" s="67"/>
      <c r="Y317" s="67"/>
      <c r="Z317" s="67"/>
      <c r="AA317" s="67"/>
      <c r="AB317" s="67"/>
      <c r="AC317" s="67"/>
      <c r="AD317" s="67"/>
      <c r="AE317" s="67"/>
      <c r="AF317" s="67"/>
    </row>
    <row r="318" spans="1:32" ht="50.1" customHeight="1" thickBot="1" x14ac:dyDescent="0.4">
      <c r="B318" s="379"/>
      <c r="C318" s="379"/>
      <c r="D318" s="380" t="s">
        <v>405</v>
      </c>
      <c r="E318" s="381"/>
      <c r="F318" s="382"/>
      <c r="G318" s="113"/>
      <c r="H318" s="381"/>
      <c r="I318" s="383"/>
      <c r="J318" s="384"/>
      <c r="K318" s="385">
        <v>5000</v>
      </c>
      <c r="L318" s="385">
        <v>10000</v>
      </c>
      <c r="M318" s="385">
        <v>5000</v>
      </c>
      <c r="N318" s="385">
        <v>1435</v>
      </c>
      <c r="O318" s="386"/>
      <c r="P318" s="385">
        <v>7000</v>
      </c>
      <c r="Q318" s="385">
        <v>8500</v>
      </c>
      <c r="R318" s="385"/>
      <c r="S318" s="67"/>
      <c r="T318" s="67"/>
      <c r="U318" s="67"/>
      <c r="V318" s="67"/>
      <c r="W318" s="67"/>
      <c r="X318" s="67"/>
      <c r="Y318" s="67"/>
      <c r="Z318" s="67"/>
      <c r="AA318" s="67"/>
      <c r="AB318" s="67"/>
      <c r="AC318" s="67"/>
      <c r="AD318" s="67"/>
      <c r="AE318" s="67"/>
      <c r="AF318" s="67"/>
    </row>
    <row r="319" spans="1:32" ht="39.75" customHeight="1" thickBot="1" x14ac:dyDescent="0.4">
      <c r="B319" s="379"/>
      <c r="C319" s="379"/>
      <c r="D319" s="380" t="s">
        <v>403</v>
      </c>
      <c r="E319" s="381"/>
      <c r="F319" s="382"/>
      <c r="G319" s="113"/>
      <c r="H319" s="381"/>
      <c r="I319" s="383"/>
      <c r="J319" s="384"/>
      <c r="K319" s="387">
        <f t="shared" ref="K319:R319" si="151">K318+K317-K316</f>
        <v>-0.16099999998550629</v>
      </c>
      <c r="L319" s="387">
        <f t="shared" si="151"/>
        <v>9.9999999998544808E-2</v>
      </c>
      <c r="M319" s="387">
        <f t="shared" si="151"/>
        <v>0.3569999999999709</v>
      </c>
      <c r="N319" s="387">
        <f t="shared" si="151"/>
        <v>0</v>
      </c>
      <c r="O319" s="387">
        <f t="shared" si="151"/>
        <v>0</v>
      </c>
      <c r="P319" s="387">
        <f t="shared" si="151"/>
        <v>0</v>
      </c>
      <c r="Q319" s="387">
        <f t="shared" si="151"/>
        <v>0</v>
      </c>
      <c r="R319" s="387">
        <f t="shared" si="151"/>
        <v>0</v>
      </c>
      <c r="S319" s="67"/>
      <c r="T319" s="67"/>
      <c r="U319" s="67"/>
      <c r="V319" s="67"/>
      <c r="W319" s="67"/>
      <c r="X319" s="67"/>
      <c r="Y319" s="67"/>
      <c r="Z319" s="67"/>
      <c r="AA319" s="67"/>
      <c r="AB319" s="67"/>
      <c r="AC319" s="67"/>
      <c r="AD319" s="67"/>
      <c r="AE319" s="67"/>
      <c r="AF319" s="67"/>
    </row>
    <row r="320" spans="1:32" ht="24.95" customHeight="1" x14ac:dyDescent="0.35">
      <c r="B320" s="379"/>
      <c r="C320" s="379"/>
      <c r="D320" s="67"/>
      <c r="E320" s="67"/>
      <c r="F320" s="67"/>
      <c r="G320" s="67"/>
      <c r="H320" s="67"/>
      <c r="I320" s="67"/>
      <c r="J320" s="67"/>
      <c r="K320" s="67"/>
      <c r="L320" s="67"/>
      <c r="M320" s="67"/>
      <c r="N320" s="67"/>
      <c r="O320" s="67"/>
      <c r="P320" s="67"/>
      <c r="Q320" s="67"/>
      <c r="R320" s="67"/>
      <c r="S320" s="67"/>
      <c r="T320" s="67"/>
      <c r="U320" s="67"/>
      <c r="V320" s="67"/>
      <c r="W320" s="67"/>
      <c r="X320" s="67"/>
      <c r="Y320" s="67"/>
      <c r="Z320" s="67"/>
      <c r="AA320" s="67"/>
      <c r="AB320" s="67"/>
      <c r="AC320" s="67"/>
      <c r="AD320" s="67"/>
      <c r="AE320" s="67"/>
      <c r="AF320" s="67"/>
    </row>
    <row r="321" spans="1:32" ht="24.95" customHeight="1" x14ac:dyDescent="0.35">
      <c r="B321" s="379"/>
      <c r="C321" s="379"/>
      <c r="D321" s="67"/>
      <c r="E321" s="67"/>
      <c r="F321" s="67"/>
      <c r="G321" s="67"/>
      <c r="H321" s="67"/>
      <c r="I321" s="67"/>
      <c r="J321" s="67"/>
      <c r="K321" s="67"/>
      <c r="L321" s="67"/>
      <c r="M321" s="67"/>
      <c r="N321" s="67"/>
      <c r="O321" s="67"/>
      <c r="P321" s="67"/>
      <c r="Q321" s="67"/>
      <c r="R321" s="67"/>
      <c r="S321" s="67"/>
      <c r="T321" s="67"/>
      <c r="U321" s="67"/>
      <c r="V321" s="67"/>
      <c r="W321" s="67"/>
      <c r="X321" s="67"/>
      <c r="Y321" s="67"/>
      <c r="Z321" s="67"/>
      <c r="AA321" s="67"/>
      <c r="AB321" s="67"/>
      <c r="AC321" s="67"/>
      <c r="AD321" s="67"/>
      <c r="AE321" s="67"/>
      <c r="AF321" s="67"/>
    </row>
    <row r="322" spans="1:32" ht="24.95" customHeight="1" x14ac:dyDescent="0.35">
      <c r="B322" s="379"/>
      <c r="C322" s="379"/>
      <c r="D322" s="67"/>
      <c r="E322" s="67"/>
      <c r="F322" s="67"/>
      <c r="G322" s="388"/>
      <c r="H322" s="67"/>
      <c r="I322" s="67"/>
      <c r="J322" s="67"/>
      <c r="K322" s="67"/>
      <c r="L322" s="67"/>
      <c r="M322" s="67"/>
      <c r="N322" s="67"/>
      <c r="O322" s="67"/>
      <c r="P322" s="67"/>
      <c r="Q322" s="67"/>
      <c r="R322" s="67"/>
      <c r="S322" s="67"/>
      <c r="T322" s="67"/>
      <c r="U322" s="67"/>
      <c r="V322" s="67"/>
      <c r="W322" s="67"/>
      <c r="X322" s="67"/>
      <c r="Y322" s="67"/>
      <c r="Z322" s="67"/>
      <c r="AA322" s="67"/>
      <c r="AB322" s="67"/>
      <c r="AC322" s="67"/>
      <c r="AD322" s="67"/>
      <c r="AE322" s="67"/>
      <c r="AF322" s="67"/>
    </row>
    <row r="323" spans="1:32" ht="24.95" customHeight="1" x14ac:dyDescent="0.35">
      <c r="B323" s="379"/>
      <c r="C323" s="379"/>
      <c r="D323" s="67"/>
      <c r="E323" s="67"/>
      <c r="F323" s="67"/>
      <c r="G323" s="67"/>
      <c r="H323" s="67"/>
      <c r="I323" s="67"/>
      <c r="J323" s="67"/>
      <c r="K323" s="67"/>
      <c r="L323" s="67"/>
      <c r="M323" s="67"/>
      <c r="N323" s="67"/>
      <c r="O323" s="67"/>
      <c r="P323" s="67"/>
      <c r="Q323" s="67"/>
      <c r="R323" s="67"/>
      <c r="S323" s="67"/>
      <c r="T323" s="67"/>
      <c r="U323" s="67"/>
      <c r="V323" s="67"/>
      <c r="W323" s="67"/>
      <c r="X323" s="67"/>
      <c r="Y323" s="67"/>
      <c r="Z323" s="67"/>
      <c r="AA323" s="67"/>
      <c r="AB323" s="67"/>
      <c r="AC323" s="67"/>
      <c r="AD323" s="67"/>
      <c r="AE323" s="67"/>
      <c r="AF323" s="67"/>
    </row>
    <row r="324" spans="1:32" ht="24.95" customHeight="1" x14ac:dyDescent="0.35">
      <c r="B324" s="379"/>
      <c r="C324" s="379"/>
      <c r="D324" s="67"/>
      <c r="E324" s="67"/>
      <c r="F324" s="67"/>
      <c r="G324" s="67"/>
      <c r="H324" s="67"/>
      <c r="I324" s="67"/>
      <c r="J324" s="67"/>
      <c r="K324" s="67"/>
      <c r="L324" s="67"/>
      <c r="M324" s="67"/>
      <c r="N324" s="67"/>
      <c r="O324" s="67"/>
      <c r="P324" s="67"/>
      <c r="Q324" s="67"/>
      <c r="R324" s="67"/>
      <c r="S324" s="67"/>
      <c r="T324" s="67"/>
      <c r="U324" s="67"/>
      <c r="V324" s="67"/>
      <c r="W324" s="67"/>
      <c r="X324" s="67"/>
      <c r="Y324" s="67"/>
      <c r="Z324" s="67"/>
      <c r="AA324" s="67"/>
      <c r="AB324" s="67"/>
      <c r="AC324" s="67"/>
      <c r="AD324" s="67"/>
      <c r="AE324" s="67"/>
      <c r="AF324" s="67"/>
    </row>
    <row r="325" spans="1:32" ht="24.95" customHeight="1" x14ac:dyDescent="0.35">
      <c r="B325" s="379"/>
      <c r="C325" s="379"/>
      <c r="D325" s="67"/>
      <c r="E325" s="67"/>
      <c r="F325" s="67"/>
      <c r="G325" s="67"/>
      <c r="H325" s="67"/>
      <c r="I325" s="67"/>
      <c r="J325" s="67"/>
      <c r="K325" s="67"/>
      <c r="L325" s="67"/>
      <c r="M325" s="67"/>
      <c r="N325" s="67"/>
      <c r="O325" s="67"/>
      <c r="P325" s="67"/>
      <c r="Q325" s="67"/>
      <c r="R325" s="67"/>
      <c r="S325" s="67"/>
      <c r="T325" s="67"/>
      <c r="U325" s="67"/>
      <c r="V325" s="67"/>
      <c r="W325" s="67"/>
      <c r="X325" s="67"/>
      <c r="Y325" s="67"/>
      <c r="Z325" s="67"/>
      <c r="AA325" s="67"/>
      <c r="AB325" s="67"/>
      <c r="AC325" s="67"/>
      <c r="AD325" s="67"/>
      <c r="AE325" s="67"/>
      <c r="AF325" s="67"/>
    </row>
    <row r="326" spans="1:32" ht="24.95" customHeight="1" x14ac:dyDescent="0.35">
      <c r="B326" s="379"/>
      <c r="C326" s="379"/>
      <c r="D326" s="67"/>
      <c r="E326" s="67"/>
      <c r="F326" s="67"/>
      <c r="G326" s="67"/>
      <c r="H326" s="67"/>
      <c r="I326" s="67"/>
      <c r="J326" s="67"/>
      <c r="K326" s="67"/>
      <c r="L326" s="67"/>
      <c r="M326" s="67"/>
      <c r="N326" s="67"/>
      <c r="O326" s="67"/>
      <c r="P326" s="67"/>
      <c r="Q326" s="67"/>
      <c r="R326" s="67"/>
      <c r="S326" s="67"/>
      <c r="T326" s="67"/>
      <c r="U326" s="67"/>
      <c r="V326" s="67"/>
      <c r="W326" s="67"/>
      <c r="X326" s="67"/>
      <c r="Y326" s="67"/>
      <c r="Z326" s="67"/>
      <c r="AA326" s="67"/>
      <c r="AB326" s="67"/>
      <c r="AC326" s="67"/>
      <c r="AD326" s="67"/>
      <c r="AE326" s="67"/>
      <c r="AF326" s="67"/>
    </row>
    <row r="327" spans="1:32" ht="24.95" customHeight="1" x14ac:dyDescent="0.35">
      <c r="B327" s="379"/>
      <c r="C327" s="379"/>
      <c r="D327" s="67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7"/>
      <c r="Q327" s="67"/>
      <c r="R327" s="67"/>
      <c r="S327" s="67"/>
      <c r="T327" s="67"/>
      <c r="U327" s="67"/>
      <c r="V327" s="67"/>
      <c r="W327" s="67"/>
      <c r="X327" s="67"/>
      <c r="Y327" s="67"/>
      <c r="Z327" s="67"/>
      <c r="AA327" s="67"/>
      <c r="AB327" s="67"/>
      <c r="AC327" s="67"/>
      <c r="AD327" s="67"/>
      <c r="AE327" s="67"/>
      <c r="AF327" s="67"/>
    </row>
    <row r="328" spans="1:32" ht="24.95" customHeight="1" x14ac:dyDescent="0.35">
      <c r="B328" s="379"/>
      <c r="C328" s="379"/>
      <c r="D328" s="67"/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7"/>
      <c r="Q328" s="67"/>
      <c r="R328" s="67"/>
      <c r="S328" s="67"/>
      <c r="T328" s="67"/>
      <c r="U328" s="67"/>
      <c r="V328" s="67"/>
      <c r="W328" s="67"/>
      <c r="X328" s="67"/>
      <c r="Y328" s="67"/>
      <c r="Z328" s="67"/>
      <c r="AA328" s="67"/>
      <c r="AB328" s="67"/>
      <c r="AC328" s="67"/>
      <c r="AD328" s="67"/>
      <c r="AE328" s="67"/>
      <c r="AF328" s="67"/>
    </row>
    <row r="329" spans="1:32" ht="24.95" customHeight="1" x14ac:dyDescent="0.35">
      <c r="B329" s="379"/>
      <c r="C329" s="379"/>
      <c r="D329" s="67"/>
      <c r="E329" s="67"/>
      <c r="F329" s="67"/>
      <c r="G329" s="67"/>
      <c r="H329" s="67"/>
      <c r="I329" s="67"/>
      <c r="J329" s="67"/>
      <c r="K329" s="67"/>
      <c r="L329" s="67"/>
      <c r="M329" s="67"/>
      <c r="N329" s="67"/>
      <c r="O329" s="67"/>
      <c r="P329" s="67"/>
      <c r="Q329" s="67"/>
      <c r="R329" s="67"/>
      <c r="S329" s="67"/>
      <c r="T329" s="67"/>
      <c r="U329" s="67"/>
      <c r="V329" s="67"/>
      <c r="W329" s="67"/>
      <c r="X329" s="67"/>
      <c r="Y329" s="67"/>
      <c r="Z329" s="67"/>
      <c r="AA329" s="67"/>
      <c r="AB329" s="67"/>
      <c r="AC329" s="67"/>
      <c r="AD329" s="67"/>
      <c r="AE329" s="67"/>
      <c r="AF329" s="67"/>
    </row>
    <row r="330" spans="1:32" ht="24.95" customHeight="1" x14ac:dyDescent="0.35">
      <c r="A330" s="67"/>
      <c r="B330" s="379"/>
      <c r="C330" s="379"/>
      <c r="D330" s="67"/>
      <c r="E330" s="67"/>
      <c r="F330" s="67"/>
      <c r="G330" s="67"/>
      <c r="H330" s="67"/>
      <c r="I330" s="67"/>
      <c r="J330" s="67"/>
      <c r="K330" s="67"/>
      <c r="L330" s="67"/>
      <c r="M330" s="67"/>
      <c r="N330" s="67"/>
      <c r="O330" s="67"/>
      <c r="P330" s="67"/>
      <c r="Q330" s="67"/>
      <c r="R330" s="67"/>
      <c r="S330" s="67"/>
      <c r="T330" s="67"/>
      <c r="U330" s="67"/>
      <c r="V330" s="67"/>
      <c r="W330" s="67"/>
      <c r="X330" s="67"/>
      <c r="Y330" s="67"/>
      <c r="Z330" s="67"/>
      <c r="AA330" s="67"/>
      <c r="AB330" s="67"/>
      <c r="AC330" s="67"/>
      <c r="AD330" s="67"/>
      <c r="AE330" s="67"/>
      <c r="AF330" s="67"/>
    </row>
    <row r="331" spans="1:32" ht="24.95" customHeight="1" x14ac:dyDescent="0.35">
      <c r="A331" s="67"/>
      <c r="B331" s="379"/>
      <c r="C331" s="379"/>
      <c r="D331" s="67"/>
      <c r="E331" s="67"/>
      <c r="F331" s="67"/>
      <c r="G331" s="67"/>
      <c r="H331" s="67"/>
      <c r="I331" s="67"/>
      <c r="J331" s="67"/>
      <c r="K331" s="67"/>
      <c r="L331" s="67"/>
      <c r="M331" s="67"/>
      <c r="N331" s="67"/>
      <c r="O331" s="67"/>
      <c r="P331" s="67"/>
      <c r="Q331" s="67"/>
      <c r="R331" s="67"/>
      <c r="S331" s="67"/>
      <c r="T331" s="67"/>
      <c r="U331" s="67"/>
      <c r="V331" s="67"/>
      <c r="W331" s="67"/>
      <c r="X331" s="67"/>
      <c r="Y331" s="67"/>
      <c r="Z331" s="67"/>
      <c r="AA331" s="67"/>
      <c r="AB331" s="67"/>
      <c r="AC331" s="67"/>
      <c r="AD331" s="67"/>
      <c r="AE331" s="67"/>
      <c r="AF331" s="67"/>
    </row>
    <row r="332" spans="1:32" ht="24.95" customHeight="1" x14ac:dyDescent="0.35">
      <c r="A332" s="67"/>
      <c r="B332" s="379"/>
      <c r="C332" s="379"/>
      <c r="D332" s="67"/>
      <c r="E332" s="67"/>
      <c r="F332" s="67"/>
      <c r="G332" s="67"/>
      <c r="H332" s="67"/>
      <c r="I332" s="67"/>
      <c r="J332" s="67"/>
      <c r="K332" s="67"/>
      <c r="L332" s="67"/>
      <c r="M332" s="67"/>
      <c r="N332" s="67"/>
      <c r="O332" s="67"/>
      <c r="P332" s="67"/>
      <c r="Q332" s="67"/>
      <c r="R332" s="67"/>
      <c r="S332" s="67"/>
      <c r="T332" s="67"/>
      <c r="U332" s="67"/>
      <c r="V332" s="67"/>
      <c r="W332" s="67"/>
      <c r="X332" s="67"/>
      <c r="Y332" s="67"/>
      <c r="Z332" s="67"/>
      <c r="AA332" s="67"/>
      <c r="AB332" s="67"/>
      <c r="AC332" s="67"/>
      <c r="AD332" s="67"/>
      <c r="AE332" s="67"/>
      <c r="AF332" s="67"/>
    </row>
    <row r="333" spans="1:32" ht="24.95" customHeight="1" x14ac:dyDescent="0.35">
      <c r="A333" s="67"/>
      <c r="B333" s="379"/>
      <c r="C333" s="379"/>
      <c r="D333" s="67"/>
      <c r="E333" s="67"/>
      <c r="F333" s="67"/>
      <c r="G333" s="67"/>
      <c r="H333" s="67"/>
      <c r="I333" s="67"/>
      <c r="J333" s="67"/>
      <c r="K333" s="67"/>
      <c r="L333" s="67"/>
      <c r="M333" s="67"/>
      <c r="N333" s="67"/>
      <c r="O333" s="67"/>
      <c r="P333" s="67"/>
      <c r="Q333" s="67"/>
      <c r="R333" s="67"/>
      <c r="S333" s="67"/>
      <c r="T333" s="67"/>
      <c r="U333" s="67"/>
      <c r="V333" s="67"/>
      <c r="W333" s="67"/>
      <c r="X333" s="67"/>
      <c r="Y333" s="67"/>
      <c r="Z333" s="67"/>
      <c r="AA333" s="67"/>
      <c r="AB333" s="67"/>
      <c r="AC333" s="67"/>
      <c r="AD333" s="67"/>
      <c r="AE333" s="67"/>
      <c r="AF333" s="67"/>
    </row>
    <row r="334" spans="1:32" ht="24.95" customHeight="1" x14ac:dyDescent="0.35">
      <c r="A334" s="67"/>
      <c r="B334" s="379"/>
      <c r="C334" s="379"/>
      <c r="D334" s="67"/>
      <c r="E334" s="67"/>
      <c r="F334" s="67"/>
      <c r="G334" s="67"/>
      <c r="H334" s="67"/>
      <c r="I334" s="67"/>
      <c r="J334" s="67"/>
      <c r="K334" s="67"/>
      <c r="L334" s="67"/>
      <c r="M334" s="67"/>
      <c r="N334" s="67"/>
      <c r="O334" s="67"/>
      <c r="P334" s="67"/>
      <c r="Q334" s="67"/>
      <c r="R334" s="67"/>
      <c r="S334" s="67"/>
      <c r="T334" s="67"/>
      <c r="U334" s="67"/>
      <c r="V334" s="67"/>
      <c r="W334" s="67"/>
      <c r="X334" s="67"/>
      <c r="Y334" s="67"/>
      <c r="Z334" s="67"/>
      <c r="AA334" s="67"/>
      <c r="AB334" s="67"/>
      <c r="AC334" s="67"/>
      <c r="AD334" s="67"/>
      <c r="AE334" s="67"/>
      <c r="AF334" s="67"/>
    </row>
    <row r="335" spans="1:32" ht="24.95" customHeight="1" x14ac:dyDescent="0.35">
      <c r="A335" s="67"/>
      <c r="B335" s="379"/>
      <c r="C335" s="379"/>
      <c r="D335" s="67"/>
      <c r="E335" s="67"/>
      <c r="F335" s="67"/>
      <c r="G335" s="67"/>
      <c r="H335" s="67"/>
      <c r="I335" s="67"/>
      <c r="J335" s="67"/>
      <c r="K335" s="389"/>
      <c r="L335" s="67"/>
      <c r="M335" s="67"/>
      <c r="N335" s="67"/>
      <c r="O335" s="67"/>
      <c r="P335" s="67"/>
      <c r="Q335" s="67"/>
      <c r="R335" s="67"/>
      <c r="S335" s="67"/>
      <c r="T335" s="67"/>
      <c r="U335" s="67"/>
      <c r="V335" s="67"/>
      <c r="W335" s="67"/>
      <c r="X335" s="67"/>
      <c r="Y335" s="67"/>
      <c r="Z335" s="67"/>
      <c r="AA335" s="67"/>
      <c r="AB335" s="67"/>
      <c r="AC335" s="67"/>
      <c r="AD335" s="67"/>
      <c r="AE335" s="67"/>
      <c r="AF335" s="67"/>
    </row>
    <row r="336" spans="1:32" ht="24.95" customHeight="1" x14ac:dyDescent="0.35">
      <c r="A336" s="67"/>
      <c r="B336" s="379"/>
      <c r="C336" s="379"/>
      <c r="D336" s="67"/>
      <c r="E336" s="67"/>
      <c r="F336" s="67"/>
      <c r="G336" s="67"/>
      <c r="H336" s="67"/>
      <c r="I336" s="67"/>
      <c r="J336" s="67"/>
      <c r="K336" s="67"/>
      <c r="L336" s="67"/>
      <c r="M336" s="67"/>
      <c r="N336" s="67"/>
      <c r="O336" s="67"/>
      <c r="P336" s="67"/>
      <c r="Q336" s="67"/>
      <c r="R336" s="67"/>
      <c r="S336" s="67"/>
      <c r="T336" s="67"/>
      <c r="U336" s="67"/>
      <c r="V336" s="67"/>
      <c r="W336" s="67"/>
      <c r="X336" s="67"/>
      <c r="Y336" s="67"/>
      <c r="Z336" s="67"/>
      <c r="AA336" s="67"/>
      <c r="AB336" s="67"/>
      <c r="AC336" s="67"/>
      <c r="AD336" s="67"/>
      <c r="AE336" s="67"/>
      <c r="AF336" s="67"/>
    </row>
    <row r="337" spans="1:32" ht="24.95" customHeight="1" x14ac:dyDescent="0.35">
      <c r="A337" s="67"/>
      <c r="B337" s="379"/>
      <c r="C337" s="379"/>
      <c r="D337" s="67"/>
      <c r="E337" s="67"/>
      <c r="F337" s="67"/>
      <c r="G337" s="67"/>
      <c r="H337" s="67"/>
      <c r="I337" s="67"/>
      <c r="J337" s="67"/>
      <c r="K337" s="67"/>
      <c r="L337" s="67"/>
      <c r="M337" s="67"/>
      <c r="N337" s="67"/>
      <c r="O337" s="67"/>
      <c r="P337" s="389"/>
      <c r="Q337" s="67"/>
      <c r="R337" s="67"/>
      <c r="S337" s="67"/>
      <c r="T337" s="67"/>
      <c r="U337" s="67"/>
      <c r="V337" s="67"/>
      <c r="W337" s="67"/>
      <c r="X337" s="67"/>
      <c r="Y337" s="67"/>
      <c r="Z337" s="67"/>
      <c r="AA337" s="67"/>
      <c r="AB337" s="67"/>
      <c r="AC337" s="67"/>
      <c r="AD337" s="67"/>
      <c r="AE337" s="67"/>
      <c r="AF337" s="67"/>
    </row>
    <row r="338" spans="1:32" ht="24.95" customHeight="1" x14ac:dyDescent="0.35">
      <c r="A338" s="67"/>
      <c r="B338" s="379"/>
      <c r="C338" s="379"/>
      <c r="D338" s="67"/>
      <c r="E338" s="67"/>
      <c r="F338" s="67"/>
      <c r="G338" s="67"/>
      <c r="H338" s="67"/>
      <c r="I338" s="67"/>
      <c r="J338" s="67"/>
      <c r="K338" s="67"/>
      <c r="L338" s="67"/>
      <c r="M338" s="67"/>
      <c r="N338" s="67"/>
      <c r="O338" s="67"/>
      <c r="P338" s="67"/>
      <c r="Q338" s="67"/>
      <c r="R338" s="67"/>
      <c r="S338" s="67"/>
      <c r="T338" s="67"/>
      <c r="U338" s="67"/>
      <c r="V338" s="67"/>
      <c r="W338" s="67"/>
      <c r="X338" s="67"/>
      <c r="Y338" s="67"/>
      <c r="Z338" s="67"/>
      <c r="AA338" s="67"/>
      <c r="AB338" s="67"/>
      <c r="AC338" s="67"/>
      <c r="AD338" s="67"/>
      <c r="AE338" s="67"/>
      <c r="AF338" s="67"/>
    </row>
    <row r="339" spans="1:32" ht="24.95" customHeight="1" x14ac:dyDescent="0.35">
      <c r="A339" s="67"/>
      <c r="B339" s="379"/>
      <c r="C339" s="379"/>
      <c r="D339" s="67"/>
      <c r="E339" s="67"/>
      <c r="F339" s="67"/>
      <c r="G339" s="67"/>
      <c r="H339" s="67"/>
      <c r="I339" s="67"/>
      <c r="J339" s="67"/>
      <c r="K339" s="67"/>
      <c r="L339" s="67"/>
      <c r="M339" s="67"/>
      <c r="N339" s="67"/>
      <c r="O339" s="67"/>
      <c r="P339" s="67"/>
      <c r="Q339" s="67"/>
      <c r="R339" s="67"/>
      <c r="S339" s="67"/>
      <c r="T339" s="67"/>
      <c r="U339" s="67"/>
      <c r="V339" s="67"/>
      <c r="W339" s="67"/>
      <c r="X339" s="67"/>
      <c r="Y339" s="67"/>
      <c r="Z339" s="67"/>
      <c r="AA339" s="67"/>
      <c r="AB339" s="67"/>
      <c r="AC339" s="67"/>
      <c r="AD339" s="67"/>
      <c r="AE339" s="67"/>
      <c r="AF339" s="67"/>
    </row>
    <row r="340" spans="1:32" ht="24.95" customHeight="1" x14ac:dyDescent="0.35">
      <c r="A340" s="67"/>
      <c r="B340" s="379"/>
      <c r="C340" s="379"/>
      <c r="D340" s="67"/>
      <c r="E340" s="67"/>
      <c r="F340" s="67"/>
      <c r="G340" s="67"/>
      <c r="H340" s="67"/>
      <c r="I340" s="67"/>
      <c r="J340" s="67"/>
      <c r="K340" s="67"/>
      <c r="L340" s="67"/>
      <c r="M340" s="67"/>
      <c r="N340" s="67"/>
      <c r="O340" s="67"/>
      <c r="P340" s="67"/>
      <c r="Q340" s="67"/>
      <c r="R340" s="67"/>
      <c r="S340" s="67"/>
      <c r="T340" s="67"/>
      <c r="U340" s="67"/>
      <c r="V340" s="67"/>
      <c r="W340" s="67"/>
      <c r="X340" s="67"/>
      <c r="Y340" s="67"/>
      <c r="Z340" s="67"/>
      <c r="AA340" s="67"/>
      <c r="AB340" s="67"/>
      <c r="AC340" s="67"/>
      <c r="AD340" s="67"/>
      <c r="AE340" s="67"/>
      <c r="AF340" s="67"/>
    </row>
    <row r="341" spans="1:32" ht="24.95" customHeight="1" x14ac:dyDescent="0.35">
      <c r="A341" s="67"/>
      <c r="B341" s="379"/>
      <c r="C341" s="379"/>
      <c r="D341" s="67"/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7"/>
      <c r="Q341" s="67"/>
      <c r="R341" s="67"/>
      <c r="S341" s="67"/>
      <c r="T341" s="67"/>
      <c r="U341" s="67"/>
      <c r="V341" s="67"/>
      <c r="W341" s="67"/>
      <c r="X341" s="67"/>
      <c r="Y341" s="67"/>
      <c r="Z341" s="67"/>
      <c r="AA341" s="67"/>
      <c r="AB341" s="67"/>
      <c r="AC341" s="67"/>
      <c r="AD341" s="67"/>
      <c r="AE341" s="67"/>
      <c r="AF341" s="67"/>
    </row>
    <row r="342" spans="1:32" ht="24.95" customHeight="1" x14ac:dyDescent="0.35">
      <c r="A342" s="67"/>
      <c r="B342" s="379"/>
      <c r="C342" s="379"/>
      <c r="D342" s="67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  <c r="P342" s="67"/>
      <c r="Q342" s="67"/>
      <c r="R342" s="67"/>
      <c r="S342" s="67"/>
      <c r="T342" s="67"/>
      <c r="U342" s="67"/>
      <c r="V342" s="67"/>
      <c r="W342" s="67"/>
      <c r="X342" s="67"/>
      <c r="Y342" s="67"/>
      <c r="Z342" s="67"/>
      <c r="AA342" s="67"/>
      <c r="AB342" s="67"/>
      <c r="AC342" s="67"/>
      <c r="AD342" s="67"/>
      <c r="AE342" s="67"/>
      <c r="AF342" s="67"/>
    </row>
    <row r="343" spans="1:32" ht="24.95" customHeight="1" x14ac:dyDescent="0.35">
      <c r="A343" s="67"/>
      <c r="B343" s="379"/>
      <c r="C343" s="379"/>
      <c r="D343" s="67"/>
      <c r="E343" s="67"/>
      <c r="F343" s="67"/>
      <c r="G343" s="67"/>
      <c r="H343" s="67"/>
      <c r="I343" s="67"/>
      <c r="J343" s="67"/>
      <c r="K343" s="67"/>
      <c r="L343" s="67"/>
      <c r="M343" s="67"/>
      <c r="N343" s="67"/>
      <c r="O343" s="67"/>
      <c r="P343" s="67"/>
      <c r="Q343" s="67"/>
      <c r="R343" s="67"/>
      <c r="S343" s="67"/>
      <c r="T343" s="67"/>
      <c r="U343" s="67"/>
      <c r="V343" s="67"/>
      <c r="W343" s="67"/>
      <c r="X343" s="67"/>
      <c r="Y343" s="67"/>
      <c r="Z343" s="67"/>
      <c r="AA343" s="67"/>
      <c r="AB343" s="67"/>
      <c r="AC343" s="67"/>
      <c r="AD343" s="67"/>
      <c r="AE343" s="67"/>
      <c r="AF343" s="67"/>
    </row>
    <row r="344" spans="1:32" ht="24.95" customHeight="1" x14ac:dyDescent="0.35">
      <c r="A344" s="67"/>
      <c r="B344" s="379"/>
      <c r="C344" s="379"/>
      <c r="D344" s="67"/>
      <c r="E344" s="67"/>
      <c r="F344" s="67"/>
      <c r="G344" s="67"/>
      <c r="H344" s="67"/>
      <c r="I344" s="67"/>
      <c r="J344" s="67"/>
      <c r="K344" s="67"/>
      <c r="L344" s="67"/>
      <c r="M344" s="67"/>
      <c r="N344" s="67"/>
      <c r="O344" s="67"/>
      <c r="P344" s="67"/>
      <c r="Q344" s="67"/>
      <c r="R344" s="67"/>
      <c r="S344" s="67"/>
      <c r="T344" s="67"/>
      <c r="U344" s="67"/>
      <c r="V344" s="67"/>
      <c r="W344" s="67"/>
      <c r="X344" s="67"/>
      <c r="Y344" s="67"/>
      <c r="Z344" s="67"/>
      <c r="AA344" s="67"/>
      <c r="AB344" s="67"/>
      <c r="AC344" s="67"/>
      <c r="AD344" s="67"/>
      <c r="AE344" s="67"/>
      <c r="AF344" s="67"/>
    </row>
    <row r="345" spans="1:32" ht="24.95" customHeight="1" x14ac:dyDescent="0.35">
      <c r="A345" s="67"/>
      <c r="B345" s="379"/>
      <c r="C345" s="379"/>
      <c r="D345" s="67"/>
      <c r="E345" s="67"/>
      <c r="F345" s="67"/>
      <c r="G345" s="67"/>
      <c r="H345" s="67"/>
      <c r="I345" s="67"/>
      <c r="J345" s="67"/>
      <c r="K345" s="67"/>
      <c r="L345" s="67"/>
      <c r="M345" s="67"/>
      <c r="N345" s="67"/>
      <c r="O345" s="67"/>
      <c r="P345" s="67"/>
      <c r="Q345" s="67"/>
      <c r="R345" s="67"/>
      <c r="S345" s="67"/>
      <c r="T345" s="67"/>
      <c r="U345" s="67"/>
      <c r="V345" s="67"/>
      <c r="W345" s="67"/>
      <c r="X345" s="67"/>
      <c r="Y345" s="67"/>
      <c r="Z345" s="67"/>
      <c r="AA345" s="67"/>
      <c r="AB345" s="67"/>
      <c r="AC345" s="67"/>
      <c r="AD345" s="67"/>
      <c r="AE345" s="67"/>
      <c r="AF345" s="67"/>
    </row>
    <row r="346" spans="1:32" x14ac:dyDescent="0.35">
      <c r="A346" s="67"/>
      <c r="B346" s="379"/>
      <c r="C346" s="379"/>
      <c r="D346" s="67"/>
      <c r="E346" s="67"/>
      <c r="F346" s="67"/>
      <c r="G346" s="67"/>
      <c r="H346" s="67"/>
      <c r="I346" s="67"/>
      <c r="J346" s="67"/>
      <c r="K346" s="67"/>
      <c r="L346" s="67"/>
      <c r="M346" s="67"/>
      <c r="N346" s="67"/>
      <c r="O346" s="67"/>
      <c r="P346" s="67"/>
      <c r="Q346" s="67"/>
      <c r="R346" s="67"/>
      <c r="S346" s="67"/>
      <c r="T346" s="67"/>
      <c r="U346" s="67"/>
      <c r="V346" s="67"/>
      <c r="W346" s="67"/>
      <c r="X346" s="67"/>
      <c r="Y346" s="67"/>
      <c r="Z346" s="67"/>
      <c r="AA346" s="67"/>
      <c r="AB346" s="67"/>
      <c r="AC346" s="67"/>
      <c r="AD346" s="67"/>
      <c r="AE346" s="67"/>
      <c r="AF346" s="67"/>
    </row>
  </sheetData>
  <autoFilter ref="A3:AF319">
    <filterColumn colId="7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</autoFilter>
  <mergeCells count="28">
    <mergeCell ref="B101:D101"/>
    <mergeCell ref="B1:AF1"/>
    <mergeCell ref="B3:B4"/>
    <mergeCell ref="C3:C4"/>
    <mergeCell ref="F3:F4"/>
    <mergeCell ref="G3:G4"/>
    <mergeCell ref="H3:I3"/>
    <mergeCell ref="J3:J4"/>
    <mergeCell ref="K3:U3"/>
    <mergeCell ref="V3:AE3"/>
    <mergeCell ref="AF3:AF4"/>
    <mergeCell ref="B7:D7"/>
    <mergeCell ref="B17:D17"/>
    <mergeCell ref="B31:D31"/>
    <mergeCell ref="B69:D69"/>
    <mergeCell ref="B98:D98"/>
    <mergeCell ref="B314:D314"/>
    <mergeCell ref="B108:D108"/>
    <mergeCell ref="B136:D136"/>
    <mergeCell ref="B170:D170"/>
    <mergeCell ref="B173:D173"/>
    <mergeCell ref="B222:D222"/>
    <mergeCell ref="B250:D250"/>
    <mergeCell ref="B254:D254"/>
    <mergeCell ref="B262:D262"/>
    <mergeCell ref="B273:D273"/>
    <mergeCell ref="B308:D308"/>
    <mergeCell ref="B313:D313"/>
  </mergeCells>
  <pageMargins left="0.23622047244094491" right="0.23622047244094491" top="0.74803149606299213" bottom="0.74803149606299213" header="0.31496062992125984" footer="0.31496062992125984"/>
  <pageSetup paperSize="9" scale="31" fitToHeight="0" orientation="landscape" r:id="rId1"/>
  <headerFooter alignWithMargins="0">
    <oddFooter>עמוד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04953887E23A5F47B95227BBABF774FB" ma:contentTypeVersion="2" ma:contentTypeDescription="צור מסמך חדש." ma:contentTypeScope="" ma:versionID="7e7a471c8d5aeadf93569393a13fc14d">
  <xsd:schema xmlns:xsd="http://www.w3.org/2001/XMLSchema" xmlns:xs="http://www.w3.org/2001/XMLSchema" xmlns:p="http://schemas.microsoft.com/office/2006/metadata/properties" xmlns:ns1="http://schemas.microsoft.com/sharepoint/v3" xmlns:ns2="dd6699a1-9858-4bae-a4e4-db09dfcb2b2b" targetNamespace="http://schemas.microsoft.com/office/2006/metadata/properties" ma:root="true" ma:fieldsID="c3008766b9e9ba43cad0dc4fa450a134" ns1:_="" ns2:_="">
    <xsd:import namespace="http://schemas.microsoft.com/sharepoint/v3"/>
    <xsd:import namespace="dd6699a1-9858-4bae-a4e4-db09dfcb2b2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6699a1-9858-4bae-a4e4-db09dfcb2b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33C33BF-45E7-42CD-8923-A10AA2353372}"/>
</file>

<file path=customXml/itemProps2.xml><?xml version="1.0" encoding="utf-8"?>
<ds:datastoreItem xmlns:ds="http://schemas.openxmlformats.org/officeDocument/2006/customXml" ds:itemID="{64360038-C3DC-432E-96E1-A0FDF1E35DAB}"/>
</file>

<file path=customXml/itemProps3.xml><?xml version="1.0" encoding="utf-8"?>
<ds:datastoreItem xmlns:ds="http://schemas.openxmlformats.org/officeDocument/2006/customXml" ds:itemID="{173514B4-5C2F-4C75-95EF-E24FC77039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3</vt:i4>
      </vt:variant>
    </vt:vector>
  </HeadingPairs>
  <TitlesOfParts>
    <vt:vector size="6" baseType="lpstr">
      <vt:lpstr>מסגרת מאושר 21- 22</vt:lpstr>
      <vt:lpstr>גיליון1</vt:lpstr>
      <vt:lpstr>תקציב 21-22 מאושר</vt:lpstr>
      <vt:lpstr>'מסגרת מאושר 21- 22'!WPrint_Area_W</vt:lpstr>
      <vt:lpstr>'תקציב 21-22 מאושר'!WPrint_Area_W</vt:lpstr>
      <vt:lpstr>'תקציב 21-22 מאושר'!WPrint_TitlesW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עדנה פאר</dc:creator>
  <cp:lastModifiedBy>עדנה פאר</cp:lastModifiedBy>
  <dcterms:created xsi:type="dcterms:W3CDTF">2020-12-13T08:33:16Z</dcterms:created>
  <dcterms:modified xsi:type="dcterms:W3CDTF">2021-01-10T11:09:17Z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0x01010004953887E23A5F47B95227BBABF774FB</vt:lpwstr>
  </property>
</Properties>
</file>