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alr\Desktop\"/>
    </mc:Choice>
  </mc:AlternateContent>
  <xr:revisionPtr revIDLastSave="0" documentId="13_ncr:1_{867EA1A4-3D6A-498A-A257-05645B09CD58}" xr6:coauthVersionLast="47" xr6:coauthVersionMax="47" xr10:uidLastSave="{00000000-0000-0000-0000-000000000000}"/>
  <bookViews>
    <workbookView xWindow="-120" yWindow="-120" windowWidth="20730" windowHeight="11160" xr2:uid="{E7BEDA51-5E93-484B-9A0D-37FDFF56B6D5}"/>
  </bookViews>
  <sheets>
    <sheet name="תקציב מול ביצוע 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1" l="1"/>
  <c r="H51" i="1" s="1"/>
  <c r="J50" i="1"/>
  <c r="D50" i="1"/>
  <c r="H50" i="1" s="1"/>
  <c r="D47" i="1"/>
  <c r="D46" i="1"/>
  <c r="F44" i="1"/>
  <c r="B44" i="1"/>
  <c r="D43" i="1"/>
  <c r="H43" i="1" s="1"/>
  <c r="J43" i="1" s="1"/>
  <c r="D42" i="1"/>
  <c r="J42" i="1" s="1"/>
  <c r="B41" i="1"/>
  <c r="B48" i="1" s="1"/>
  <c r="F39" i="1"/>
  <c r="B39" i="1"/>
  <c r="D38" i="1"/>
  <c r="D37" i="1"/>
  <c r="F36" i="1"/>
  <c r="H36" i="1" s="1"/>
  <c r="B36" i="1"/>
  <c r="F35" i="1"/>
  <c r="H35" i="1" s="1"/>
  <c r="D35" i="1"/>
  <c r="J35" i="1" s="1"/>
  <c r="D34" i="1"/>
  <c r="D36" i="1" s="1"/>
  <c r="F32" i="1"/>
  <c r="H32" i="1" s="1"/>
  <c r="B32" i="1"/>
  <c r="D31" i="1"/>
  <c r="J31" i="1" s="1"/>
  <c r="F30" i="1"/>
  <c r="H30" i="1" s="1"/>
  <c r="J30" i="1" s="1"/>
  <c r="D30" i="1"/>
  <c r="D29" i="1"/>
  <c r="D32" i="1" s="1"/>
  <c r="D26" i="1"/>
  <c r="H26" i="1" s="1"/>
  <c r="J26" i="1" s="1"/>
  <c r="D25" i="1"/>
  <c r="H25" i="1" s="1"/>
  <c r="J24" i="1"/>
  <c r="D24" i="1"/>
  <c r="H24" i="1" s="1"/>
  <c r="F22" i="1"/>
  <c r="F27" i="1" s="1"/>
  <c r="D21" i="1"/>
  <c r="J21" i="1" s="1"/>
  <c r="H20" i="1"/>
  <c r="J20" i="1" s="1"/>
  <c r="D20" i="1"/>
  <c r="D19" i="1"/>
  <c r="H19" i="1" s="1"/>
  <c r="J18" i="1"/>
  <c r="H18" i="1"/>
  <c r="D18" i="1"/>
  <c r="D17" i="1"/>
  <c r="H16" i="1"/>
  <c r="J16" i="1" s="1"/>
  <c r="D16" i="1"/>
  <c r="D15" i="1"/>
  <c r="F13" i="1"/>
  <c r="B13" i="1"/>
  <c r="B22" i="1" s="1"/>
  <c r="D12" i="1"/>
  <c r="D11" i="1"/>
  <c r="D10" i="1"/>
  <c r="D9" i="1"/>
  <c r="J9" i="1" s="1"/>
  <c r="D8" i="1"/>
  <c r="D13" i="1" s="1"/>
  <c r="J12" i="1" l="1"/>
  <c r="J32" i="1"/>
  <c r="J38" i="1"/>
  <c r="J17" i="1"/>
  <c r="J37" i="1"/>
  <c r="D22" i="1"/>
  <c r="B27" i="1"/>
  <c r="J36" i="1"/>
  <c r="H13" i="1"/>
  <c r="J13" i="1" s="1"/>
  <c r="J15" i="1"/>
  <c r="B52" i="1"/>
  <c r="D48" i="1"/>
  <c r="H8" i="1"/>
  <c r="J8" i="1" s="1"/>
  <c r="H10" i="1"/>
  <c r="J10" i="1" s="1"/>
  <c r="H12" i="1"/>
  <c r="H38" i="1"/>
  <c r="H46" i="1"/>
  <c r="J46" i="1" s="1"/>
  <c r="H31" i="1"/>
  <c r="D44" i="1"/>
  <c r="H17" i="1"/>
  <c r="H21" i="1"/>
  <c r="J25" i="1"/>
  <c r="D41" i="1"/>
  <c r="H11" i="1"/>
  <c r="J11" i="1" s="1"/>
  <c r="J19" i="1"/>
  <c r="H34" i="1"/>
  <c r="H37" i="1"/>
  <c r="D39" i="1"/>
  <c r="F41" i="1"/>
  <c r="H47" i="1"/>
  <c r="J47" i="1" s="1"/>
  <c r="J51" i="1"/>
  <c r="H29" i="1"/>
  <c r="J29" i="1"/>
  <c r="H42" i="1"/>
  <c r="H15" i="1"/>
  <c r="H9" i="1"/>
  <c r="J34" i="1"/>
  <c r="D27" i="1" l="1"/>
  <c r="H44" i="1"/>
  <c r="J44" i="1" s="1"/>
  <c r="H41" i="1"/>
  <c r="F48" i="1"/>
  <c r="J41" i="1"/>
  <c r="H22" i="1"/>
  <c r="J22" i="1" s="1"/>
  <c r="H39" i="1"/>
  <c r="J39" i="1"/>
  <c r="D52" i="1"/>
  <c r="B54" i="1"/>
  <c r="D54" i="1" l="1"/>
  <c r="J54" i="1" s="1"/>
  <c r="H27" i="1"/>
  <c r="F52" i="1"/>
  <c r="H48" i="1"/>
  <c r="J48" i="1" s="1"/>
  <c r="H52" i="1" l="1"/>
  <c r="J52" i="1" s="1"/>
  <c r="F54" i="1"/>
  <c r="H54" i="1"/>
  <c r="J27" i="1"/>
</calcChain>
</file>

<file path=xl/sharedStrings.xml><?xml version="1.0" encoding="utf-8"?>
<sst xmlns="http://schemas.openxmlformats.org/spreadsheetml/2006/main" count="48" uniqueCount="48">
  <si>
    <t>* תקציב שנתי מאושר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</si>
  <si>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</si>
  <si>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</si>
  <si>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</si>
  <si>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</si>
  <si>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</si>
  <si>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</si>
  <si>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</si>
  <si>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עצמיות חינוך</t>
  </si>
  <si>
    <t>עצמיות רווחה</t>
  </si>
  <si>
    <t>עצמיות אחר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</si>
  <si>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</si>
  <si>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</si>
  <si>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</si>
  <si>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</si>
  <si>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</si>
  <si>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</si>
  <si>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</si>
  <si>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</si>
  <si>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</si>
  <si>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</si>
  <si>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</si>
  <si>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</si>
  <si>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</si>
  <si>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</si>
  <si>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</si>
  <si>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</si>
  <si>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</si>
  <si>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</si>
  <si>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</si>
  <si>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</si>
  <si>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</si>
  <si>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</si>
  <si>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</si>
  <si>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</si>
  <si>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</si>
  <si>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</si>
  <si>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</si>
  <si>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</si>
  <si>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</si>
  <si>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</si>
  <si>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העברה לכיסוי גרעון מצטבר</t>
  </si>
  <si>
    <t>הנחות בארנונה (הוצאות)</t>
  </si>
  <si>
    <t>סה"כ הוצאות</t>
  </si>
  <si>
    <t>עודף (גרעון)</t>
  </si>
  <si>
    <t>עירית ראשון לציון</t>
  </si>
  <si>
    <t>תמצית נתוני התקציב הרגיל באלפי ₪</t>
  </si>
  <si>
    <t>לתקופה: רבעון 4, שנת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</si>
</sst>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%;\(#,##0\)%"/>
  </numFmts>
  <fonts count="11" x14ac:knownFonts="1">
    <font>
      <sz val="11"/>
      <color theme="1"/>
      <name val="Arial"/>
      <family val="2"/>
      <charset val="177"/>
      <scheme val="minor"/>
    </font>
    <font>
      <b/>
      <sz val="10"/>
      <color indexed="9"/>
      <name val="Arial"/>
      <family val="2"/>
      <charset val="177"/>
    </font>
    <font>
      <sz val="10"/>
      <name val="Arial"/>
      <family val="2"/>
      <charset val="177"/>
    </font>
    <font>
      <b/>
      <sz val="12"/>
      <name val="Arial (Hebrew)"/>
      <family val="2"/>
      <charset val="177"/>
    </font>
    <font>
      <sz val="10"/>
      <name val="Arial"/>
      <family val="2"/>
    </font>
    <font>
      <sz val="10"/>
      <name val="Arial (Hebrew)"/>
      <family val="2"/>
      <charset val="177"/>
    </font>
    <font>
      <u/>
      <sz val="10"/>
      <name val="Arial"/>
      <family val="2"/>
    </font>
    <font>
      <sz val="10"/>
      <color indexed="26"/>
      <name val="Arial"/>
      <family val="2"/>
      <charset val="177"/>
    </font>
    <font>
      <b/>
      <sz val="10"/>
      <name val="Arial"/>
      <family val="2"/>
      <charset val="177"/>
    </font>
    <font>
      <b/>
      <u/>
      <sz val="10"/>
      <name val="Arial"/>
      <family val="2"/>
      <charset val="177"/>
    </font>
    <font>
      <b/>
      <sz val="14"/>
      <color indexed="9"/>
      <name val="Arial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6"/>
        <bgColor indexed="64"/>
      </patternFill>
    </fill>
  </fills>
  <borders count="14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/>
      <top/>
      <bottom style="thick">
        <color indexed="56"/>
      </bottom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</borders>
  <cellStyleXfs count="14">
    <xf numFmtId="0" fontId="0" fillId="0" borderId="0"/>
    <xf numFmtId="0" fontId="1" fillId="2" borderId="1">
      <alignment horizontal="center" vertical="center" wrapText="1"/>
      <protection hidden="1"/>
    </xf>
    <xf numFmtId="0" fontId="2" fillId="3" borderId="2">
      <alignment horizontal="right" vertical="center" readingOrder="2"/>
    </xf>
    <xf numFmtId="0" fontId="2" fillId="3" borderId="0">
      <alignment horizontal="right" vertical="center" readingOrder="2"/>
    </xf>
    <xf numFmtId="0" fontId="3" fillId="3" borderId="2">
      <alignment horizontal="right" vertical="center" wrapText="1"/>
    </xf>
    <xf numFmtId="164" fontId="4" fillId="4" borderId="3">
      <protection locked="0"/>
    </xf>
    <xf numFmtId="164" fontId="4" fillId="5" borderId="3" applyBorder="0" applyAlignment="0"/>
    <xf numFmtId="165" fontId="4" fillId="5" borderId="3"/>
    <xf numFmtId="164" fontId="4" fillId="6" borderId="4"/>
    <xf numFmtId="165" fontId="4" fillId="6" borderId="5"/>
    <xf numFmtId="164" fontId="4" fillId="7" borderId="7"/>
    <xf numFmtId="0" fontId="7" fillId="6" borderId="0"/>
    <xf numFmtId="0" fontId="2" fillId="5" borderId="0"/>
    <xf numFmtId="0" fontId="10" fillId="8" borderId="11">
      <alignment horizontal="center" vertical="center"/>
      <protection hidden="1"/>
    </xf>
  </cellStyleXfs>
  <cellXfs count="42">
    <xf numFmtId="0" fontId="0" fillId="0" borderId="0" xfId="0"/>
    <xf numFmtId="0" fontId="1" fillId="2" borderId="1" xfId="1">
      <alignment horizontal="center" vertical="center" wrapText="1"/>
      <protection hidden="1"/>
    </xf>
    <xf numFmtId="0" fontId="1" fillId="2" borderId="1" xfId="1" applyAlignment="1">
      <alignment horizontal="center" vertical="center" wrapText="1" readingOrder="2"/>
      <protection hidden="1"/>
    </xf>
    <xf numFmtId="164" fontId="4" fillId="0" borderId="3" xfId="5" applyFill="1">
      <protection locked="0"/>
    </xf>
    <xf numFmtId="0" fontId="2" fillId="0" borderId="2" xfId="2" applyFill="1">
      <alignment horizontal="right" vertical="center" readingOrder="2"/>
    </xf>
    <xf numFmtId="0" fontId="2" fillId="0" borderId="0" xfId="3" applyFill="1">
      <alignment horizontal="right" vertical="center" readingOrder="2"/>
    </xf>
    <xf numFmtId="0" fontId="0" fillId="0" borderId="0" xfId="0" applyFill="1"/>
    <xf numFmtId="0" fontId="3" fillId="0" borderId="2" xfId="4" applyFill="1">
      <alignment horizontal="right" vertical="center" wrapText="1"/>
    </xf>
    <xf numFmtId="164" fontId="4" fillId="0" borderId="3" xfId="6" applyFill="1"/>
    <xf numFmtId="165" fontId="4" fillId="0" borderId="3" xfId="7" applyFill="1"/>
    <xf numFmtId="0" fontId="5" fillId="0" borderId="2" xfId="2" applyFont="1" applyFill="1">
      <alignment horizontal="right" vertical="center" readingOrder="2"/>
    </xf>
    <xf numFmtId="164" fontId="4" fillId="0" borderId="4" xfId="8" applyFill="1"/>
    <xf numFmtId="165" fontId="4" fillId="0" borderId="5" xfId="9" applyFill="1"/>
    <xf numFmtId="0" fontId="2" fillId="0" borderId="2" xfId="2" applyFill="1" applyAlignment="1">
      <alignment horizontal="right" vertical="center" wrapText="1" readingOrder="2"/>
    </xf>
    <xf numFmtId="164" fontId="4" fillId="0" borderId="6" xfId="8" applyFill="1" applyBorder="1"/>
    <xf numFmtId="164" fontId="4" fillId="0" borderId="6" xfId="5" applyFill="1" applyBorder="1" applyProtection="1"/>
    <xf numFmtId="164" fontId="4" fillId="0" borderId="6" xfId="6" applyFill="1" applyBorder="1"/>
    <xf numFmtId="165" fontId="4" fillId="0" borderId="6" xfId="7" applyFill="1" applyBorder="1"/>
    <xf numFmtId="164" fontId="4" fillId="0" borderId="0" xfId="8" applyFill="1" applyBorder="1"/>
    <xf numFmtId="164" fontId="4" fillId="0" borderId="0" xfId="5" applyFill="1" applyBorder="1" applyProtection="1"/>
    <xf numFmtId="164" fontId="4" fillId="0" borderId="0" xfId="6" applyFill="1" applyBorder="1"/>
    <xf numFmtId="165" fontId="6" fillId="0" borderId="0" xfId="7" applyFont="1" applyFill="1" applyBorder="1"/>
    <xf numFmtId="164" fontId="4" fillId="0" borderId="0" xfId="5" applyFill="1" applyBorder="1">
      <protection locked="0"/>
    </xf>
    <xf numFmtId="165" fontId="4" fillId="0" borderId="0" xfId="7" applyFill="1" applyBorder="1"/>
    <xf numFmtId="165" fontId="4" fillId="0" borderId="7" xfId="10" applyNumberFormat="1" applyFill="1"/>
    <xf numFmtId="9" fontId="4" fillId="0" borderId="4" xfId="8" applyNumberFormat="1" applyFill="1"/>
    <xf numFmtId="0" fontId="5" fillId="0" borderId="2" xfId="2" applyFont="1" applyFill="1" applyAlignment="1">
      <alignment horizontal="right" vertical="center" wrapText="1" readingOrder="2"/>
    </xf>
    <xf numFmtId="9" fontId="4" fillId="0" borderId="7" xfId="10" applyNumberFormat="1" applyFill="1"/>
    <xf numFmtId="164" fontId="4" fillId="0" borderId="7" xfId="10" applyFill="1"/>
    <xf numFmtId="0" fontId="2" fillId="0" borderId="8" xfId="2" applyFill="1" applyBorder="1">
      <alignment horizontal="right" vertical="center" readingOrder="2"/>
    </xf>
    <xf numFmtId="0" fontId="2" fillId="0" borderId="9" xfId="3" applyFill="1" applyBorder="1">
      <alignment horizontal="right" vertical="center" readingOrder="2"/>
    </xf>
    <xf numFmtId="0" fontId="7" fillId="0" borderId="10" xfId="11" applyFill="1" applyBorder="1"/>
    <xf numFmtId="0" fontId="2" fillId="0" borderId="0" xfId="12" applyFill="1"/>
    <xf numFmtId="164" fontId="8" fillId="0" borderId="0" xfId="12" applyNumberFormat="1" applyFont="1" applyFill="1" applyAlignment="1">
      <alignment horizontal="center" vertical="center" wrapText="1"/>
    </xf>
    <xf numFmtId="164" fontId="2" fillId="0" borderId="0" xfId="12" applyNumberFormat="1" applyFill="1" applyAlignment="1">
      <alignment horizontal="center" vertical="center" wrapText="1"/>
    </xf>
    <xf numFmtId="164" fontId="2" fillId="0" borderId="0" xfId="12" applyNumberFormat="1" applyFill="1"/>
    <xf numFmtId="164" fontId="9" fillId="0" borderId="0" xfId="12" applyNumberFormat="1" applyFont="1" applyFill="1"/>
    <xf numFmtId="0" fontId="10" fillId="8" borderId="11" xfId="13">
      <alignment horizontal="center" vertical="center"/>
      <protection hidden="1"/>
    </xf>
    <xf numFmtId="0" fontId="10" fillId="8" borderId="12" xfId="13" applyBorder="1" applyAlignment="1">
      <alignment vertical="center"/>
      <protection hidden="1"/>
    </xf>
    <xf numFmtId="0" fontId="10" fillId="8" borderId="13" xfId="13" applyBorder="1" applyAlignment="1">
      <alignment vertical="center"/>
      <protection hidden="1"/>
    </xf>
    <xf numFmtId="0" fontId="10" fillId="0" borderId="0" xfId="13" applyFill="1" applyBorder="1" applyAlignment="1">
      <alignment vertical="center"/>
      <protection hidden="1"/>
    </xf>
    <xf numFmtId="0" fontId="10" fillId="0" borderId="0" xfId="13" applyFill="1" applyBorder="1">
      <alignment horizontal="center" vertical="center"/>
      <protection hidden="1"/>
    </xf>
  </cellXfs>
  <cellStyles count="14">
    <cellStyle name="ComputedField" xfId="6" xr:uid="{6012E961-D3E2-4EED-A2D5-A0F873FEE02F}"/>
    <cellStyle name="ComputedFieldPercent" xfId="7" xr:uid="{DF99BAAB-24DF-4BAB-B2F5-538BD212D7ED}"/>
    <cellStyle name="GeneralBackground" xfId="12" xr:uid="{32CC8CA9-C0DC-4E4B-8D55-E0026D4DB285}"/>
    <cellStyle name="GrandTotal" xfId="10" xr:uid="{17804049-C0B6-445E-9B30-4C531CC95D28}"/>
    <cellStyle name="InputField" xfId="5" xr:uid="{76CF6F50-DFF0-4C95-87FA-4EF2BE19E38F}"/>
    <cellStyle name="insiteTable" xfId="3" xr:uid="{23BDE3A6-EA82-443B-940F-D4DC94BE032D}"/>
    <cellStyle name="insiteTableHeader" xfId="1" xr:uid="{73D69B56-11F3-4757-87F2-73B6874D2234}"/>
    <cellStyle name="insiteTableRight" xfId="2" xr:uid="{239A027E-F737-406B-BCB9-8CDA16434C37}"/>
    <cellStyle name="insiteTitleBold" xfId="4" xr:uid="{625CFDAC-BF73-4422-A7B5-7F883EB58673}"/>
    <cellStyle name="LogoHeader" xfId="13" xr:uid="{E82573F3-7442-4E74-821E-32A33A3278BE}"/>
    <cellStyle name="Normal" xfId="0" builtinId="0"/>
    <cellStyle name="outsiteTable" xfId="11" xr:uid="{7257F75E-34C7-4D04-AF8A-DE1A6C7FE0C6}"/>
    <cellStyle name="SubTotalSum" xfId="8" xr:uid="{21AEF79A-47BD-48B4-87C7-55991C6DE8A7}"/>
    <cellStyle name="SubTotalSumPer" xfId="9" xr:uid="{72BE3BF1-C141-47B5-9C72-92CEF4DB2A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0</xdr:col>
      <xdr:colOff>1724159</xdr:colOff>
      <xdr:row>2</xdr:row>
      <xdr:rowOff>85725</xdr:rowOff>
    </xdr:to>
    <xdr:pic>
      <xdr:nvPicPr>
        <xdr:cNvPr id="3" name="Picture 2" descr="logo">
          <a:extLst>
            <a:ext uri="{FF2B5EF4-FFF2-40B4-BE49-F238E27FC236}">
              <a16:creationId xmlns:a16="http://schemas.microsoft.com/office/drawing/2014/main" id="{FB266108-0254-44CA-AA9E-CA3D7B3AB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5413641" y="95250"/>
          <a:ext cx="1724159" cy="485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67677-03B6-489E-856A-97C185F36E4F}">
  <dimension ref="A1:M184"/>
  <sheetViews>
    <sheetView rightToLeft="1" tabSelected="1" workbookViewId="0">
      <selection activeCell="M8" sqref="M8"/>
    </sheetView>
  </sheetViews>
  <sheetFormatPr defaultRowHeight="14.25" x14ac:dyDescent="0.2"/>
  <cols>
    <col min="1" max="1" width="24" bestFit="1" customWidth="1"/>
    <col min="2" max="2" width="8" bestFit="1" customWidth="1"/>
    <col min="4" max="4" width="8" bestFit="1" customWidth="1"/>
  </cols>
  <sheetData>
    <row r="1" spans="1:13" ht="19.5" thickTop="1" thickBot="1" x14ac:dyDescent="0.25">
      <c r="A1" s="37"/>
      <c r="B1" s="37"/>
      <c r="C1" s="38" t="s">
        <v>45</v>
      </c>
      <c r="D1" s="39"/>
      <c r="E1" s="39"/>
      <c r="F1" s="39"/>
      <c r="G1" s="39"/>
      <c r="H1" s="39"/>
      <c r="I1" s="39"/>
      <c r="J1" s="39"/>
      <c r="K1" s="40"/>
      <c r="L1" s="40"/>
      <c r="M1" s="41"/>
    </row>
    <row r="2" spans="1:13" ht="19.5" thickTop="1" thickBot="1" x14ac:dyDescent="0.25">
      <c r="A2" s="37"/>
      <c r="B2" s="37"/>
      <c r="C2" s="38" t="s">
        <v>46</v>
      </c>
      <c r="D2" s="39"/>
      <c r="E2" s="39"/>
      <c r="F2" s="39"/>
      <c r="G2" s="39"/>
      <c r="H2" s="39"/>
      <c r="I2" s="39"/>
      <c r="J2" s="39"/>
      <c r="K2" s="40"/>
      <c r="L2" s="40"/>
      <c r="M2" s="41"/>
    </row>
    <row r="3" spans="1:13" ht="19.5" thickTop="1" thickBot="1" x14ac:dyDescent="0.25">
      <c r="A3" s="37"/>
      <c r="B3" s="37"/>
      <c r="C3" s="38" t="s">
        <v>47</v>
      </c>
      <c r="D3" s="39"/>
      <c r="E3" s="39"/>
      <c r="F3" s="39"/>
      <c r="G3" s="39"/>
      <c r="H3" s="39"/>
      <c r="I3" s="39"/>
      <c r="J3" s="39"/>
      <c r="K3" s="40"/>
      <c r="L3" s="40"/>
      <c r="M3" s="41"/>
    </row>
    <row r="4" spans="1:13" ht="39" thickTop="1" x14ac:dyDescent="0.2">
      <c r="A4" s="1"/>
      <c r="B4" s="2" t="s">
        <v>0</v>
      </c>
      <c r="C4" s="1"/>
      <c r="D4" s="1" t="s">
        <v>1</v>
      </c>
      <c r="E4" s="1"/>
      <c r="F4" s="1" t="s">
        <v>2</v>
      </c>
      <c r="G4" s="1"/>
      <c r="H4" s="1" t="s">
        <v>3</v>
      </c>
      <c r="I4" s="1"/>
      <c r="J4" s="1" t="s">
        <v>4</v>
      </c>
    </row>
    <row r="5" spans="1:13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6"/>
    </row>
    <row r="6" spans="1:13" ht="15.75" x14ac:dyDescent="0.2">
      <c r="A6" s="7" t="s">
        <v>5</v>
      </c>
      <c r="B6" s="5"/>
      <c r="C6" s="5"/>
      <c r="D6" s="5"/>
      <c r="E6" s="5"/>
      <c r="F6" s="5"/>
      <c r="G6" s="5"/>
      <c r="H6" s="5"/>
      <c r="I6" s="5"/>
      <c r="J6" s="5"/>
      <c r="K6" s="6"/>
    </row>
    <row r="7" spans="1:13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6"/>
    </row>
    <row r="8" spans="1:13" x14ac:dyDescent="0.2">
      <c r="A8" s="4" t="s">
        <v>6</v>
      </c>
      <c r="B8" s="3">
        <v>1311751</v>
      </c>
      <c r="C8" s="5"/>
      <c r="D8" s="8">
        <f>B8*MIN($G$4,4)/4</f>
        <v>1311751</v>
      </c>
      <c r="E8" s="5"/>
      <c r="F8" s="3">
        <v>1312411</v>
      </c>
      <c r="G8" s="5"/>
      <c r="H8" s="8">
        <f t="shared" ref="H8:H13" si="0">F8-D8</f>
        <v>660</v>
      </c>
      <c r="I8" s="5"/>
      <c r="J8" s="9">
        <f t="shared" ref="J8:J13" si="1">IF(D8=0,0,H8/D8)</f>
        <v>5.031442705208534E-4</v>
      </c>
      <c r="K8" s="6"/>
    </row>
    <row r="9" spans="1:13" x14ac:dyDescent="0.2">
      <c r="A9" s="4" t="s">
        <v>7</v>
      </c>
      <c r="B9" s="3"/>
      <c r="C9" s="5"/>
      <c r="D9" s="8">
        <f>B9*MIN($G$4,4)/4</f>
        <v>0</v>
      </c>
      <c r="E9" s="5"/>
      <c r="F9" s="3"/>
      <c r="G9" s="5"/>
      <c r="H9" s="8">
        <f t="shared" si="0"/>
        <v>0</v>
      </c>
      <c r="I9" s="5"/>
      <c r="J9" s="9">
        <f t="shared" si="1"/>
        <v>0</v>
      </c>
      <c r="K9" s="6"/>
    </row>
    <row r="10" spans="1:13" x14ac:dyDescent="0.2">
      <c r="A10" s="4" t="s">
        <v>8</v>
      </c>
      <c r="B10" s="3">
        <v>29059</v>
      </c>
      <c r="C10" s="5"/>
      <c r="D10" s="8">
        <f>B10*MIN($G$4,4)/4</f>
        <v>29059</v>
      </c>
      <c r="E10" s="5"/>
      <c r="F10" s="3">
        <v>29981</v>
      </c>
      <c r="G10" s="5"/>
      <c r="H10" s="8">
        <f t="shared" si="0"/>
        <v>922</v>
      </c>
      <c r="I10" s="5"/>
      <c r="J10" s="9">
        <f t="shared" si="1"/>
        <v>3.1728552255755535E-2</v>
      </c>
      <c r="K10" s="6"/>
    </row>
    <row r="11" spans="1:13" x14ac:dyDescent="0.2">
      <c r="A11" s="4" t="s">
        <v>9</v>
      </c>
      <c r="B11" s="3">
        <v>7730</v>
      </c>
      <c r="C11" s="5"/>
      <c r="D11" s="8">
        <f>B11*MIN($G$4,4)/4</f>
        <v>7730</v>
      </c>
      <c r="E11" s="5"/>
      <c r="F11" s="3">
        <v>7708</v>
      </c>
      <c r="G11" s="5"/>
      <c r="H11" s="8">
        <f t="shared" si="0"/>
        <v>-22</v>
      </c>
      <c r="I11" s="5"/>
      <c r="J11" s="9">
        <f t="shared" si="1"/>
        <v>-2.8460543337645535E-3</v>
      </c>
      <c r="K11" s="6"/>
    </row>
    <row r="12" spans="1:13" x14ac:dyDescent="0.2">
      <c r="A12" s="10" t="s">
        <v>10</v>
      </c>
      <c r="B12" s="3">
        <v>265187</v>
      </c>
      <c r="C12" s="5"/>
      <c r="D12" s="8">
        <f>B12*MIN($G$4,4)/4</f>
        <v>265187</v>
      </c>
      <c r="E12" s="5"/>
      <c r="F12" s="3">
        <v>230618</v>
      </c>
      <c r="G12" s="5"/>
      <c r="H12" s="8">
        <f t="shared" si="0"/>
        <v>-34569</v>
      </c>
      <c r="I12" s="5"/>
      <c r="J12" s="9">
        <f t="shared" si="1"/>
        <v>-0.13035706878542311</v>
      </c>
      <c r="K12" s="6"/>
    </row>
    <row r="13" spans="1:13" x14ac:dyDescent="0.2">
      <c r="A13" s="4" t="s">
        <v>11</v>
      </c>
      <c r="B13" s="11">
        <f>SUM(B8:B12)</f>
        <v>1613727</v>
      </c>
      <c r="C13" s="5"/>
      <c r="D13" s="11">
        <f>SUM(D8:D12)</f>
        <v>1613727</v>
      </c>
      <c r="E13" s="5"/>
      <c r="F13" s="11">
        <f>SUM(F8:F12)</f>
        <v>1580718</v>
      </c>
      <c r="G13" s="5"/>
      <c r="H13" s="11">
        <f t="shared" si="0"/>
        <v>-33009</v>
      </c>
      <c r="I13" s="5"/>
      <c r="J13" s="12">
        <f t="shared" si="1"/>
        <v>-2.0455132745501564E-2</v>
      </c>
      <c r="K13" s="6"/>
    </row>
    <row r="14" spans="1:13" x14ac:dyDescent="0.2">
      <c r="A14" s="4"/>
      <c r="B14" s="5"/>
      <c r="C14" s="5"/>
      <c r="D14" s="5"/>
      <c r="E14" s="5"/>
      <c r="F14" s="5"/>
      <c r="G14" s="5"/>
      <c r="H14" s="5"/>
      <c r="I14" s="5"/>
      <c r="J14" s="5"/>
      <c r="K14" s="6"/>
    </row>
    <row r="15" spans="1:13" x14ac:dyDescent="0.2">
      <c r="A15" s="4" t="s">
        <v>12</v>
      </c>
      <c r="B15" s="3">
        <v>648998</v>
      </c>
      <c r="C15" s="5"/>
      <c r="D15" s="8">
        <f t="shared" ref="D15:D22" si="2">B15*MIN($G$4,4)/4</f>
        <v>648998</v>
      </c>
      <c r="E15" s="5"/>
      <c r="F15" s="3">
        <v>653950</v>
      </c>
      <c r="G15" s="5"/>
      <c r="H15" s="8">
        <f t="shared" ref="H15:H22" si="3">F15-D15</f>
        <v>4952</v>
      </c>
      <c r="I15" s="5"/>
      <c r="J15" s="9">
        <f t="shared" ref="J15:J22" si="4">IF(D15=0,0,H15/D15)</f>
        <v>7.6302238219532262E-3</v>
      </c>
      <c r="K15" s="6"/>
    </row>
    <row r="16" spans="1:13" x14ac:dyDescent="0.2">
      <c r="A16" s="4" t="s">
        <v>13</v>
      </c>
      <c r="B16" s="3">
        <v>197584</v>
      </c>
      <c r="C16" s="5"/>
      <c r="D16" s="8">
        <f t="shared" si="2"/>
        <v>197584</v>
      </c>
      <c r="E16" s="5"/>
      <c r="F16" s="3">
        <v>189090</v>
      </c>
      <c r="G16" s="5"/>
      <c r="H16" s="8">
        <f t="shared" si="3"/>
        <v>-8494</v>
      </c>
      <c r="I16" s="5"/>
      <c r="J16" s="9">
        <f t="shared" si="4"/>
        <v>-4.2989310875374526E-2</v>
      </c>
      <c r="K16" s="6"/>
    </row>
    <row r="17" spans="1:11" x14ac:dyDescent="0.2">
      <c r="A17" s="4" t="s">
        <v>14</v>
      </c>
      <c r="B17" s="3">
        <v>29092</v>
      </c>
      <c r="C17" s="5"/>
      <c r="D17" s="8">
        <f t="shared" si="2"/>
        <v>29092</v>
      </c>
      <c r="E17" s="5"/>
      <c r="F17" s="3">
        <v>27521</v>
      </c>
      <c r="G17" s="5"/>
      <c r="H17" s="8">
        <f t="shared" si="3"/>
        <v>-1571</v>
      </c>
      <c r="I17" s="5"/>
      <c r="J17" s="9">
        <f t="shared" si="4"/>
        <v>-5.4001099958751547E-2</v>
      </c>
      <c r="K17" s="6"/>
    </row>
    <row r="18" spans="1:11" x14ac:dyDescent="0.2">
      <c r="A18" s="4" t="s">
        <v>15</v>
      </c>
      <c r="B18" s="3"/>
      <c r="C18" s="5"/>
      <c r="D18" s="8">
        <f t="shared" si="2"/>
        <v>0</v>
      </c>
      <c r="E18" s="5"/>
      <c r="F18" s="3"/>
      <c r="G18" s="5"/>
      <c r="H18" s="8">
        <f t="shared" si="3"/>
        <v>0</v>
      </c>
      <c r="I18" s="5"/>
      <c r="J18" s="9">
        <f t="shared" si="4"/>
        <v>0</v>
      </c>
      <c r="K18" s="6"/>
    </row>
    <row r="19" spans="1:11" x14ac:dyDescent="0.2">
      <c r="A19" s="4" t="s">
        <v>16</v>
      </c>
      <c r="B19" s="3"/>
      <c r="C19" s="5"/>
      <c r="D19" s="8">
        <f t="shared" si="2"/>
        <v>0</v>
      </c>
      <c r="E19" s="5"/>
      <c r="F19" s="3"/>
      <c r="G19" s="5"/>
      <c r="H19" s="8">
        <f t="shared" si="3"/>
        <v>0</v>
      </c>
      <c r="I19" s="5"/>
      <c r="J19" s="9">
        <f t="shared" si="4"/>
        <v>0</v>
      </c>
      <c r="K19" s="6"/>
    </row>
    <row r="20" spans="1:11" x14ac:dyDescent="0.2">
      <c r="A20" s="4" t="s">
        <v>17</v>
      </c>
      <c r="B20" s="3">
        <v>141660</v>
      </c>
      <c r="C20" s="5"/>
      <c r="D20" s="8">
        <f t="shared" si="2"/>
        <v>141660</v>
      </c>
      <c r="E20" s="5"/>
      <c r="F20" s="3">
        <v>134826</v>
      </c>
      <c r="G20" s="5"/>
      <c r="H20" s="8">
        <f t="shared" si="3"/>
        <v>-6834</v>
      </c>
      <c r="I20" s="5"/>
      <c r="J20" s="9">
        <f t="shared" si="4"/>
        <v>-4.8242270224481153E-2</v>
      </c>
      <c r="K20" s="6"/>
    </row>
    <row r="21" spans="1:11" x14ac:dyDescent="0.2">
      <c r="A21" s="4"/>
      <c r="B21" s="3"/>
      <c r="C21" s="5"/>
      <c r="D21" s="8">
        <f t="shared" si="2"/>
        <v>0</v>
      </c>
      <c r="E21" s="5"/>
      <c r="F21" s="3"/>
      <c r="G21" s="5"/>
      <c r="H21" s="8">
        <f t="shared" si="3"/>
        <v>0</v>
      </c>
      <c r="I21" s="5"/>
      <c r="J21" s="9">
        <f t="shared" si="4"/>
        <v>0</v>
      </c>
      <c r="K21" s="6"/>
    </row>
    <row r="22" spans="1:11" ht="25.5" x14ac:dyDescent="0.2">
      <c r="A22" s="13" t="s">
        <v>18</v>
      </c>
      <c r="B22" s="14">
        <f>B13+SUM(B15:B21)</f>
        <v>2631061</v>
      </c>
      <c r="C22" s="5"/>
      <c r="D22" s="14">
        <f t="shared" si="2"/>
        <v>2631061</v>
      </c>
      <c r="E22" s="5"/>
      <c r="F22" s="15">
        <f>SUM(F15:F21)+F13</f>
        <v>2586105</v>
      </c>
      <c r="G22" s="5"/>
      <c r="H22" s="16">
        <f t="shared" si="3"/>
        <v>-44956</v>
      </c>
      <c r="I22" s="5"/>
      <c r="J22" s="17">
        <f t="shared" si="4"/>
        <v>-1.7086642993073897E-2</v>
      </c>
      <c r="K22" s="6"/>
    </row>
    <row r="23" spans="1:11" x14ac:dyDescent="0.2">
      <c r="A23" s="4"/>
      <c r="B23" s="18"/>
      <c r="C23" s="5"/>
      <c r="D23" s="18"/>
      <c r="E23" s="5"/>
      <c r="F23" s="19"/>
      <c r="G23" s="5"/>
      <c r="H23" s="20"/>
      <c r="I23" s="5"/>
      <c r="J23" s="21"/>
      <c r="K23" s="6"/>
    </row>
    <row r="24" spans="1:11" x14ac:dyDescent="0.2">
      <c r="A24" s="4" t="s">
        <v>19</v>
      </c>
      <c r="B24" s="22"/>
      <c r="C24" s="5"/>
      <c r="D24" s="20">
        <f>B24*MIN($G$4,4)/4</f>
        <v>0</v>
      </c>
      <c r="E24" s="5"/>
      <c r="F24" s="22"/>
      <c r="G24" s="5"/>
      <c r="H24" s="20">
        <f>F24-D24</f>
        <v>0</v>
      </c>
      <c r="I24" s="5"/>
      <c r="J24" s="23">
        <f>IF(D24=0,0,H24/D24)</f>
        <v>0</v>
      </c>
      <c r="K24" s="6"/>
    </row>
    <row r="25" spans="1:11" x14ac:dyDescent="0.2">
      <c r="A25" s="4" t="s">
        <v>20</v>
      </c>
      <c r="B25" s="3"/>
      <c r="C25" s="5"/>
      <c r="D25" s="8">
        <f>B25*MIN($G$4,4)/4</f>
        <v>0</v>
      </c>
      <c r="E25" s="5"/>
      <c r="F25" s="3"/>
      <c r="G25" s="5"/>
      <c r="H25" s="8">
        <f>F25-D25</f>
        <v>0</v>
      </c>
      <c r="I25" s="5"/>
      <c r="J25" s="9">
        <f>IF(D25=0,0,H25/D25)</f>
        <v>0</v>
      </c>
      <c r="K25" s="6"/>
    </row>
    <row r="26" spans="1:11" x14ac:dyDescent="0.2">
      <c r="A26" s="4" t="s">
        <v>21</v>
      </c>
      <c r="B26" s="3">
        <v>112000</v>
      </c>
      <c r="C26" s="5"/>
      <c r="D26" s="8">
        <f>B26*MIN($G$4,4)/4</f>
        <v>112000</v>
      </c>
      <c r="E26" s="5"/>
      <c r="F26" s="3">
        <v>124567</v>
      </c>
      <c r="G26" s="5"/>
      <c r="H26" s="8">
        <f>F26-D26</f>
        <v>12567</v>
      </c>
      <c r="I26" s="5"/>
      <c r="J26" s="9">
        <f>IF(D26=0,0,H26/D26)</f>
        <v>0.11220535714285715</v>
      </c>
      <c r="K26" s="6"/>
    </row>
    <row r="27" spans="1:11" ht="15" thickBot="1" x14ac:dyDescent="0.25">
      <c r="A27" s="4" t="s">
        <v>22</v>
      </c>
      <c r="B27" s="11">
        <f>SUM(B24:B26)+B22</f>
        <v>2743061</v>
      </c>
      <c r="C27" s="5"/>
      <c r="D27" s="11">
        <f>SUM(D24:D26)+D22</f>
        <v>2743061</v>
      </c>
      <c r="E27" s="5"/>
      <c r="F27" s="11">
        <f>SUM(F24:F26)+F22</f>
        <v>2710672</v>
      </c>
      <c r="G27" s="5"/>
      <c r="H27" s="11">
        <f>F27-D27</f>
        <v>-32389</v>
      </c>
      <c r="I27" s="5"/>
      <c r="J27" s="24">
        <f>IF(D27=0,0,H27/D27)</f>
        <v>-1.1807612007170093E-2</v>
      </c>
      <c r="K27" s="6"/>
    </row>
    <row r="28" spans="1:11" ht="16.5" thickTop="1" x14ac:dyDescent="0.2">
      <c r="A28" s="7" t="s">
        <v>23</v>
      </c>
      <c r="B28" s="5"/>
      <c r="C28" s="5"/>
      <c r="D28" s="5"/>
      <c r="E28" s="5"/>
      <c r="F28" s="5"/>
      <c r="G28" s="5"/>
      <c r="H28" s="5"/>
      <c r="I28" s="5"/>
      <c r="J28" s="5"/>
      <c r="K28" s="6"/>
    </row>
    <row r="29" spans="1:11" x14ac:dyDescent="0.2">
      <c r="A29" s="4" t="s">
        <v>24</v>
      </c>
      <c r="B29" s="3">
        <v>540793</v>
      </c>
      <c r="C29" s="5"/>
      <c r="D29" s="8">
        <f>B29*MIN($G$4,4)/4</f>
        <v>540793</v>
      </c>
      <c r="E29" s="5"/>
      <c r="F29" s="3">
        <v>534338</v>
      </c>
      <c r="G29" s="5"/>
      <c r="H29" s="8">
        <f>F29-D29</f>
        <v>-6455</v>
      </c>
      <c r="I29" s="5"/>
      <c r="J29" s="9">
        <f>IF(D29=0,0,H29/D29)</f>
        <v>-1.1936175209368464E-2</v>
      </c>
      <c r="K29" s="6"/>
    </row>
    <row r="30" spans="1:11" x14ac:dyDescent="0.2">
      <c r="A30" s="4" t="s">
        <v>25</v>
      </c>
      <c r="B30" s="3">
        <v>593057</v>
      </c>
      <c r="C30" s="5"/>
      <c r="D30" s="8">
        <f>B30*MIN($G$4,4)/4</f>
        <v>593057</v>
      </c>
      <c r="E30" s="5"/>
      <c r="F30" s="3">
        <f>585634+650</f>
        <v>586284</v>
      </c>
      <c r="G30" s="5"/>
      <c r="H30" s="8">
        <f>F30-D30</f>
        <v>-6773</v>
      </c>
      <c r="I30" s="5"/>
      <c r="J30" s="9">
        <f>IF(D30=0,0,H30/D30)</f>
        <v>-1.1420487406775403E-2</v>
      </c>
      <c r="K30" s="6"/>
    </row>
    <row r="31" spans="1:11" x14ac:dyDescent="0.2">
      <c r="A31" s="4" t="s">
        <v>26</v>
      </c>
      <c r="B31" s="3"/>
      <c r="C31" s="5"/>
      <c r="D31" s="8">
        <f>B31*MIN($G$4,4)/4</f>
        <v>0</v>
      </c>
      <c r="E31" s="5"/>
      <c r="F31" s="3"/>
      <c r="G31" s="5"/>
      <c r="H31" s="8">
        <f>F31-D31</f>
        <v>0</v>
      </c>
      <c r="I31" s="5"/>
      <c r="J31" s="9">
        <f>IF(D31=0,0,H31/D31)</f>
        <v>0</v>
      </c>
      <c r="K31" s="6"/>
    </row>
    <row r="32" spans="1:11" x14ac:dyDescent="0.2">
      <c r="A32" s="4" t="s">
        <v>27</v>
      </c>
      <c r="B32" s="11">
        <f>SUM(B29:B31)</f>
        <v>1133850</v>
      </c>
      <c r="C32" s="5"/>
      <c r="D32" s="11">
        <f>SUM(D29:D31)</f>
        <v>1133850</v>
      </c>
      <c r="E32" s="5"/>
      <c r="F32" s="11">
        <f>SUM(F29:F31)</f>
        <v>1120622</v>
      </c>
      <c r="G32" s="5"/>
      <c r="H32" s="11">
        <f>F32-D32</f>
        <v>-13228</v>
      </c>
      <c r="I32" s="5"/>
      <c r="J32" s="25">
        <f>IF(D32=0,0,H32/D32)</f>
        <v>-1.1666446178947833E-2</v>
      </c>
      <c r="K32" s="6"/>
    </row>
    <row r="33" spans="1:11" x14ac:dyDescent="0.2">
      <c r="A33" s="4"/>
      <c r="B33" s="5"/>
      <c r="C33" s="5"/>
      <c r="D33" s="5"/>
      <c r="E33" s="5"/>
      <c r="F33" s="5"/>
      <c r="G33" s="5"/>
      <c r="H33" s="5"/>
      <c r="I33" s="5"/>
      <c r="J33" s="5"/>
      <c r="K33" s="6"/>
    </row>
    <row r="34" spans="1:11" x14ac:dyDescent="0.2">
      <c r="A34" s="4" t="s">
        <v>28</v>
      </c>
      <c r="B34" s="3">
        <v>646463</v>
      </c>
      <c r="C34" s="5"/>
      <c r="D34" s="8">
        <f>B34*MIN($G$4,4)/4</f>
        <v>646463</v>
      </c>
      <c r="E34" s="5"/>
      <c r="F34" s="3">
        <v>644194</v>
      </c>
      <c r="G34" s="5"/>
      <c r="H34" s="8">
        <f t="shared" ref="H34:H39" si="5">F34-D34</f>
        <v>-2269</v>
      </c>
      <c r="I34" s="5"/>
      <c r="J34" s="9">
        <f t="shared" ref="J34:J39" si="6">IF(D34=0,0,H34/D34)</f>
        <v>-3.5098683141958627E-3</v>
      </c>
      <c r="K34" s="6"/>
    </row>
    <row r="35" spans="1:11" x14ac:dyDescent="0.2">
      <c r="A35" s="4" t="s">
        <v>29</v>
      </c>
      <c r="B35" s="3">
        <v>407242</v>
      </c>
      <c r="C35" s="5"/>
      <c r="D35" s="8">
        <f>B35*MIN($G$4,4)/4</f>
        <v>407242</v>
      </c>
      <c r="E35" s="5"/>
      <c r="F35" s="3">
        <f>376211-650</f>
        <v>375561</v>
      </c>
      <c r="G35" s="5"/>
      <c r="H35" s="8">
        <f t="shared" si="5"/>
        <v>-31681</v>
      </c>
      <c r="I35" s="5"/>
      <c r="J35" s="9">
        <f t="shared" si="6"/>
        <v>-7.7794038925258199E-2</v>
      </c>
      <c r="K35" s="6"/>
    </row>
    <row r="36" spans="1:11" x14ac:dyDescent="0.2">
      <c r="A36" s="4" t="s">
        <v>30</v>
      </c>
      <c r="B36" s="11">
        <f>SUM(B34:B35)</f>
        <v>1053705</v>
      </c>
      <c r="C36" s="5"/>
      <c r="D36" s="11">
        <f>SUM(D34:D35)</f>
        <v>1053705</v>
      </c>
      <c r="E36" s="5"/>
      <c r="F36" s="11">
        <f>SUM(F34:F35)</f>
        <v>1019755</v>
      </c>
      <c r="G36" s="5"/>
      <c r="H36" s="11">
        <f t="shared" si="5"/>
        <v>-33950</v>
      </c>
      <c r="I36" s="5"/>
      <c r="J36" s="12">
        <f t="shared" si="6"/>
        <v>-3.2219644018012632E-2</v>
      </c>
      <c r="K36" s="6"/>
    </row>
    <row r="37" spans="1:11" x14ac:dyDescent="0.2">
      <c r="A37" s="4" t="s">
        <v>31</v>
      </c>
      <c r="B37" s="22">
        <v>84942</v>
      </c>
      <c r="C37" s="5"/>
      <c r="D37" s="20">
        <f>B37*MIN($G$4,4)/4</f>
        <v>84942</v>
      </c>
      <c r="E37" s="5"/>
      <c r="F37" s="22">
        <v>83914</v>
      </c>
      <c r="G37" s="5"/>
      <c r="H37" s="20">
        <f t="shared" si="5"/>
        <v>-1028</v>
      </c>
      <c r="I37" s="5"/>
      <c r="J37" s="9">
        <f t="shared" si="6"/>
        <v>-1.2102375738739376E-2</v>
      </c>
      <c r="K37" s="6"/>
    </row>
    <row r="38" spans="1:11" x14ac:dyDescent="0.2">
      <c r="A38" s="4" t="s">
        <v>32</v>
      </c>
      <c r="B38" s="3">
        <v>230211</v>
      </c>
      <c r="C38" s="5"/>
      <c r="D38" s="8">
        <f>B38*MIN($G$4,4)/4</f>
        <v>230211</v>
      </c>
      <c r="E38" s="5"/>
      <c r="F38" s="3">
        <v>214549</v>
      </c>
      <c r="G38" s="5"/>
      <c r="H38" s="8">
        <f t="shared" si="5"/>
        <v>-15662</v>
      </c>
      <c r="I38" s="5"/>
      <c r="J38" s="9">
        <f t="shared" si="6"/>
        <v>-6.8033239071981791E-2</v>
      </c>
      <c r="K38" s="6"/>
    </row>
    <row r="39" spans="1:11" x14ac:dyDescent="0.2">
      <c r="A39" s="4" t="s">
        <v>33</v>
      </c>
      <c r="B39" s="11">
        <f>SUM(B37:B38)</f>
        <v>315153</v>
      </c>
      <c r="C39" s="5"/>
      <c r="D39" s="11">
        <f>SUM(D37:D38)</f>
        <v>315153</v>
      </c>
      <c r="E39" s="5"/>
      <c r="F39" s="11">
        <f>SUM(F37:F38)</f>
        <v>298463</v>
      </c>
      <c r="G39" s="5"/>
      <c r="H39" s="11">
        <f t="shared" si="5"/>
        <v>-16690</v>
      </c>
      <c r="I39" s="5"/>
      <c r="J39" s="12">
        <f t="shared" si="6"/>
        <v>-5.2958404330594983E-2</v>
      </c>
      <c r="K39" s="6"/>
    </row>
    <row r="40" spans="1:11" x14ac:dyDescent="0.2">
      <c r="A40" s="4"/>
      <c r="B40" s="5"/>
      <c r="C40" s="5"/>
      <c r="D40" s="5"/>
      <c r="E40" s="5"/>
      <c r="F40" s="5"/>
      <c r="G40" s="5"/>
      <c r="H40" s="5"/>
      <c r="I40" s="5"/>
      <c r="J40" s="5"/>
      <c r="K40" s="6"/>
    </row>
    <row r="41" spans="1:11" ht="38.25" x14ac:dyDescent="0.2">
      <c r="A41" s="13" t="s">
        <v>34</v>
      </c>
      <c r="B41" s="11">
        <f>B32+B36+B39</f>
        <v>2502708</v>
      </c>
      <c r="C41" s="5"/>
      <c r="D41" s="11">
        <f>B41*MIN($G$4,4)/4</f>
        <v>2502708</v>
      </c>
      <c r="E41" s="5"/>
      <c r="F41" s="11">
        <f>F32+F36+F39</f>
        <v>2438840</v>
      </c>
      <c r="G41" s="5"/>
      <c r="H41" s="11">
        <f>F41-D41</f>
        <v>-63868</v>
      </c>
      <c r="I41" s="5"/>
      <c r="J41" s="12">
        <f>IF(D41=0,0,H41/D41)</f>
        <v>-2.5519557215624038E-2</v>
      </c>
      <c r="K41" s="6"/>
    </row>
    <row r="42" spans="1:11" x14ac:dyDescent="0.2">
      <c r="A42" s="4" t="s">
        <v>35</v>
      </c>
      <c r="B42" s="22"/>
      <c r="C42" s="5"/>
      <c r="D42" s="20">
        <f>B42*MIN($G$4,4)/4</f>
        <v>0</v>
      </c>
      <c r="E42" s="5"/>
      <c r="F42" s="22"/>
      <c r="G42" s="5"/>
      <c r="H42" s="20">
        <f>F42-D42</f>
        <v>0</v>
      </c>
      <c r="I42" s="5"/>
      <c r="J42" s="23">
        <f>IF(D42=0,0,H42/D42)</f>
        <v>0</v>
      </c>
      <c r="K42" s="6"/>
    </row>
    <row r="43" spans="1:11" x14ac:dyDescent="0.2">
      <c r="A43" s="4" t="s">
        <v>36</v>
      </c>
      <c r="B43" s="3">
        <v>96364</v>
      </c>
      <c r="C43" s="5"/>
      <c r="D43" s="8">
        <f>B43*MIN($G$4,4)/4</f>
        <v>96364</v>
      </c>
      <c r="E43" s="5"/>
      <c r="F43" s="3">
        <v>96248</v>
      </c>
      <c r="G43" s="5"/>
      <c r="H43" s="8">
        <f>F43-D43</f>
        <v>-116</v>
      </c>
      <c r="I43" s="5"/>
      <c r="J43" s="9">
        <f>IF(D43=0,0,H43/D43)</f>
        <v>-1.2037690423809721E-3</v>
      </c>
      <c r="K43" s="6"/>
    </row>
    <row r="44" spans="1:11" x14ac:dyDescent="0.2">
      <c r="A44" s="4" t="s">
        <v>37</v>
      </c>
      <c r="B44" s="11">
        <f>SUM(B42:B43)</f>
        <v>96364</v>
      </c>
      <c r="C44" s="5"/>
      <c r="D44" s="11">
        <f>SUM(D42:D43)</f>
        <v>96364</v>
      </c>
      <c r="E44" s="5"/>
      <c r="F44" s="11">
        <f>SUM(F42:F43)</f>
        <v>96248</v>
      </c>
      <c r="G44" s="5"/>
      <c r="H44" s="11">
        <f>F44-D44</f>
        <v>-116</v>
      </c>
      <c r="I44" s="5"/>
      <c r="J44" s="12">
        <f>IF(D44=0,0,H44/D44)</f>
        <v>-1.2037690423809721E-3</v>
      </c>
      <c r="K44" s="6"/>
    </row>
    <row r="45" spans="1:11" x14ac:dyDescent="0.2">
      <c r="A45" s="4"/>
      <c r="B45" s="11"/>
      <c r="C45" s="5"/>
      <c r="D45" s="11"/>
      <c r="E45" s="5"/>
      <c r="F45" s="11"/>
      <c r="G45" s="5"/>
      <c r="H45" s="11"/>
      <c r="I45" s="5"/>
      <c r="J45" s="12"/>
      <c r="K45" s="6"/>
    </row>
    <row r="46" spans="1:11" x14ac:dyDescent="0.2">
      <c r="A46" s="4" t="s">
        <v>38</v>
      </c>
      <c r="B46" s="22">
        <v>10800</v>
      </c>
      <c r="C46" s="5"/>
      <c r="D46" s="20">
        <f>B46*MIN($G$4,4)/4</f>
        <v>10800</v>
      </c>
      <c r="E46" s="5"/>
      <c r="F46" s="22">
        <v>10246</v>
      </c>
      <c r="G46" s="5"/>
      <c r="H46" s="20">
        <f>F46-D46</f>
        <v>-554</v>
      </c>
      <c r="I46" s="5"/>
      <c r="J46" s="23">
        <f>IF(D46=0,0,H46/D46)</f>
        <v>-5.1296296296296298E-2</v>
      </c>
      <c r="K46" s="6"/>
    </row>
    <row r="47" spans="1:11" x14ac:dyDescent="0.2">
      <c r="A47" s="26" t="s">
        <v>39</v>
      </c>
      <c r="B47" s="3">
        <v>24889</v>
      </c>
      <c r="C47" s="5"/>
      <c r="D47" s="8">
        <f>B47*MIN($G$4,4)/4</f>
        <v>24889</v>
      </c>
      <c r="E47" s="5"/>
      <c r="F47" s="3">
        <v>40300</v>
      </c>
      <c r="G47" s="5"/>
      <c r="H47" s="8">
        <f>F47-D47</f>
        <v>15411</v>
      </c>
      <c r="I47" s="5"/>
      <c r="J47" s="9">
        <f>IF(D47=0,0,H47/D47)</f>
        <v>0.61918920004821409</v>
      </c>
      <c r="K47" s="6"/>
    </row>
    <row r="48" spans="1:11" ht="25.5" x14ac:dyDescent="0.2">
      <c r="A48" s="26" t="s">
        <v>40</v>
      </c>
      <c r="B48" s="14">
        <f>B41+B44+B46+B47</f>
        <v>2634761</v>
      </c>
      <c r="C48" s="5"/>
      <c r="D48" s="16">
        <f>B48*MIN($G$4,4)/4</f>
        <v>2634761</v>
      </c>
      <c r="E48" s="5"/>
      <c r="F48" s="14">
        <f>F41+F44+F46+F47</f>
        <v>2585634</v>
      </c>
      <c r="G48" s="5"/>
      <c r="H48" s="16">
        <f>F48-D48</f>
        <v>-49127</v>
      </c>
      <c r="I48" s="5"/>
      <c r="J48" s="17">
        <f>IF(D48=0,0,H48/D48)</f>
        <v>-1.8645713975575014E-2</v>
      </c>
      <c r="K48" s="6"/>
    </row>
    <row r="49" spans="1:11" x14ac:dyDescent="0.2">
      <c r="A49" s="26"/>
      <c r="B49" s="18"/>
      <c r="C49" s="5"/>
      <c r="D49" s="20"/>
      <c r="E49" s="5"/>
      <c r="F49" s="18"/>
      <c r="G49" s="5"/>
      <c r="H49" s="20"/>
      <c r="I49" s="5"/>
      <c r="J49" s="23"/>
      <c r="K49" s="6"/>
    </row>
    <row r="50" spans="1:11" x14ac:dyDescent="0.2">
      <c r="A50" s="26" t="s">
        <v>41</v>
      </c>
      <c r="B50" s="22"/>
      <c r="C50" s="5"/>
      <c r="D50" s="20">
        <f>B50*MIN($G$4,4)/4</f>
        <v>0</v>
      </c>
      <c r="E50" s="5"/>
      <c r="F50" s="22"/>
      <c r="G50" s="5"/>
      <c r="H50" s="20">
        <f>F50-D50</f>
        <v>0</v>
      </c>
      <c r="I50" s="5"/>
      <c r="J50" s="23">
        <f>IF(D50=0,0,H50/D50)</f>
        <v>0</v>
      </c>
      <c r="K50" s="6"/>
    </row>
    <row r="51" spans="1:11" x14ac:dyDescent="0.2">
      <c r="A51" s="26" t="s">
        <v>42</v>
      </c>
      <c r="B51" s="3">
        <v>108300</v>
      </c>
      <c r="C51" s="5"/>
      <c r="D51" s="8">
        <f>B51*MIN($G$4,4)/4</f>
        <v>108300</v>
      </c>
      <c r="E51" s="5"/>
      <c r="F51" s="3">
        <v>120599</v>
      </c>
      <c r="G51" s="5"/>
      <c r="H51" s="8">
        <f>F51-D51</f>
        <v>12299</v>
      </c>
      <c r="I51" s="5"/>
      <c r="J51" s="9">
        <f>IF(D51=0,0,H51/D51)</f>
        <v>0.11356417359187443</v>
      </c>
      <c r="K51" s="6"/>
    </row>
    <row r="52" spans="1:11" ht="15" thickBot="1" x14ac:dyDescent="0.25">
      <c r="A52" s="4" t="s">
        <v>43</v>
      </c>
      <c r="B52" s="11">
        <f>B48+B50+B51</f>
        <v>2743061</v>
      </c>
      <c r="C52" s="5"/>
      <c r="D52" s="11">
        <f>D48+D50+D51</f>
        <v>2743061</v>
      </c>
      <c r="E52" s="5"/>
      <c r="F52" s="11">
        <f>F48+F50+F51</f>
        <v>2706233</v>
      </c>
      <c r="G52" s="5"/>
      <c r="H52" s="11">
        <f>F52-D52</f>
        <v>-36828</v>
      </c>
      <c r="I52" s="5"/>
      <c r="J52" s="27">
        <f>IF(D52=0,0,H52/D52)</f>
        <v>-1.3425877149651429E-2</v>
      </c>
      <c r="K52" s="6"/>
    </row>
    <row r="53" spans="1:11" ht="15" thickTop="1" x14ac:dyDescent="0.2">
      <c r="A53" s="4"/>
      <c r="B53" s="5"/>
      <c r="C53" s="5"/>
      <c r="D53" s="5"/>
      <c r="E53" s="5"/>
      <c r="F53" s="5"/>
      <c r="G53" s="5"/>
      <c r="H53" s="5"/>
      <c r="I53" s="5"/>
      <c r="J53" s="5"/>
      <c r="K53" s="6"/>
    </row>
    <row r="54" spans="1:11" ht="15" thickBot="1" x14ac:dyDescent="0.25">
      <c r="A54" s="4" t="s">
        <v>44</v>
      </c>
      <c r="B54" s="28">
        <f>B27-B52</f>
        <v>0</v>
      </c>
      <c r="C54" s="5"/>
      <c r="D54" s="28">
        <f>D27-D52</f>
        <v>0</v>
      </c>
      <c r="E54" s="5"/>
      <c r="F54" s="28">
        <f>F27-F52</f>
        <v>4439</v>
      </c>
      <c r="G54" s="5"/>
      <c r="H54" s="28">
        <f>H27-H52</f>
        <v>4439</v>
      </c>
      <c r="I54" s="5"/>
      <c r="J54" s="27">
        <f>IF(D54=0,0,H54/D54)</f>
        <v>0</v>
      </c>
      <c r="K54" s="6"/>
    </row>
    <row r="55" spans="1:11" ht="15" thickTop="1" x14ac:dyDescent="0.2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6"/>
    </row>
    <row r="56" spans="1:11" ht="15" thickBot="1" x14ac:dyDescent="0.2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6"/>
    </row>
    <row r="57" spans="1:11" ht="15" thickTop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6"/>
    </row>
    <row r="58" spans="1:11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6"/>
    </row>
    <row r="59" spans="1:11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6"/>
    </row>
    <row r="60" spans="1:11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6"/>
    </row>
    <row r="61" spans="1:11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6"/>
    </row>
    <row r="62" spans="1:11" x14ac:dyDescent="0.2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6"/>
    </row>
    <row r="63" spans="1:1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6"/>
    </row>
    <row r="64" spans="1:1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6"/>
    </row>
    <row r="65" spans="1:1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6"/>
    </row>
    <row r="66" spans="1:11" x14ac:dyDescent="0.2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6"/>
    </row>
    <row r="67" spans="1:11" x14ac:dyDescent="0.2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6"/>
    </row>
    <row r="68" spans="1:11" x14ac:dyDescent="0.2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6"/>
    </row>
    <row r="69" spans="1:11" x14ac:dyDescent="0.2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6"/>
    </row>
    <row r="70" spans="1:11" x14ac:dyDescent="0.2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6"/>
    </row>
    <row r="71" spans="1:11" x14ac:dyDescent="0.2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6"/>
    </row>
    <row r="72" spans="1:11" x14ac:dyDescent="0.2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6"/>
    </row>
    <row r="73" spans="1:1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6"/>
    </row>
    <row r="74" spans="1:11" x14ac:dyDescent="0.2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6"/>
    </row>
    <row r="75" spans="1:1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6"/>
    </row>
    <row r="76" spans="1:11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6"/>
    </row>
    <row r="77" spans="1:11" x14ac:dyDescent="0.2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6"/>
    </row>
    <row r="78" spans="1:11" x14ac:dyDescent="0.2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6"/>
    </row>
    <row r="79" spans="1:11" x14ac:dyDescent="0.2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6"/>
    </row>
    <row r="80" spans="1:11" x14ac:dyDescent="0.2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6"/>
    </row>
    <row r="81" spans="1:11" x14ac:dyDescent="0.2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6"/>
    </row>
    <row r="82" spans="1:11" x14ac:dyDescent="0.2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6"/>
    </row>
    <row r="83" spans="1:11" x14ac:dyDescent="0.2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6"/>
    </row>
    <row r="84" spans="1:11" x14ac:dyDescent="0.2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6"/>
    </row>
    <row r="85" spans="1:11" x14ac:dyDescent="0.2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6"/>
    </row>
    <row r="86" spans="1:11" x14ac:dyDescent="0.2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6"/>
    </row>
    <row r="87" spans="1:11" x14ac:dyDescent="0.2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6"/>
    </row>
    <row r="88" spans="1:11" x14ac:dyDescent="0.2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6"/>
    </row>
    <row r="89" spans="1:11" x14ac:dyDescent="0.2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6"/>
    </row>
    <row r="90" spans="1:11" x14ac:dyDescent="0.2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6"/>
    </row>
    <row r="91" spans="1:11" x14ac:dyDescent="0.2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6"/>
    </row>
    <row r="92" spans="1:11" x14ac:dyDescent="0.2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6"/>
    </row>
    <row r="93" spans="1:11" x14ac:dyDescent="0.2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6"/>
    </row>
    <row r="94" spans="1:11" x14ac:dyDescent="0.2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6"/>
    </row>
    <row r="95" spans="1:11" x14ac:dyDescent="0.2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6"/>
    </row>
    <row r="96" spans="1:11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6"/>
    </row>
    <row r="97" spans="1:11" x14ac:dyDescent="0.2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6"/>
    </row>
    <row r="98" spans="1:11" x14ac:dyDescent="0.2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6"/>
    </row>
    <row r="99" spans="1:11" x14ac:dyDescent="0.2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6"/>
    </row>
    <row r="100" spans="1:11" x14ac:dyDescent="0.2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6"/>
    </row>
    <row r="101" spans="1:11" x14ac:dyDescent="0.2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6"/>
    </row>
    <row r="102" spans="1:11" x14ac:dyDescent="0.2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6"/>
    </row>
    <row r="103" spans="1:11" x14ac:dyDescent="0.2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6"/>
    </row>
    <row r="104" spans="1:11" x14ac:dyDescent="0.2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6"/>
    </row>
    <row r="105" spans="1:11" x14ac:dyDescent="0.2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6"/>
    </row>
    <row r="106" spans="1:11" x14ac:dyDescent="0.2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6"/>
    </row>
    <row r="107" spans="1:11" x14ac:dyDescent="0.2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6"/>
    </row>
    <row r="108" spans="1:11" x14ac:dyDescent="0.2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6"/>
    </row>
    <row r="109" spans="1:11" x14ac:dyDescent="0.2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6"/>
    </row>
    <row r="110" spans="1:11" x14ac:dyDescent="0.2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6"/>
    </row>
    <row r="111" spans="1:11" x14ac:dyDescent="0.2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6"/>
    </row>
    <row r="112" spans="1:11" x14ac:dyDescent="0.2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6"/>
    </row>
    <row r="113" spans="1:11" x14ac:dyDescent="0.2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6"/>
    </row>
    <row r="114" spans="1:11" x14ac:dyDescent="0.2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6"/>
    </row>
    <row r="115" spans="1:11" x14ac:dyDescent="0.2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6"/>
    </row>
    <row r="116" spans="1:11" x14ac:dyDescent="0.2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6"/>
    </row>
    <row r="117" spans="1:11" x14ac:dyDescent="0.2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6"/>
    </row>
    <row r="118" spans="1:11" x14ac:dyDescent="0.2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6"/>
    </row>
    <row r="119" spans="1:11" x14ac:dyDescent="0.2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6"/>
    </row>
    <row r="120" spans="1:11" x14ac:dyDescent="0.2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6"/>
    </row>
    <row r="121" spans="1:11" x14ac:dyDescent="0.2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6"/>
    </row>
    <row r="122" spans="1:11" x14ac:dyDescent="0.2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6"/>
    </row>
    <row r="123" spans="1:11" x14ac:dyDescent="0.2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6"/>
    </row>
    <row r="124" spans="1:11" x14ac:dyDescent="0.2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6"/>
    </row>
    <row r="125" spans="1:11" x14ac:dyDescent="0.2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6"/>
    </row>
    <row r="126" spans="1:11" x14ac:dyDescent="0.2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6"/>
    </row>
    <row r="127" spans="1:11" x14ac:dyDescent="0.2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6"/>
    </row>
    <row r="128" spans="1:11" x14ac:dyDescent="0.2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6"/>
    </row>
    <row r="129" spans="1:11" x14ac:dyDescent="0.2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6"/>
    </row>
    <row r="130" spans="1:11" x14ac:dyDescent="0.2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6"/>
    </row>
    <row r="131" spans="1:11" x14ac:dyDescent="0.2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6"/>
    </row>
    <row r="132" spans="1:11" x14ac:dyDescent="0.2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6"/>
    </row>
    <row r="133" spans="1:11" x14ac:dyDescent="0.2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6"/>
    </row>
    <row r="134" spans="1:11" x14ac:dyDescent="0.2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6"/>
    </row>
    <row r="135" spans="1:11" x14ac:dyDescent="0.2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6"/>
    </row>
    <row r="136" spans="1:11" x14ac:dyDescent="0.2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6"/>
    </row>
    <row r="137" spans="1:11" x14ac:dyDescent="0.2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6"/>
    </row>
    <row r="138" spans="1:11" x14ac:dyDescent="0.2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6"/>
    </row>
    <row r="139" spans="1:11" x14ac:dyDescent="0.2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6"/>
    </row>
    <row r="140" spans="1:11" x14ac:dyDescent="0.2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6"/>
    </row>
    <row r="141" spans="1:11" x14ac:dyDescent="0.2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6"/>
    </row>
    <row r="142" spans="1:11" x14ac:dyDescent="0.2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6"/>
    </row>
    <row r="143" spans="1:11" x14ac:dyDescent="0.2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6"/>
    </row>
    <row r="144" spans="1:11" x14ac:dyDescent="0.2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6"/>
    </row>
    <row r="145" spans="1:11" x14ac:dyDescent="0.2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6"/>
    </row>
    <row r="146" spans="1:11" x14ac:dyDescent="0.2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6"/>
    </row>
    <row r="147" spans="1:11" x14ac:dyDescent="0.2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6"/>
    </row>
    <row r="148" spans="1:11" x14ac:dyDescent="0.2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6"/>
    </row>
    <row r="149" spans="1:11" x14ac:dyDescent="0.2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6"/>
    </row>
    <row r="150" spans="1:11" x14ac:dyDescent="0.2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6"/>
    </row>
    <row r="151" spans="1:11" x14ac:dyDescent="0.2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6"/>
    </row>
    <row r="152" spans="1:11" x14ac:dyDescent="0.2">
      <c r="A152" s="33"/>
      <c r="B152" s="33"/>
      <c r="C152" s="34"/>
      <c r="D152" s="33"/>
      <c r="E152" s="34"/>
      <c r="F152" s="33"/>
      <c r="G152" s="34"/>
      <c r="H152" s="33"/>
      <c r="I152" s="34"/>
      <c r="J152" s="33"/>
      <c r="K152" s="6"/>
    </row>
    <row r="153" spans="1:11" x14ac:dyDescent="0.2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6"/>
    </row>
    <row r="154" spans="1:11" x14ac:dyDescent="0.2">
      <c r="A154" s="36"/>
      <c r="B154" s="35"/>
      <c r="C154" s="35"/>
      <c r="D154" s="35"/>
      <c r="E154" s="35"/>
      <c r="F154" s="35"/>
      <c r="G154" s="35"/>
      <c r="H154" s="35"/>
      <c r="I154" s="35"/>
      <c r="J154" s="35"/>
      <c r="K154" s="6"/>
    </row>
    <row r="155" spans="1:11" x14ac:dyDescent="0.2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6"/>
    </row>
    <row r="156" spans="1:11" x14ac:dyDescent="0.2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6"/>
    </row>
    <row r="157" spans="1:11" x14ac:dyDescent="0.2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6"/>
    </row>
    <row r="158" spans="1:11" x14ac:dyDescent="0.2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6"/>
    </row>
    <row r="159" spans="1:11" x14ac:dyDescent="0.2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6"/>
    </row>
    <row r="160" spans="1:11" x14ac:dyDescent="0.2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6"/>
    </row>
    <row r="161" spans="1:11" x14ac:dyDescent="0.2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6"/>
    </row>
    <row r="162" spans="1:11" x14ac:dyDescent="0.2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6"/>
    </row>
    <row r="163" spans="1:11" x14ac:dyDescent="0.2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6"/>
    </row>
    <row r="164" spans="1:11" x14ac:dyDescent="0.2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6"/>
    </row>
    <row r="165" spans="1:11" x14ac:dyDescent="0.2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6"/>
    </row>
    <row r="166" spans="1:11" x14ac:dyDescent="0.2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6"/>
    </row>
    <row r="167" spans="1:11" x14ac:dyDescent="0.2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6"/>
    </row>
    <row r="168" spans="1:11" x14ac:dyDescent="0.2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6"/>
    </row>
    <row r="169" spans="1:11" x14ac:dyDescent="0.2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6"/>
    </row>
    <row r="170" spans="1:11" x14ac:dyDescent="0.2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6"/>
    </row>
    <row r="171" spans="1:11" x14ac:dyDescent="0.2">
      <c r="A171" s="36"/>
      <c r="B171" s="35"/>
      <c r="C171" s="35"/>
      <c r="D171" s="35"/>
      <c r="E171" s="35"/>
      <c r="F171" s="35"/>
      <c r="G171" s="35"/>
      <c r="H171" s="35"/>
      <c r="I171" s="35"/>
      <c r="J171" s="35"/>
      <c r="K171" s="6"/>
    </row>
    <row r="172" spans="1:11" x14ac:dyDescent="0.2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6"/>
    </row>
    <row r="173" spans="1:11" x14ac:dyDescent="0.2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6"/>
    </row>
    <row r="174" spans="1:11" x14ac:dyDescent="0.2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6"/>
    </row>
    <row r="175" spans="1:11" x14ac:dyDescent="0.2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6"/>
    </row>
    <row r="176" spans="1:11" x14ac:dyDescent="0.2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6"/>
    </row>
    <row r="177" spans="1:11" x14ac:dyDescent="0.2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6"/>
    </row>
    <row r="178" spans="1:11" x14ac:dyDescent="0.2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6"/>
    </row>
    <row r="179" spans="1:11" x14ac:dyDescent="0.2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6"/>
    </row>
    <row r="180" spans="1:11" x14ac:dyDescent="0.2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6"/>
    </row>
    <row r="181" spans="1:11" x14ac:dyDescent="0.2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6"/>
    </row>
    <row r="182" spans="1:11" x14ac:dyDescent="0.2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6"/>
    </row>
    <row r="183" spans="1:11" x14ac:dyDescent="0.2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6"/>
    </row>
    <row r="184" spans="1:11" x14ac:dyDescent="0.2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6"/>
    </row>
  </sheetData>
  <sheetProtection sheet="1" objects="1" scenarios="1" formatCells="0" formatColumns="0" formatRows="0" insertColumns="0" insertRows="0" insertHyperlinks="0" deleteColumns="0" deleteRows="0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524AD1D323ED1940AE1C08279493D8A9" ma:contentTypeVersion="2" ma:contentTypeDescription="צור מסמך חדש." ma:contentTypeScope="" ma:versionID="85352172f69c67181b7444e7dcc0e191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690149dd2ed81832888230dee0ce23af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80A249-5BAA-4855-9866-804B61905C52}"/>
</file>

<file path=customXml/itemProps2.xml><?xml version="1.0" encoding="utf-8"?>
<ds:datastoreItem xmlns:ds="http://schemas.openxmlformats.org/officeDocument/2006/customXml" ds:itemID="{1FA12534-7A16-4040-B285-65080861C6DE}"/>
</file>

<file path=customXml/itemProps3.xml><?xml version="1.0" encoding="utf-8"?>
<ds:datastoreItem xmlns:ds="http://schemas.openxmlformats.org/officeDocument/2006/customXml" ds:itemID="{4A713C34-BFE3-487F-A7B1-2D149E9266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תקציב מול ביצוע 24</vt:lpstr>
    </vt:vector>
  </TitlesOfParts>
  <Company>Rishon Lezion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נועה לודוויג-ריפולד</dc:creator>
  <cp:lastModifiedBy>נועה לודוויג-ריפולד</cp:lastModifiedBy>
  <dcterms:created xsi:type="dcterms:W3CDTF">2025-06-19T06:12:52Z</dcterms:created>
  <dcterms:modified xsi:type="dcterms:W3CDTF">2025-06-19T08:08:38Z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0x010100524AD1D323ED1940AE1C08279493D8A9</vt:lpwstr>
  </property>
</Properties>
</file>