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workbookProtection workbookPassword="CC49" lockStructure="1"/>
  <bookViews>
    <workbookView xWindow="0" yWindow="0" windowWidth="28800" windowHeight="12330" activeTab="2"/>
  </bookViews>
  <sheets>
    <sheet name="ניתוח תקציב" sheetId="1" r:id="rId1"/>
    <sheet name="תקבולים" sheetId="2" r:id="rId2"/>
    <sheet name="תשלומים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9" i="1" s="1"/>
  <c r="D5" i="1"/>
  <c r="D9" i="1" s="1"/>
  <c r="F5" i="1"/>
  <c r="G5" i="1" s="1"/>
  <c r="H5" i="1"/>
  <c r="C6" i="1"/>
  <c r="D6" i="1"/>
  <c r="F6" i="1"/>
  <c r="G6" i="1" s="1"/>
  <c r="H6" i="1"/>
  <c r="C7" i="1"/>
  <c r="D7" i="1"/>
  <c r="F7" i="1"/>
  <c r="G7" i="1" s="1"/>
  <c r="H7" i="1"/>
  <c r="C8" i="1"/>
  <c r="D8" i="1"/>
  <c r="F8" i="1"/>
  <c r="H8" i="1"/>
  <c r="H9" i="1"/>
  <c r="C10" i="1"/>
  <c r="D10" i="1"/>
  <c r="F10" i="1"/>
  <c r="G10" i="1"/>
  <c r="H10" i="1"/>
  <c r="H11" i="1"/>
  <c r="C12" i="1"/>
  <c r="D12" i="1"/>
  <c r="D17" i="1" s="1"/>
  <c r="F12" i="1"/>
  <c r="F17" i="1" s="1"/>
  <c r="G17" i="1" s="1"/>
  <c r="G12" i="1"/>
  <c r="H12" i="1"/>
  <c r="C13" i="1"/>
  <c r="D13" i="1"/>
  <c r="F13" i="1"/>
  <c r="G13" i="1"/>
  <c r="H13" i="1"/>
  <c r="C14" i="1"/>
  <c r="D14" i="1"/>
  <c r="F14" i="1"/>
  <c r="G14" i="1"/>
  <c r="H14" i="1"/>
  <c r="C15" i="1"/>
  <c r="D15" i="1"/>
  <c r="F15" i="1"/>
  <c r="H15" i="1"/>
  <c r="H17" i="1" s="1"/>
  <c r="H22" i="1" s="1"/>
  <c r="C16" i="1"/>
  <c r="D16" i="1"/>
  <c r="F16" i="1"/>
  <c r="G16" i="1"/>
  <c r="H16" i="1"/>
  <c r="C17" i="1"/>
  <c r="C18" i="1"/>
  <c r="D18" i="1"/>
  <c r="F18" i="1"/>
  <c r="G18" i="1"/>
  <c r="H18" i="1"/>
  <c r="C19" i="1"/>
  <c r="D19" i="1"/>
  <c r="F19" i="1"/>
  <c r="G19" i="1"/>
  <c r="H19" i="1"/>
  <c r="C20" i="1"/>
  <c r="D20" i="1"/>
  <c r="F20" i="1"/>
  <c r="G20" i="1"/>
  <c r="H20" i="1"/>
  <c r="C21" i="1"/>
  <c r="D21" i="1"/>
  <c r="F21" i="1"/>
  <c r="H21" i="1"/>
  <c r="C24" i="1"/>
  <c r="F24" i="1" s="1"/>
  <c r="D24" i="1"/>
  <c r="H24" i="1"/>
  <c r="H27" i="1" s="1"/>
  <c r="C25" i="1"/>
  <c r="D25" i="1"/>
  <c r="H25" i="1"/>
  <c r="C26" i="1"/>
  <c r="F26" i="1" s="1"/>
  <c r="D26" i="1"/>
  <c r="H26" i="1"/>
  <c r="D27" i="1"/>
  <c r="C28" i="1"/>
  <c r="D28" i="1"/>
  <c r="H28" i="1"/>
  <c r="C29" i="1"/>
  <c r="D29" i="1"/>
  <c r="D32" i="1" s="1"/>
  <c r="H29" i="1"/>
  <c r="C30" i="1"/>
  <c r="D30" i="1"/>
  <c r="H30" i="1"/>
  <c r="H32" i="1" s="1"/>
  <c r="C31" i="1"/>
  <c r="D31" i="1"/>
  <c r="H31" i="1"/>
  <c r="C33" i="1"/>
  <c r="D33" i="1"/>
  <c r="H33" i="1"/>
  <c r="C34" i="1"/>
  <c r="D34" i="1"/>
  <c r="H34" i="1"/>
  <c r="C35" i="1"/>
  <c r="D35" i="1"/>
  <c r="H35" i="1"/>
  <c r="C36" i="1"/>
  <c r="D36" i="1"/>
  <c r="H36" i="1"/>
  <c r="C37" i="1"/>
  <c r="D37" i="1"/>
  <c r="H37" i="1"/>
  <c r="C38" i="1"/>
  <c r="D38" i="1"/>
  <c r="H38" i="1"/>
  <c r="C39" i="1"/>
  <c r="F39" i="1" s="1"/>
  <c r="G39" i="1" s="1"/>
  <c r="D39" i="1"/>
  <c r="H39" i="1"/>
  <c r="C40" i="1"/>
  <c r="F40" i="1" s="1"/>
  <c r="G40" i="1" s="1"/>
  <c r="D40" i="1"/>
  <c r="H40" i="1"/>
  <c r="C41" i="1"/>
  <c r="F41" i="1" s="1"/>
  <c r="D41" i="1"/>
  <c r="H41" i="1"/>
  <c r="E38" i="1" l="1"/>
  <c r="E36" i="1"/>
  <c r="E34" i="1"/>
  <c r="E31" i="1"/>
  <c r="G24" i="1"/>
  <c r="F27" i="1"/>
  <c r="G27" i="1" s="1"/>
  <c r="D22" i="1"/>
  <c r="D11" i="1"/>
  <c r="D42" i="1"/>
  <c r="C22" i="1"/>
  <c r="C11" i="1"/>
  <c r="E11" i="1" s="1"/>
  <c r="E37" i="1"/>
  <c r="E35" i="1"/>
  <c r="E30" i="1"/>
  <c r="E28" i="1"/>
  <c r="H42" i="1"/>
  <c r="E25" i="1"/>
  <c r="C32" i="1"/>
  <c r="E32" i="1" s="1"/>
  <c r="F25" i="1"/>
  <c r="G25" i="1" s="1"/>
  <c r="F38" i="1"/>
  <c r="F37" i="1"/>
  <c r="G37" i="1" s="1"/>
  <c r="F35" i="1"/>
  <c r="G35" i="1" s="1"/>
  <c r="F34" i="1"/>
  <c r="G34" i="1" s="1"/>
  <c r="F33" i="1"/>
  <c r="F31" i="1"/>
  <c r="G31" i="1" s="1"/>
  <c r="F30" i="1"/>
  <c r="G30" i="1" s="1"/>
  <c r="F29" i="1"/>
  <c r="G29" i="1" s="1"/>
  <c r="F28" i="1"/>
  <c r="E26" i="1"/>
  <c r="C27" i="1"/>
  <c r="E27" i="1" s="1"/>
  <c r="F9" i="1"/>
  <c r="E39" i="3"/>
  <c r="E37" i="3"/>
  <c r="E36" i="3"/>
  <c r="F34" i="3"/>
  <c r="E34" i="3"/>
  <c r="D34" i="3"/>
  <c r="C34" i="3"/>
  <c r="E33" i="3"/>
  <c r="E32" i="3"/>
  <c r="E31" i="3"/>
  <c r="E30" i="3"/>
  <c r="E29" i="3"/>
  <c r="E28" i="3"/>
  <c r="E27" i="3"/>
  <c r="F26" i="3"/>
  <c r="E26" i="3"/>
  <c r="D26" i="3"/>
  <c r="D7" i="3" s="1"/>
  <c r="C26" i="3"/>
  <c r="E24" i="3"/>
  <c r="E23" i="3"/>
  <c r="E22" i="3"/>
  <c r="E21" i="3"/>
  <c r="E20" i="3"/>
  <c r="E19" i="3"/>
  <c r="E15" i="3" s="1"/>
  <c r="E7" i="3" s="1"/>
  <c r="E18" i="3"/>
  <c r="E17" i="3"/>
  <c r="E16" i="3"/>
  <c r="F15" i="3"/>
  <c r="D15" i="3"/>
  <c r="C15" i="3"/>
  <c r="E13" i="3"/>
  <c r="E12" i="3"/>
  <c r="E11" i="3"/>
  <c r="E10" i="3"/>
  <c r="F9" i="3"/>
  <c r="E9" i="3"/>
  <c r="D9" i="3"/>
  <c r="C9" i="3"/>
  <c r="F7" i="3"/>
  <c r="C7" i="3"/>
  <c r="E42" i="2"/>
  <c r="E40" i="2"/>
  <c r="F39" i="2"/>
  <c r="E39" i="2"/>
  <c r="D39" i="2"/>
  <c r="C39" i="2"/>
  <c r="E37" i="2"/>
  <c r="E34" i="2"/>
  <c r="E32" i="2" s="1"/>
  <c r="F32" i="2"/>
  <c r="D32" i="2"/>
  <c r="C32" i="2"/>
  <c r="E30" i="2"/>
  <c r="E29" i="2"/>
  <c r="E28" i="2"/>
  <c r="E26" i="2"/>
  <c r="E24" i="2" s="1"/>
  <c r="E25" i="2"/>
  <c r="F24" i="2"/>
  <c r="D24" i="2"/>
  <c r="C24" i="2"/>
  <c r="E21" i="2"/>
  <c r="E20" i="2"/>
  <c r="E19" i="2"/>
  <c r="E18" i="2"/>
  <c r="E17" i="2"/>
  <c r="E15" i="2"/>
  <c r="E14" i="2" s="1"/>
  <c r="F14" i="2"/>
  <c r="F7" i="2" s="1"/>
  <c r="D14" i="2"/>
  <c r="D7" i="2" s="1"/>
  <c r="C14" i="2"/>
  <c r="C7" i="2" s="1"/>
  <c r="E12" i="2"/>
  <c r="E11" i="2"/>
  <c r="E10" i="2"/>
  <c r="F9" i="2"/>
  <c r="E9" i="2"/>
  <c r="D9" i="2"/>
  <c r="C9" i="2"/>
  <c r="G28" i="1" l="1"/>
  <c r="F32" i="1"/>
  <c r="G32" i="1" s="1"/>
  <c r="F22" i="1"/>
  <c r="G22" i="1" s="1"/>
  <c r="F11" i="1"/>
  <c r="G11" i="1" s="1"/>
  <c r="G9" i="1"/>
  <c r="E7" i="1"/>
  <c r="E16" i="1"/>
  <c r="E18" i="1"/>
  <c r="E21" i="1"/>
  <c r="E10" i="1"/>
  <c r="E12" i="1"/>
  <c r="E14" i="1"/>
  <c r="E6" i="1"/>
  <c r="E8" i="1"/>
  <c r="E39" i="1"/>
  <c r="E41" i="1"/>
  <c r="E22" i="1"/>
  <c r="E17" i="1"/>
  <c r="E19" i="1"/>
  <c r="E20" i="1"/>
  <c r="E13" i="1"/>
  <c r="E15" i="1"/>
  <c r="E5" i="1"/>
  <c r="E40" i="1"/>
  <c r="E24" i="1"/>
  <c r="F36" i="1"/>
  <c r="G36" i="1" s="1"/>
  <c r="G33" i="1"/>
  <c r="C42" i="1"/>
  <c r="E42" i="1" s="1"/>
  <c r="E33" i="1"/>
  <c r="E9" i="1"/>
  <c r="E29" i="1"/>
  <c r="E7" i="2"/>
  <c r="F42" i="1" l="1"/>
  <c r="G42" i="1" s="1"/>
</calcChain>
</file>

<file path=xl/sharedStrings.xml><?xml version="1.0" encoding="utf-8"?>
<sst xmlns="http://schemas.openxmlformats.org/spreadsheetml/2006/main" count="126" uniqueCount="100">
  <si>
    <t>ניתוח תקציב שנת 2020 מאושר מול הצעת תקציב 2021 באלפי ₪</t>
  </si>
  <si>
    <t>נושא</t>
  </si>
  <si>
    <t>הצעת תקציב 2021</t>
  </si>
  <si>
    <t>תקציב מאושר 2020</t>
  </si>
  <si>
    <t>אחוז מהתקציב</t>
  </si>
  <si>
    <t>הגדלה/ הקטנה</t>
  </si>
  <si>
    <t>אחוז השינוי</t>
  </si>
  <si>
    <t>תקציב מעודכן 2020</t>
  </si>
  <si>
    <t>תשלומים</t>
  </si>
  <si>
    <t>שכר כללי</t>
  </si>
  <si>
    <t>שכר חינוך</t>
  </si>
  <si>
    <t>שכר רווחה</t>
  </si>
  <si>
    <t>רזרבה שכר (עיר איתנה)</t>
  </si>
  <si>
    <t xml:space="preserve">סה"כ שכר </t>
  </si>
  <si>
    <t>תשלומי פנסיה</t>
  </si>
  <si>
    <t>סה"כ שכר ותשלומי פנסיה</t>
  </si>
  <si>
    <t>פעולות כלליות</t>
  </si>
  <si>
    <t>פעולות חינוך</t>
  </si>
  <si>
    <t>פעולות רווחה</t>
  </si>
  <si>
    <t>רזרבה פעולות (עיר איתנה)</t>
  </si>
  <si>
    <t>דמי ניהול חברה עירונית</t>
  </si>
  <si>
    <t xml:space="preserve">סה"כ פעולות </t>
  </si>
  <si>
    <t>מילוות</t>
  </si>
  <si>
    <t>מימון</t>
  </si>
  <si>
    <t>הנחות ארנונה</t>
  </si>
  <si>
    <t>הוצאה מותנית בהכנסה</t>
  </si>
  <si>
    <t>סה"כ</t>
  </si>
  <si>
    <t>תקבולים</t>
  </si>
  <si>
    <t>ארנונה</t>
  </si>
  <si>
    <t>חד פעמי ארנונה</t>
  </si>
  <si>
    <t xml:space="preserve">סה"כ ארנונה </t>
  </si>
  <si>
    <t>הכנסות עצמיות</t>
  </si>
  <si>
    <t>הכנסות עצמיות ח.פ</t>
  </si>
  <si>
    <t>הכנסות עצמיות רווחה</t>
  </si>
  <si>
    <t>הכנסות עצמיות חינוך</t>
  </si>
  <si>
    <t xml:space="preserve">סה"כ הכנסות עצמיות </t>
  </si>
  <si>
    <t>משרד החינוך</t>
  </si>
  <si>
    <t>משרד הרווחה</t>
  </si>
  <si>
    <t>משרדי ממשלה אחרים</t>
  </si>
  <si>
    <t xml:space="preserve">סה"כ הכנסות ממשרדי ממשלה </t>
  </si>
  <si>
    <t>קרן פיתוח</t>
  </si>
  <si>
    <t>הכנסות מפעל הפיס</t>
  </si>
  <si>
    <t>עודף משנים קודמות</t>
  </si>
  <si>
    <t>דיבידנד מחברת בת</t>
  </si>
  <si>
    <t>הכנסה מותנית</t>
  </si>
  <si>
    <t xml:space="preserve"> תקציב שנת 2021 (לפי פרקים באלפי ש"ח)</t>
  </si>
  <si>
    <t>פרק</t>
  </si>
  <si>
    <t>פרטים</t>
  </si>
  <si>
    <t xml:space="preserve"> הצעת תקציב</t>
  </si>
  <si>
    <t>תקציב מאושר</t>
  </si>
  <si>
    <t>הגדלה/הקטנה</t>
  </si>
  <si>
    <t>תקציב מעודכן</t>
  </si>
  <si>
    <t>סה"כ כללי</t>
  </si>
  <si>
    <t>מיסים</t>
  </si>
  <si>
    <t>אגרות</t>
  </si>
  <si>
    <t>מענקים כלליים</t>
  </si>
  <si>
    <t>שירותים מקומיים</t>
  </si>
  <si>
    <t>תברואה</t>
  </si>
  <si>
    <t>שמירה ובטחון</t>
  </si>
  <si>
    <t>מינהל ההנדסה</t>
  </si>
  <si>
    <t>נכסים ציבוריים</t>
  </si>
  <si>
    <t>שירותים שונים והשתתפויות</t>
  </si>
  <si>
    <t>חגיגות</t>
  </si>
  <si>
    <t>פיקוח עירוני</t>
  </si>
  <si>
    <t>שירותים חקלאיים</t>
  </si>
  <si>
    <t>שירותים ממלכתיים</t>
  </si>
  <si>
    <t>חינוך</t>
  </si>
  <si>
    <t>תרבות</t>
  </si>
  <si>
    <t>בריאות</t>
  </si>
  <si>
    <t>רווחה</t>
  </si>
  <si>
    <t>קליטת עלייה</t>
  </si>
  <si>
    <t>איכות הסביבה</t>
  </si>
  <si>
    <t>מפעלים</t>
  </si>
  <si>
    <t>מים</t>
  </si>
  <si>
    <t>נכסים</t>
  </si>
  <si>
    <t>תחבורה</t>
  </si>
  <si>
    <t xml:space="preserve"> </t>
  </si>
  <si>
    <t>מפעל ביוב</t>
  </si>
  <si>
    <t>מפעלים אחרים</t>
  </si>
  <si>
    <t>תקבולים בלתי רגילים</t>
  </si>
  <si>
    <t>ריבית והחזר הוצ' משנים קודמות</t>
  </si>
  <si>
    <t>שיקים חוזרים</t>
  </si>
  <si>
    <t xml:space="preserve">החזר קרנות והכנסות מיוחדות </t>
  </si>
  <si>
    <t xml:space="preserve">סה"כ כללי </t>
  </si>
  <si>
    <t>הנהלה כללית</t>
  </si>
  <si>
    <t>מינהל כללי</t>
  </si>
  <si>
    <t>מינהל כספי</t>
  </si>
  <si>
    <t>עמלה ריבית והוצ' מימון</t>
  </si>
  <si>
    <t>פרעון מילוות</t>
  </si>
  <si>
    <t>מינהל הנדסה</t>
  </si>
  <si>
    <t>מינהל בינוי ותשתית</t>
  </si>
  <si>
    <t xml:space="preserve">חגיגות,מבצעים </t>
  </si>
  <si>
    <t>שירותים והשתת' כלליות</t>
  </si>
  <si>
    <t>פיתוח כלכלי</t>
  </si>
  <si>
    <t>פיקוח עירוני+ בית משפט</t>
  </si>
  <si>
    <t>תרבות נוער וספורט</t>
  </si>
  <si>
    <t>דת</t>
  </si>
  <si>
    <t>רכבים</t>
  </si>
  <si>
    <t>תשלומים בלתי רגילים</t>
  </si>
  <si>
    <t>כולל שכר גימלאים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</si>
</sst>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4"/>
      <name val="Arial"/>
      <family val="2"/>
      <scheme val="minor"/>
    </font>
    <font>
      <b/>
      <sz val="10"/>
      <name val="Arial"/>
      <family val="2"/>
      <scheme val="minor"/>
    </font>
    <font>
      <b/>
      <u/>
      <sz val="14"/>
      <color rgb="FF008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4"/>
      <color theme="4"/>
      <name val="Arial"/>
      <family val="2"/>
      <scheme val="minor"/>
    </font>
    <font>
      <sz val="12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charset val="177"/>
      <scheme val="minor"/>
    </font>
    <font>
      <b/>
      <sz val="14"/>
      <color rgb="FFFF0000"/>
      <name val="Arial"/>
      <family val="2"/>
      <scheme val="minor"/>
    </font>
    <font>
      <b/>
      <sz val="10"/>
      <name val="Arial"/>
      <family val="2"/>
      <charset val="177"/>
    </font>
    <font>
      <b/>
      <u/>
      <sz val="16"/>
      <name val="Arial"/>
      <family val="2"/>
      <charset val="177"/>
    </font>
    <font>
      <sz val="11"/>
      <name val="Arial"/>
      <family val="2"/>
      <charset val="177"/>
      <scheme val="minor"/>
    </font>
    <font>
      <b/>
      <sz val="14"/>
      <color indexed="12"/>
      <name val="Arial"/>
      <family val="2"/>
      <charset val="177"/>
    </font>
    <font>
      <b/>
      <sz val="12"/>
      <color indexed="12"/>
      <name val="Arial"/>
      <family val="2"/>
      <charset val="177"/>
    </font>
    <font>
      <b/>
      <sz val="12"/>
      <color indexed="61"/>
      <name val="Arial"/>
      <family val="2"/>
      <charset val="177"/>
    </font>
    <font>
      <b/>
      <sz val="12"/>
      <name val="Arial"/>
      <family val="2"/>
      <charset val="177"/>
    </font>
    <font>
      <sz val="10"/>
      <color indexed="10"/>
      <name val="Arial"/>
      <family val="2"/>
      <charset val="177"/>
    </font>
    <font>
      <b/>
      <sz val="12"/>
      <color indexed="10"/>
      <name val="Arial"/>
      <family val="2"/>
      <charset val="177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i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/>
    <xf numFmtId="14" fontId="4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right" vertical="center" wrapText="1"/>
    </xf>
    <xf numFmtId="164" fontId="11" fillId="0" borderId="8" xfId="1" applyNumberFormat="1" applyFont="1" applyFill="1" applyBorder="1" applyAlignment="1">
      <alignment vertical="center"/>
    </xf>
    <xf numFmtId="10" fontId="11" fillId="0" borderId="8" xfId="2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164" fontId="11" fillId="0" borderId="9" xfId="1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164" fontId="11" fillId="0" borderId="10" xfId="1" applyNumberFormat="1" applyFont="1" applyFill="1" applyBorder="1" applyAlignment="1">
      <alignment vertical="center"/>
    </xf>
    <xf numFmtId="10" fontId="11" fillId="0" borderId="10" xfId="2" applyNumberFormat="1" applyFont="1" applyFill="1" applyBorder="1" applyAlignment="1">
      <alignment horizontal="right" vertical="center"/>
    </xf>
    <xf numFmtId="3" fontId="11" fillId="0" borderId="10" xfId="0" applyNumberFormat="1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right" vertical="center"/>
    </xf>
    <xf numFmtId="164" fontId="13" fillId="0" borderId="12" xfId="1" applyNumberFormat="1" applyFont="1" applyFill="1" applyBorder="1" applyAlignment="1">
      <alignment vertical="center"/>
    </xf>
    <xf numFmtId="10" fontId="13" fillId="0" borderId="12" xfId="2" applyNumberFormat="1" applyFont="1" applyFill="1" applyBorder="1" applyAlignment="1">
      <alignment vertical="center"/>
    </xf>
    <xf numFmtId="0" fontId="14" fillId="0" borderId="0" xfId="0" applyFont="1"/>
    <xf numFmtId="0" fontId="8" fillId="0" borderId="13" xfId="0" applyFont="1" applyFill="1" applyBorder="1" applyAlignment="1">
      <alignment horizontal="right" vertical="center" wrapText="1"/>
    </xf>
    <xf numFmtId="164" fontId="11" fillId="0" borderId="13" xfId="1" applyNumberFormat="1" applyFont="1" applyFill="1" applyBorder="1" applyAlignment="1">
      <alignment vertical="center"/>
    </xf>
    <xf numFmtId="10" fontId="11" fillId="0" borderId="13" xfId="2" applyNumberFormat="1" applyFont="1" applyFill="1" applyBorder="1" applyAlignment="1">
      <alignment horizontal="right" vertical="center"/>
    </xf>
    <xf numFmtId="3" fontId="11" fillId="0" borderId="13" xfId="0" applyNumberFormat="1" applyFont="1" applyFill="1" applyBorder="1" applyAlignment="1">
      <alignment horizontal="right" vertical="center"/>
    </xf>
    <xf numFmtId="164" fontId="11" fillId="0" borderId="14" xfId="1" applyNumberFormat="1" applyFont="1" applyFill="1" applyBorder="1" applyAlignment="1">
      <alignment vertical="center"/>
    </xf>
    <xf numFmtId="164" fontId="11" fillId="0" borderId="15" xfId="1" applyNumberFormat="1" applyFont="1" applyFill="1" applyBorder="1" applyAlignment="1">
      <alignment vertical="center"/>
    </xf>
    <xf numFmtId="0" fontId="7" fillId="2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right"/>
    </xf>
    <xf numFmtId="3" fontId="13" fillId="0" borderId="17" xfId="0" applyNumberFormat="1" applyFont="1" applyFill="1" applyBorder="1" applyAlignment="1">
      <alignment horizontal="right"/>
    </xf>
    <xf numFmtId="10" fontId="13" fillId="0" borderId="17" xfId="2" applyNumberFormat="1" applyFont="1" applyFill="1" applyBorder="1" applyAlignment="1">
      <alignment vertical="center"/>
    </xf>
    <xf numFmtId="0" fontId="15" fillId="0" borderId="0" xfId="0" applyFont="1" applyAlignment="1"/>
    <xf numFmtId="164" fontId="11" fillId="0" borderId="18" xfId="1" applyNumberFormat="1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right" vertical="center"/>
    </xf>
    <xf numFmtId="164" fontId="11" fillId="0" borderId="20" xfId="1" applyNumberFormat="1" applyFont="1" applyFill="1" applyBorder="1" applyAlignment="1">
      <alignment vertical="center"/>
    </xf>
    <xf numFmtId="10" fontId="11" fillId="0" borderId="20" xfId="2" applyNumberFormat="1" applyFont="1" applyFill="1" applyBorder="1" applyAlignment="1">
      <alignment horizontal="right" vertical="center"/>
    </xf>
    <xf numFmtId="3" fontId="11" fillId="0" borderId="21" xfId="0" applyNumberFormat="1" applyFont="1" applyFill="1" applyBorder="1" applyAlignment="1">
      <alignment horizontal="right" vertical="center"/>
    </xf>
    <xf numFmtId="164" fontId="11" fillId="0" borderId="22" xfId="1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3" fontId="13" fillId="0" borderId="2" xfId="0" applyNumberFormat="1" applyFont="1" applyFill="1" applyBorder="1" applyAlignment="1">
      <alignment horizontal="right"/>
    </xf>
    <xf numFmtId="9" fontId="13" fillId="0" borderId="2" xfId="2" applyFont="1" applyFill="1" applyBorder="1" applyAlignment="1">
      <alignment horizontal="right"/>
    </xf>
    <xf numFmtId="10" fontId="13" fillId="0" borderId="23" xfId="2" applyNumberFormat="1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19" fillId="0" borderId="0" xfId="0" applyFont="1"/>
    <xf numFmtId="0" fontId="21" fillId="0" borderId="0" xfId="0" applyFont="1"/>
    <xf numFmtId="0" fontId="22" fillId="0" borderId="0" xfId="0" applyFont="1"/>
    <xf numFmtId="0" fontId="0" fillId="0" borderId="0" xfId="0" applyBorder="1"/>
    <xf numFmtId="0" fontId="23" fillId="3" borderId="24" xfId="0" applyFont="1" applyFill="1" applyBorder="1" applyAlignment="1">
      <alignment horizontal="center"/>
    </xf>
    <xf numFmtId="0" fontId="23" fillId="3" borderId="25" xfId="0" applyFont="1" applyFill="1" applyBorder="1" applyAlignment="1">
      <alignment horizontal="center"/>
    </xf>
    <xf numFmtId="0" fontId="23" fillId="3" borderId="26" xfId="0" applyFont="1" applyFill="1" applyBorder="1" applyAlignment="1">
      <alignment horizontal="center"/>
    </xf>
    <xf numFmtId="0" fontId="17" fillId="0" borderId="0" xfId="0" applyFont="1" applyBorder="1"/>
    <xf numFmtId="0" fontId="23" fillId="3" borderId="27" xfId="0" applyFont="1" applyFill="1" applyBorder="1" applyAlignment="1">
      <alignment horizontal="center"/>
    </xf>
    <xf numFmtId="0" fontId="23" fillId="3" borderId="28" xfId="0" applyFont="1" applyFill="1" applyBorder="1" applyAlignment="1">
      <alignment horizontal="center"/>
    </xf>
    <xf numFmtId="0" fontId="23" fillId="3" borderId="29" xfId="0" applyFont="1" applyFill="1" applyBorder="1" applyAlignment="1">
      <alignment horizontal="center"/>
    </xf>
    <xf numFmtId="0" fontId="24" fillId="0" borderId="30" xfId="0" applyFont="1" applyBorder="1"/>
    <xf numFmtId="0" fontId="25" fillId="0" borderId="2" xfId="0" applyFont="1" applyBorder="1"/>
    <xf numFmtId="3" fontId="25" fillId="0" borderId="2" xfId="0" applyNumberFormat="1" applyFont="1" applyBorder="1"/>
    <xf numFmtId="3" fontId="25" fillId="0" borderId="3" xfId="0" applyNumberFormat="1" applyFont="1" applyFill="1" applyBorder="1"/>
    <xf numFmtId="3" fontId="25" fillId="0" borderId="0" xfId="0" applyNumberFormat="1" applyFont="1" applyBorder="1"/>
    <xf numFmtId="0" fontId="0" fillId="0" borderId="31" xfId="0" applyBorder="1"/>
    <xf numFmtId="0" fontId="0" fillId="0" borderId="21" xfId="0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0" xfId="0" applyNumberFormat="1" applyBorder="1"/>
    <xf numFmtId="0" fontId="25" fillId="0" borderId="1" xfId="0" applyFont="1" applyBorder="1"/>
    <xf numFmtId="0" fontId="25" fillId="0" borderId="23" xfId="0" applyFont="1" applyBorder="1"/>
    <xf numFmtId="3" fontId="25" fillId="0" borderId="3" xfId="0" applyNumberFormat="1" applyFont="1" applyBorder="1"/>
    <xf numFmtId="0" fontId="17" fillId="0" borderId="32" xfId="0" applyFont="1" applyBorder="1"/>
    <xf numFmtId="0" fontId="17" fillId="0" borderId="33" xfId="0" applyFont="1" applyBorder="1"/>
    <xf numFmtId="3" fontId="17" fillId="0" borderId="13" xfId="0" applyNumberFormat="1" applyFont="1" applyBorder="1"/>
    <xf numFmtId="3" fontId="17" fillId="0" borderId="14" xfId="0" applyNumberFormat="1" applyFont="1" applyFill="1" applyBorder="1"/>
    <xf numFmtId="3" fontId="17" fillId="0" borderId="0" xfId="0" applyNumberFormat="1" applyFont="1" applyBorder="1"/>
    <xf numFmtId="0" fontId="17" fillId="0" borderId="7" xfId="0" applyFont="1" applyBorder="1"/>
    <xf numFmtId="0" fontId="17" fillId="0" borderId="34" xfId="0" applyFont="1" applyBorder="1"/>
    <xf numFmtId="3" fontId="17" fillId="0" borderId="8" xfId="0" applyNumberFormat="1" applyFont="1" applyBorder="1"/>
    <xf numFmtId="3" fontId="17" fillId="0" borderId="9" xfId="0" applyNumberFormat="1" applyFont="1" applyBorder="1"/>
    <xf numFmtId="0" fontId="23" fillId="0" borderId="19" xfId="0" applyFont="1" applyBorder="1"/>
    <xf numFmtId="0" fontId="23" fillId="0" borderId="35" xfId="0" applyFont="1" applyBorder="1"/>
    <xf numFmtId="3" fontId="23" fillId="0" borderId="10" xfId="0" applyNumberFormat="1" applyFont="1" applyBorder="1"/>
    <xf numFmtId="3" fontId="23" fillId="0" borderId="18" xfId="0" applyNumberFormat="1" applyFont="1" applyBorder="1"/>
    <xf numFmtId="3" fontId="23" fillId="0" borderId="0" xfId="0" applyNumberFormat="1" applyFont="1" applyBorder="1"/>
    <xf numFmtId="3" fontId="17" fillId="0" borderId="14" xfId="0" applyNumberFormat="1" applyFont="1" applyBorder="1"/>
    <xf numFmtId="0" fontId="0" fillId="0" borderId="19" xfId="0" applyBorder="1"/>
    <xf numFmtId="0" fontId="0" fillId="0" borderId="35" xfId="0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0" xfId="0" applyNumberFormat="1"/>
    <xf numFmtId="0" fontId="17" fillId="0" borderId="19" xfId="0" applyFont="1" applyBorder="1"/>
    <xf numFmtId="0" fontId="17" fillId="0" borderId="35" xfId="0" applyFont="1" applyBorder="1"/>
    <xf numFmtId="3" fontId="17" fillId="0" borderId="10" xfId="0" applyNumberFormat="1" applyFont="1" applyBorder="1"/>
    <xf numFmtId="3" fontId="17" fillId="0" borderId="18" xfId="0" applyNumberFormat="1" applyFont="1" applyBorder="1"/>
    <xf numFmtId="3" fontId="23" fillId="0" borderId="8" xfId="0" applyNumberFormat="1" applyFont="1" applyBorder="1"/>
    <xf numFmtId="0" fontId="17" fillId="0" borderId="36" xfId="0" applyFont="1" applyBorder="1"/>
    <xf numFmtId="0" fontId="17" fillId="0" borderId="37" xfId="0" applyFont="1" applyBorder="1"/>
    <xf numFmtId="3" fontId="17" fillId="0" borderId="38" xfId="0" applyNumberFormat="1" applyFont="1" applyBorder="1"/>
    <xf numFmtId="3" fontId="17" fillId="0" borderId="15" xfId="0" applyNumberFormat="1" applyFont="1" applyBorder="1"/>
    <xf numFmtId="0" fontId="17" fillId="0" borderId="0" xfId="0" applyFont="1"/>
    <xf numFmtId="0" fontId="26" fillId="0" borderId="0" xfId="0" applyFont="1"/>
    <xf numFmtId="0" fontId="0" fillId="0" borderId="1" xfId="0" applyBorder="1"/>
    <xf numFmtId="0" fontId="0" fillId="0" borderId="20" xfId="0" applyBorder="1"/>
    <xf numFmtId="3" fontId="17" fillId="0" borderId="20" xfId="0" applyNumberFormat="1" applyFont="1" applyBorder="1"/>
    <xf numFmtId="0" fontId="27" fillId="0" borderId="32" xfId="0" applyFont="1" applyBorder="1"/>
    <xf numFmtId="0" fontId="17" fillId="0" borderId="13" xfId="0" applyFont="1" applyBorder="1"/>
    <xf numFmtId="0" fontId="27" fillId="0" borderId="7" xfId="0" applyFont="1" applyBorder="1"/>
    <xf numFmtId="0" fontId="17" fillId="0" borderId="8" xfId="0" applyFont="1" applyBorder="1"/>
    <xf numFmtId="0" fontId="27" fillId="0" borderId="19" xfId="0" applyFont="1" applyBorder="1"/>
    <xf numFmtId="0" fontId="17" fillId="0" borderId="10" xfId="0" applyFont="1" applyBorder="1"/>
    <xf numFmtId="0" fontId="28" fillId="0" borderId="1" xfId="0" applyFont="1" applyBorder="1"/>
    <xf numFmtId="3" fontId="17" fillId="0" borderId="9" xfId="0" applyNumberFormat="1" applyFont="1" applyFill="1" applyBorder="1"/>
    <xf numFmtId="3" fontId="17" fillId="0" borderId="8" xfId="0" applyNumberFormat="1" applyFont="1" applyFill="1" applyBorder="1"/>
    <xf numFmtId="0" fontId="27" fillId="0" borderId="36" xfId="0" applyFont="1" applyBorder="1"/>
    <xf numFmtId="0" fontId="17" fillId="0" borderId="38" xfId="0" applyFont="1" applyFill="1" applyBorder="1"/>
    <xf numFmtId="0" fontId="0" fillId="0" borderId="38" xfId="0" applyBorder="1"/>
    <xf numFmtId="2" fontId="0" fillId="0" borderId="15" xfId="0" applyNumberFormat="1" applyBorder="1"/>
    <xf numFmtId="0" fontId="26" fillId="0" borderId="0" xfId="0" applyFont="1" applyBorder="1"/>
    <xf numFmtId="0" fontId="2" fillId="0" borderId="0" xfId="0" applyFont="1" applyAlignment="1"/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8" fillId="0" borderId="0" xfId="0" applyFont="1" applyAlignment="1"/>
    <xf numFmtId="0" fontId="20" fillId="0" borderId="0" xfId="0" applyFont="1" applyAlignment="1"/>
    <xf numFmtId="0" fontId="29" fillId="0" borderId="8" xfId="0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514;&#1511;&#1510;&#1497;&#1489;%202021\&#1514;&#1506;&#1502;&#1514;%202021\&#1489;&#1505;&#1497;&#1505;%20&#1504;&#1514;&#1493;&#1504;&#1497;&#1501;%20&#1500;&#1504;&#1497;&#1514;&#1493;&#1495;%20&#1492;&#1514;&#1511;&#1510;&#1497;&#1489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514;&#1511;&#1510;&#1497;&#1489;%202021\&#1492;&#1510;&#1506;&#1514;%20&#1514;&#1511;&#1510;&#1497;&#1489;%202021%20&#1502;&#1493;&#1500;%20&#1514;&#1511;&#1510;&#1497;&#1489;%20&#1502;&#1506;&#1493;&#1491;&#1499;&#1503;%202020\&#1492;&#1510;&#1506;&#1514;%20&#1514;&#1511;&#1510;&#1497;&#1489;%202021%20-%20&#1492;&#1499;&#1504;&#1505;&#1493;&#1514;%20&#1502;&#1493;&#1500;%20&#1492;&#1493;&#1510;&#1488;&#1493;&#1514;%20-&#1490;&#1512;&#1505;&#1492;%2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"/>
      <sheetName val="סכומים לדיון"/>
      <sheetName val="שכר כללי"/>
      <sheetName val="שכר רווחה"/>
      <sheetName val="שכר חינוך"/>
      <sheetName val="שכר גימלאים"/>
      <sheetName val="סה&quot;כ תקציב רגיל"/>
      <sheetName val="הנחות ארנונה"/>
      <sheetName val="מימון"/>
      <sheetName val="מילוות"/>
      <sheetName val="פעולות רווחה"/>
      <sheetName val="פעולות חינוך"/>
      <sheetName val="קרן פיתוח+עודפים+ארנונה"/>
      <sheetName val="משה&quot;ח"/>
      <sheetName val="משרד הרווחה"/>
      <sheetName val="עצמיות רווחה"/>
      <sheetName val="עצמיות חינוך"/>
      <sheetName val="עצמיות כללי"/>
    </sheetNames>
    <sheetDataSet>
      <sheetData sheetId="0"/>
      <sheetData sheetId="1"/>
      <sheetData sheetId="2">
        <row r="845">
          <cell r="C845">
            <v>66836000</v>
          </cell>
          <cell r="D845">
            <v>65917000</v>
          </cell>
          <cell r="E845">
            <v>67137000</v>
          </cell>
        </row>
        <row r="846">
          <cell r="C846">
            <v>468827000</v>
          </cell>
          <cell r="D846">
            <v>455900000</v>
          </cell>
          <cell r="E846">
            <v>460972500</v>
          </cell>
        </row>
        <row r="847">
          <cell r="C847">
            <v>162788000</v>
          </cell>
          <cell r="D847">
            <v>156505000</v>
          </cell>
          <cell r="E847">
            <v>156505000</v>
          </cell>
        </row>
        <row r="849">
          <cell r="C849">
            <v>299786000</v>
          </cell>
          <cell r="D849">
            <v>298408000</v>
          </cell>
          <cell r="E849">
            <v>301917500</v>
          </cell>
        </row>
      </sheetData>
      <sheetData sheetId="3"/>
      <sheetData sheetId="4"/>
      <sheetData sheetId="5"/>
      <sheetData sheetId="6">
        <row r="1667">
          <cell r="C1667">
            <v>265889000</v>
          </cell>
          <cell r="D1667">
            <v>239238000</v>
          </cell>
          <cell r="E1667">
            <v>246565000</v>
          </cell>
        </row>
        <row r="1668">
          <cell r="C1668">
            <v>190796000</v>
          </cell>
          <cell r="D1668">
            <v>180195000</v>
          </cell>
          <cell r="E1668">
            <v>182287000</v>
          </cell>
        </row>
        <row r="1669">
          <cell r="C1669">
            <v>1000000</v>
          </cell>
          <cell r="D1669">
            <v>0</v>
          </cell>
          <cell r="E1669">
            <v>0</v>
          </cell>
        </row>
        <row r="1670">
          <cell r="C1670">
            <v>53000000</v>
          </cell>
          <cell r="D1670">
            <v>50000000</v>
          </cell>
          <cell r="E1670">
            <v>50000000</v>
          </cell>
        </row>
        <row r="1671">
          <cell r="C1671">
            <v>7562000</v>
          </cell>
          <cell r="D1671">
            <v>7840000</v>
          </cell>
          <cell r="E1671">
            <v>7791000</v>
          </cell>
        </row>
        <row r="1672">
          <cell r="C1672">
            <v>87000000</v>
          </cell>
          <cell r="D1672">
            <v>83153000</v>
          </cell>
          <cell r="E1672">
            <v>83153000</v>
          </cell>
        </row>
        <row r="1673">
          <cell r="C1673">
            <v>58058000</v>
          </cell>
          <cell r="D1673">
            <v>57694000</v>
          </cell>
          <cell r="E1673">
            <v>57564000</v>
          </cell>
        </row>
        <row r="1674">
          <cell r="C1674">
            <v>20118000</v>
          </cell>
          <cell r="D1674">
            <v>20000000</v>
          </cell>
          <cell r="E1674">
            <v>10043000</v>
          </cell>
        </row>
        <row r="1675">
          <cell r="C1675">
            <v>1000000</v>
          </cell>
          <cell r="D1675">
            <v>3000000</v>
          </cell>
          <cell r="E1675">
            <v>3000000</v>
          </cell>
        </row>
        <row r="1677">
          <cell r="C1677">
            <v>379340000</v>
          </cell>
          <cell r="D1677">
            <v>369016000</v>
          </cell>
          <cell r="E1677">
            <v>370192000</v>
          </cell>
        </row>
      </sheetData>
      <sheetData sheetId="7"/>
      <sheetData sheetId="8"/>
      <sheetData sheetId="9"/>
      <sheetData sheetId="10"/>
      <sheetData sheetId="11"/>
      <sheetData sheetId="12">
        <row r="22">
          <cell r="F22">
            <v>-87000000</v>
          </cell>
          <cell r="G22">
            <v>-83153000</v>
          </cell>
          <cell r="H22">
            <v>-83153000</v>
          </cell>
        </row>
        <row r="24">
          <cell r="F24">
            <v>-988183000</v>
          </cell>
          <cell r="G24">
            <v>-962847000</v>
          </cell>
          <cell r="H24">
            <v>-962847000</v>
          </cell>
        </row>
      </sheetData>
      <sheetData sheetId="13"/>
      <sheetData sheetId="14"/>
      <sheetData sheetId="15"/>
      <sheetData sheetId="16"/>
      <sheetData sheetId="17">
        <row r="273">
          <cell r="C273">
            <v>-24298000</v>
          </cell>
          <cell r="D273">
            <v>-35898000</v>
          </cell>
          <cell r="E273">
            <v>-35898000</v>
          </cell>
        </row>
        <row r="274">
          <cell r="C274">
            <v>-85170000</v>
          </cell>
          <cell r="D274">
            <v>-74250000</v>
          </cell>
          <cell r="E274">
            <v>-74250000</v>
          </cell>
        </row>
        <row r="277">
          <cell r="C277">
            <v>-495557000</v>
          </cell>
          <cell r="D277">
            <v>-464787000</v>
          </cell>
          <cell r="E277">
            <v>-471508000</v>
          </cell>
        </row>
        <row r="278">
          <cell r="C278">
            <v>-9001000</v>
          </cell>
          <cell r="D278">
            <v>-10496000</v>
          </cell>
          <cell r="E278">
            <v>-10816000</v>
          </cell>
        </row>
        <row r="279">
          <cell r="C279">
            <v>-167662000</v>
          </cell>
          <cell r="D279">
            <v>-155604000</v>
          </cell>
          <cell r="E279">
            <v>-156132000</v>
          </cell>
        </row>
        <row r="280">
          <cell r="C280">
            <v>-4600000</v>
          </cell>
          <cell r="D280">
            <v>-4630000</v>
          </cell>
          <cell r="E280">
            <v>-4630000</v>
          </cell>
        </row>
        <row r="281">
          <cell r="C281">
            <v>-16500000</v>
          </cell>
          <cell r="D281">
            <v>-20000000</v>
          </cell>
          <cell r="E281">
            <v>-20000000</v>
          </cell>
        </row>
        <row r="282">
          <cell r="C282">
            <v>-6858000</v>
          </cell>
          <cell r="D282">
            <v>-7000000</v>
          </cell>
          <cell r="E282">
            <v>-7330000</v>
          </cell>
        </row>
        <row r="283">
          <cell r="C283">
            <v>-38000000</v>
          </cell>
          <cell r="D283">
            <v>-23000000</v>
          </cell>
          <cell r="E283">
            <v>-23000000</v>
          </cell>
        </row>
        <row r="284">
          <cell r="C284">
            <v>-1000000</v>
          </cell>
          <cell r="D284">
            <v>-3000000</v>
          </cell>
          <cell r="E284">
            <v>-3000000</v>
          </cell>
        </row>
        <row r="285">
          <cell r="C285">
            <v>-20872000</v>
          </cell>
          <cell r="D285">
            <v>-20515000</v>
          </cell>
          <cell r="E285">
            <v>-22695000</v>
          </cell>
        </row>
        <row r="287">
          <cell r="C287">
            <v>-117299000</v>
          </cell>
          <cell r="D287">
            <v>-121686000</v>
          </cell>
          <cell r="E287">
            <v>-121868000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"/>
      <sheetName val="הוצאות"/>
      <sheetName val="הכנסות"/>
      <sheetName val="סכומים לדיון"/>
      <sheetName val="מעקב שינויים"/>
      <sheetName val="פעולות כלליות"/>
      <sheetName val="הכנסות עצמיות"/>
      <sheetName val="שכר כללי"/>
      <sheetName val="שכר רווחה"/>
      <sheetName val="שכר חינוך"/>
      <sheetName val="שכר גימלאים"/>
      <sheetName val="סה&quot;כ תקציב רגיל"/>
      <sheetName val="הנחות ארנונה"/>
      <sheetName val="מימון"/>
      <sheetName val="מילוות"/>
      <sheetName val="פעולות רווחה"/>
      <sheetName val="פעולות חינוך"/>
      <sheetName val="קרן פיתוח+עודפים+ארנונה"/>
      <sheetName val="משה&quot;ח"/>
      <sheetName val="משרד הרווחה"/>
      <sheetName val="עצמיות רווחה"/>
      <sheetName val="עצמיות חינוך"/>
      <sheetName val="עצמיות כלל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rightToLeft="1" workbookViewId="0">
      <selection activeCell="B38" sqref="B38"/>
    </sheetView>
  </sheetViews>
  <sheetFormatPr defaultRowHeight="14.25" x14ac:dyDescent="0.2"/>
  <cols>
    <col min="1" max="1" width="3.625" customWidth="1"/>
    <col min="2" max="2" width="26.75" customWidth="1"/>
    <col min="3" max="3" width="12.375" customWidth="1"/>
    <col min="4" max="4" width="12.75" customWidth="1"/>
    <col min="5" max="5" width="10.25" customWidth="1"/>
    <col min="6" max="6" width="11.875" customWidth="1"/>
    <col min="7" max="7" width="10.75" customWidth="1"/>
    <col min="8" max="8" width="13.875" bestFit="1" customWidth="1"/>
  </cols>
  <sheetData>
    <row r="1" spans="1:8" ht="18" x14ac:dyDescent="0.25">
      <c r="A1" s="123" t="s">
        <v>0</v>
      </c>
      <c r="B1" s="123"/>
      <c r="C1" s="123"/>
      <c r="D1" s="123"/>
      <c r="E1" s="123"/>
      <c r="F1" s="123"/>
      <c r="G1" s="123"/>
      <c r="H1" s="123"/>
    </row>
    <row r="2" spans="1:8" ht="14.25" customHeight="1" thickBot="1" x14ac:dyDescent="0.3">
      <c r="A2" s="1"/>
      <c r="B2" s="2"/>
      <c r="C2" s="3"/>
      <c r="D2" s="4"/>
      <c r="E2" s="5"/>
      <c r="F2" s="1"/>
      <c r="G2" s="3"/>
    </row>
    <row r="3" spans="1:8" ht="14.25" customHeight="1" thickBot="1" x14ac:dyDescent="0.25">
      <c r="A3" s="6"/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14.25" customHeight="1" x14ac:dyDescent="0.2">
      <c r="A4" s="10"/>
      <c r="B4" s="124" t="s">
        <v>8</v>
      </c>
      <c r="C4" s="125"/>
      <c r="D4" s="125"/>
      <c r="E4" s="125"/>
      <c r="F4" s="125"/>
      <c r="G4" s="125"/>
      <c r="H4" s="125"/>
    </row>
    <row r="5" spans="1:8" ht="14.25" customHeight="1" x14ac:dyDescent="0.2">
      <c r="A5" s="11">
        <v>1</v>
      </c>
      <c r="B5" s="12" t="s">
        <v>9</v>
      </c>
      <c r="C5" s="13">
        <f>'[1]שכר כללי'!C849/1000</f>
        <v>299786</v>
      </c>
      <c r="D5" s="13">
        <f>'[1]שכר כללי'!D849/1000</f>
        <v>298408</v>
      </c>
      <c r="E5" s="14">
        <f t="shared" ref="E5:E22" si="0">C5/$C$22</f>
        <v>0.14538603297769156</v>
      </c>
      <c r="F5" s="15">
        <f>C5-D5</f>
        <v>1378</v>
      </c>
      <c r="G5" s="14">
        <f>F5/D5</f>
        <v>4.6178386638427923E-3</v>
      </c>
      <c r="H5" s="16">
        <f>'[1]שכר כללי'!E849/1000</f>
        <v>301917.5</v>
      </c>
    </row>
    <row r="6" spans="1:8" ht="14.25" customHeight="1" x14ac:dyDescent="0.2">
      <c r="A6" s="11">
        <v>2</v>
      </c>
      <c r="B6" s="17" t="s">
        <v>10</v>
      </c>
      <c r="C6" s="13">
        <f>'[1]שכר כללי'!C846/1000</f>
        <v>468827</v>
      </c>
      <c r="D6" s="13">
        <f>'[1]שכר כללי'!D846/1000</f>
        <v>455900</v>
      </c>
      <c r="E6" s="14">
        <f t="shared" si="0"/>
        <v>0.22736517943743939</v>
      </c>
      <c r="F6" s="15">
        <f>C6-D6</f>
        <v>12927</v>
      </c>
      <c r="G6" s="14">
        <f t="shared" ref="G6:G22" si="1">F6/D6</f>
        <v>2.8354902390875191E-2</v>
      </c>
      <c r="H6" s="16">
        <f>'[1]שכר כללי'!E846/1000</f>
        <v>460972.5</v>
      </c>
    </row>
    <row r="7" spans="1:8" ht="14.25" customHeight="1" x14ac:dyDescent="0.2">
      <c r="A7" s="11">
        <v>3</v>
      </c>
      <c r="B7" s="17" t="s">
        <v>11</v>
      </c>
      <c r="C7" s="13">
        <f>'[1]שכר כללי'!C845/1000</f>
        <v>66836</v>
      </c>
      <c r="D7" s="13">
        <f>'[1]שכר כללי'!D845/1000</f>
        <v>65917</v>
      </c>
      <c r="E7" s="14">
        <f t="shared" si="0"/>
        <v>3.2413191076624638E-2</v>
      </c>
      <c r="F7" s="15">
        <f>C7-D7</f>
        <v>919</v>
      </c>
      <c r="G7" s="14">
        <f t="shared" si="1"/>
        <v>1.394177526283053E-2</v>
      </c>
      <c r="H7" s="16">
        <f>'[1]שכר כללי'!E845/1000</f>
        <v>67137</v>
      </c>
    </row>
    <row r="8" spans="1:8" ht="14.25" customHeight="1" thickBot="1" x14ac:dyDescent="0.25">
      <c r="A8" s="11">
        <v>4</v>
      </c>
      <c r="B8" s="18" t="s">
        <v>12</v>
      </c>
      <c r="C8" s="19">
        <f>'[1]סה"כ תקציב רגיל'!C1674/1000</f>
        <v>20118</v>
      </c>
      <c r="D8" s="19">
        <f>'[1]סה"כ תקציב רגיל'!D1674/1000</f>
        <v>20000</v>
      </c>
      <c r="E8" s="20">
        <f t="shared" si="0"/>
        <v>9.7565470417070813E-3</v>
      </c>
      <c r="F8" s="21">
        <f>C8-D8</f>
        <v>118</v>
      </c>
      <c r="G8" s="14">
        <v>0</v>
      </c>
      <c r="H8" s="16">
        <f>'[1]סה"כ תקציב רגיל'!E1674/1000</f>
        <v>10043</v>
      </c>
    </row>
    <row r="9" spans="1:8" s="26" customFormat="1" ht="14.25" customHeight="1" thickTop="1" thickBot="1" x14ac:dyDescent="0.25">
      <c r="A9" s="22"/>
      <c r="B9" s="23" t="s">
        <v>13</v>
      </c>
      <c r="C9" s="24">
        <f>SUM(C5:C8)</f>
        <v>855567</v>
      </c>
      <c r="D9" s="24">
        <f>SUM(D5:D8)</f>
        <v>840225</v>
      </c>
      <c r="E9" s="25">
        <f t="shared" si="0"/>
        <v>0.41492095053346267</v>
      </c>
      <c r="F9" s="24">
        <f>SUM(F5:F8)</f>
        <v>15342</v>
      </c>
      <c r="G9" s="25">
        <f t="shared" si="1"/>
        <v>1.8259394804962956E-2</v>
      </c>
      <c r="H9" s="24">
        <f>SUM(H5:H8)</f>
        <v>840070</v>
      </c>
    </row>
    <row r="10" spans="1:8" ht="14.25" customHeight="1" thickTop="1" thickBot="1" x14ac:dyDescent="0.25">
      <c r="A10" s="11">
        <v>5</v>
      </c>
      <c r="B10" s="27" t="s">
        <v>14</v>
      </c>
      <c r="C10" s="28">
        <f>'[1]שכר כללי'!C847/1000</f>
        <v>162788</v>
      </c>
      <c r="D10" s="28">
        <f>'[1]שכר כללי'!D847/1000</f>
        <v>156505</v>
      </c>
      <c r="E10" s="29">
        <f t="shared" si="0"/>
        <v>7.8946653734238606E-2</v>
      </c>
      <c r="F10" s="30">
        <f>C10-D10</f>
        <v>6283</v>
      </c>
      <c r="G10" s="29">
        <f t="shared" si="1"/>
        <v>4.014568224657359E-2</v>
      </c>
      <c r="H10" s="31">
        <f>'[1]שכר כללי'!E847/1000</f>
        <v>156505</v>
      </c>
    </row>
    <row r="11" spans="1:8" s="26" customFormat="1" ht="14.25" customHeight="1" thickTop="1" thickBot="1" x14ac:dyDescent="0.25">
      <c r="A11" s="22"/>
      <c r="B11" s="23" t="s">
        <v>15</v>
      </c>
      <c r="C11" s="24">
        <f>C9+C10</f>
        <v>1018355</v>
      </c>
      <c r="D11" s="24">
        <f>D9+D10</f>
        <v>996730</v>
      </c>
      <c r="E11" s="25">
        <f t="shared" si="0"/>
        <v>0.49386760426770127</v>
      </c>
      <c r="F11" s="24">
        <f>F9+F10</f>
        <v>21625</v>
      </c>
      <c r="G11" s="25">
        <f t="shared" si="1"/>
        <v>2.1695945742578229E-2</v>
      </c>
      <c r="H11" s="24">
        <f>H9+H10</f>
        <v>996575</v>
      </c>
    </row>
    <row r="12" spans="1:8" ht="14.25" customHeight="1" thickTop="1" x14ac:dyDescent="0.2">
      <c r="A12" s="11">
        <v>6</v>
      </c>
      <c r="B12" s="17" t="s">
        <v>16</v>
      </c>
      <c r="C12" s="13">
        <f>'[1]סה"כ תקציב רגיל'!C1677/1000</f>
        <v>379340</v>
      </c>
      <c r="D12" s="13">
        <f>'[1]סה"כ תקציב רגיל'!D1677/1000</f>
        <v>369016</v>
      </c>
      <c r="E12" s="14">
        <f t="shared" si="0"/>
        <v>0.18396702230843842</v>
      </c>
      <c r="F12" s="15">
        <f t="shared" ref="F12:F16" si="2">C12-D12</f>
        <v>10324</v>
      </c>
      <c r="G12" s="14">
        <f t="shared" si="1"/>
        <v>2.7977106683721033E-2</v>
      </c>
      <c r="H12" s="16">
        <f>'[1]סה"כ תקציב רגיל'!E1677/1000</f>
        <v>370192</v>
      </c>
    </row>
    <row r="13" spans="1:8" ht="14.25" customHeight="1" x14ac:dyDescent="0.2">
      <c r="A13" s="11">
        <v>7</v>
      </c>
      <c r="B13" s="17" t="s">
        <v>17</v>
      </c>
      <c r="C13" s="13">
        <f>'[1]סה"כ תקציב רגיל'!C1667/1000</f>
        <v>265889</v>
      </c>
      <c r="D13" s="13">
        <f>'[1]סה"כ תקציב רגיל'!D1667/1000</f>
        <v>239238</v>
      </c>
      <c r="E13" s="14">
        <f t="shared" si="0"/>
        <v>0.12894713870029098</v>
      </c>
      <c r="F13" s="15">
        <f t="shared" si="2"/>
        <v>26651</v>
      </c>
      <c r="G13" s="14">
        <f t="shared" si="1"/>
        <v>0.11139952683102183</v>
      </c>
      <c r="H13" s="16">
        <f>'[1]סה"כ תקציב רגיל'!E1667/1000</f>
        <v>246565</v>
      </c>
    </row>
    <row r="14" spans="1:8" ht="14.25" customHeight="1" x14ac:dyDescent="0.2">
      <c r="A14" s="11">
        <v>8</v>
      </c>
      <c r="B14" s="17" t="s">
        <v>18</v>
      </c>
      <c r="C14" s="13">
        <f>'[1]סה"כ תקציב רגיל'!C1668/1000</f>
        <v>190796</v>
      </c>
      <c r="D14" s="13">
        <f>'[1]סה"כ תקציב רגיל'!D1668/1000</f>
        <v>180195</v>
      </c>
      <c r="E14" s="14">
        <f t="shared" si="0"/>
        <v>9.2529582929194956E-2</v>
      </c>
      <c r="F14" s="15">
        <f t="shared" si="2"/>
        <v>10601</v>
      </c>
      <c r="G14" s="14">
        <f t="shared" si="1"/>
        <v>5.8830711174005935E-2</v>
      </c>
      <c r="H14" s="16">
        <f>'[1]סה"כ תקציב רגיל'!E1668/1000</f>
        <v>182287</v>
      </c>
    </row>
    <row r="15" spans="1:8" ht="14.25" customHeight="1" x14ac:dyDescent="0.2">
      <c r="A15" s="11">
        <v>9</v>
      </c>
      <c r="B15" s="18" t="s">
        <v>19</v>
      </c>
      <c r="C15" s="19">
        <f>'[1]סה"כ תקציב רגיל'!C1669/1000</f>
        <v>1000</v>
      </c>
      <c r="D15" s="19">
        <f>'[1]סה"כ תקציב רגיל'!D1669/1000</f>
        <v>0</v>
      </c>
      <c r="E15" s="14">
        <f t="shared" si="0"/>
        <v>4.8496605237633366E-4</v>
      </c>
      <c r="F15" s="15">
        <f t="shared" si="2"/>
        <v>1000</v>
      </c>
      <c r="G15" s="14">
        <v>0</v>
      </c>
      <c r="H15" s="16">
        <f>'[1]סה"כ תקציב רגיל'!E1669/1000</f>
        <v>0</v>
      </c>
    </row>
    <row r="16" spans="1:8" ht="14.25" customHeight="1" thickBot="1" x14ac:dyDescent="0.25">
      <c r="A16" s="11">
        <v>10</v>
      </c>
      <c r="B16" s="18" t="s">
        <v>20</v>
      </c>
      <c r="C16" s="19">
        <f>'[1]סה"כ תקציב רגיל'!C1673/1000</f>
        <v>58058</v>
      </c>
      <c r="D16" s="19">
        <f>'[1]סה"כ תקציב רגיל'!D1673/1000</f>
        <v>57694</v>
      </c>
      <c r="E16" s="14">
        <f t="shared" si="0"/>
        <v>2.8156159068865181E-2</v>
      </c>
      <c r="F16" s="15">
        <f t="shared" si="2"/>
        <v>364</v>
      </c>
      <c r="G16" s="14">
        <f t="shared" si="1"/>
        <v>6.3091482649842269E-3</v>
      </c>
      <c r="H16" s="16">
        <f>'[1]סה"כ תקציב רגיל'!E1673/1000</f>
        <v>57564</v>
      </c>
    </row>
    <row r="17" spans="1:8" s="26" customFormat="1" ht="14.25" customHeight="1" thickTop="1" thickBot="1" x14ac:dyDescent="0.25">
      <c r="A17" s="22"/>
      <c r="B17" s="23" t="s">
        <v>21</v>
      </c>
      <c r="C17" s="24">
        <f>SUM(C12:C16)</f>
        <v>895083</v>
      </c>
      <c r="D17" s="24">
        <f>SUM(D12:D16)</f>
        <v>846143</v>
      </c>
      <c r="E17" s="25">
        <f t="shared" si="0"/>
        <v>0.43408486905916588</v>
      </c>
      <c r="F17" s="24">
        <f>SUM(F12:F16)</f>
        <v>48940</v>
      </c>
      <c r="G17" s="25">
        <f t="shared" si="1"/>
        <v>5.7838923208015668E-2</v>
      </c>
      <c r="H17" s="24">
        <f>SUM(H12:H16)</f>
        <v>856608</v>
      </c>
    </row>
    <row r="18" spans="1:8" ht="14.25" customHeight="1" thickTop="1" x14ac:dyDescent="0.2">
      <c r="A18" s="11">
        <v>11</v>
      </c>
      <c r="B18" s="17" t="s">
        <v>22</v>
      </c>
      <c r="C18" s="13">
        <f>'[1]סה"כ תקציב רגיל'!C1670/1000</f>
        <v>53000</v>
      </c>
      <c r="D18" s="13">
        <f>'[1]סה"כ תקציב רגיל'!D1670/1000</f>
        <v>50000</v>
      </c>
      <c r="E18" s="14">
        <f t="shared" si="0"/>
        <v>2.5703200775945685E-2</v>
      </c>
      <c r="F18" s="15">
        <f>C18-D18</f>
        <v>3000</v>
      </c>
      <c r="G18" s="14">
        <f t="shared" si="1"/>
        <v>0.06</v>
      </c>
      <c r="H18" s="16">
        <f>'[1]סה"כ תקציב רגיל'!E1670/1000</f>
        <v>50000</v>
      </c>
    </row>
    <row r="19" spans="1:8" ht="14.25" customHeight="1" x14ac:dyDescent="0.2">
      <c r="A19" s="11">
        <v>12</v>
      </c>
      <c r="B19" s="17" t="s">
        <v>23</v>
      </c>
      <c r="C19" s="13">
        <f>'[1]סה"כ תקציב רגיל'!C1671/1000</f>
        <v>7562</v>
      </c>
      <c r="D19" s="13">
        <f>'[1]סה"כ תקציב רגיל'!D1671/1000</f>
        <v>7840</v>
      </c>
      <c r="E19" s="14">
        <f t="shared" si="0"/>
        <v>3.6673132880698351E-3</v>
      </c>
      <c r="F19" s="15">
        <f>C19-D19</f>
        <v>-278</v>
      </c>
      <c r="G19" s="14">
        <f t="shared" si="1"/>
        <v>-3.545918367346939E-2</v>
      </c>
      <c r="H19" s="16">
        <f>'[1]סה"כ תקציב רגיל'!E1671/1000</f>
        <v>7791</v>
      </c>
    </row>
    <row r="20" spans="1:8" ht="14.25" customHeight="1" x14ac:dyDescent="0.2">
      <c r="A20" s="11">
        <v>13</v>
      </c>
      <c r="B20" s="17" t="s">
        <v>24</v>
      </c>
      <c r="C20" s="13">
        <f>'[1]סה"כ תקציב רגיל'!C1672/1000</f>
        <v>87000</v>
      </c>
      <c r="D20" s="13">
        <f>'[1]סה"כ תקציב רגיל'!D1672/1000</f>
        <v>83153</v>
      </c>
      <c r="E20" s="14">
        <f t="shared" si="0"/>
        <v>4.2192046556741025E-2</v>
      </c>
      <c r="F20" s="15">
        <f>C20-D20</f>
        <v>3847</v>
      </c>
      <c r="G20" s="14">
        <f>F20/D20</f>
        <v>4.6264115546041637E-2</v>
      </c>
      <c r="H20" s="16">
        <f>'[1]סה"כ תקציב רגיל'!E1672/1000</f>
        <v>83153</v>
      </c>
    </row>
    <row r="21" spans="1:8" ht="14.25" customHeight="1" thickBot="1" x14ac:dyDescent="0.25">
      <c r="A21" s="11">
        <v>14</v>
      </c>
      <c r="B21" s="17" t="s">
        <v>25</v>
      </c>
      <c r="C21" s="13">
        <f>'[1]סה"כ תקציב רגיל'!C1675/1000</f>
        <v>1000</v>
      </c>
      <c r="D21" s="13">
        <f>'[1]סה"כ תקציב רגיל'!D1675/1000</f>
        <v>3000</v>
      </c>
      <c r="E21" s="14">
        <f t="shared" si="0"/>
        <v>4.8496605237633366E-4</v>
      </c>
      <c r="F21" s="15">
        <f>C21-D21</f>
        <v>-2000</v>
      </c>
      <c r="G21" s="14">
        <v>0</v>
      </c>
      <c r="H21" s="32">
        <f>'[1]סה"כ תקציב רגיל'!E1675/1000</f>
        <v>3000</v>
      </c>
    </row>
    <row r="22" spans="1:8" s="37" customFormat="1" ht="14.25" customHeight="1" thickBot="1" x14ac:dyDescent="0.3">
      <c r="A22" s="33"/>
      <c r="B22" s="34" t="s">
        <v>26</v>
      </c>
      <c r="C22" s="35">
        <f>C9+C10+C17+C18+C19+C20+C21</f>
        <v>2062000</v>
      </c>
      <c r="D22" s="35">
        <f>D9+D10+D17+D18+D19+D20+D21</f>
        <v>1986866</v>
      </c>
      <c r="E22" s="36">
        <f t="shared" si="0"/>
        <v>1</v>
      </c>
      <c r="F22" s="35">
        <f>F9+F10+F17+F18+F19+F20+F21</f>
        <v>75134</v>
      </c>
      <c r="G22" s="36">
        <f t="shared" si="1"/>
        <v>3.781533329373999E-2</v>
      </c>
      <c r="H22" s="35">
        <f>H9+H10+H17+H18+H19+H20+H21</f>
        <v>1997127</v>
      </c>
    </row>
    <row r="23" spans="1:8" ht="14.25" customHeight="1" x14ac:dyDescent="0.2">
      <c r="A23" s="11"/>
      <c r="B23" s="124" t="s">
        <v>27</v>
      </c>
      <c r="C23" s="125"/>
      <c r="D23" s="125"/>
      <c r="E23" s="125"/>
      <c r="F23" s="125"/>
      <c r="G23" s="125"/>
      <c r="H23" s="125"/>
    </row>
    <row r="24" spans="1:8" ht="14.25" customHeight="1" x14ac:dyDescent="0.2">
      <c r="A24" s="11">
        <v>15</v>
      </c>
      <c r="B24" s="17" t="s">
        <v>28</v>
      </c>
      <c r="C24" s="13">
        <f>'[1]קרן פיתוח+עודפים+ארנונה'!F24*-1/1000</f>
        <v>988183</v>
      </c>
      <c r="D24" s="13">
        <f>'[1]קרן פיתוח+עודפים+ארנונה'!G24*-1/1000</f>
        <v>962847</v>
      </c>
      <c r="E24" s="14">
        <f t="shared" ref="E24:E42" si="3">C24/$C$22</f>
        <v>0.47923520853540252</v>
      </c>
      <c r="F24" s="15">
        <f>C24-D24</f>
        <v>25336</v>
      </c>
      <c r="G24" s="14">
        <f t="shared" ref="G24:G42" si="4">F24/D24</f>
        <v>2.6313630306788099E-2</v>
      </c>
      <c r="H24" s="16">
        <f>'[1]קרן פיתוח+עודפים+ארנונה'!H24*-1/1000</f>
        <v>962847</v>
      </c>
    </row>
    <row r="25" spans="1:8" ht="14.25" customHeight="1" x14ac:dyDescent="0.2">
      <c r="A25" s="11">
        <v>16</v>
      </c>
      <c r="B25" s="17" t="s">
        <v>24</v>
      </c>
      <c r="C25" s="13">
        <f>'[1]קרן פיתוח+עודפים+ארנונה'!F22*-1/1000</f>
        <v>87000</v>
      </c>
      <c r="D25" s="13">
        <f>'[1]קרן פיתוח+עודפים+ארנונה'!G22*-1/1000</f>
        <v>83153</v>
      </c>
      <c r="E25" s="14">
        <f t="shared" si="3"/>
        <v>4.2192046556741025E-2</v>
      </c>
      <c r="F25" s="15">
        <f>C25-D25</f>
        <v>3847</v>
      </c>
      <c r="G25" s="14">
        <f t="shared" si="4"/>
        <v>4.6264115546041637E-2</v>
      </c>
      <c r="H25" s="16">
        <f>'[1]קרן פיתוח+עודפים+ארנונה'!H22*-1/1000</f>
        <v>83153</v>
      </c>
    </row>
    <row r="26" spans="1:8" ht="14.25" customHeight="1" thickBot="1" x14ac:dyDescent="0.25">
      <c r="A26" s="11">
        <v>17</v>
      </c>
      <c r="B26" s="17" t="s">
        <v>29</v>
      </c>
      <c r="C26" s="13">
        <f>'[1]עצמיות כללי'!C283*-1/1000</f>
        <v>38000</v>
      </c>
      <c r="D26" s="13">
        <f>'[1]עצמיות כללי'!D283*-1/1000</f>
        <v>23000</v>
      </c>
      <c r="E26" s="14">
        <f t="shared" si="3"/>
        <v>1.842870999030068E-2</v>
      </c>
      <c r="F26" s="15">
        <f>C26-D26</f>
        <v>15000</v>
      </c>
      <c r="G26" s="14">
        <v>0</v>
      </c>
      <c r="H26" s="16">
        <f>'[1]עצמיות כללי'!E283*-1/1000</f>
        <v>23000</v>
      </c>
    </row>
    <row r="27" spans="1:8" s="26" customFormat="1" ht="14.25" customHeight="1" thickTop="1" thickBot="1" x14ac:dyDescent="0.25">
      <c r="A27" s="22"/>
      <c r="B27" s="23" t="s">
        <v>30</v>
      </c>
      <c r="C27" s="24">
        <f>SUM(C24:C26)</f>
        <v>1113183</v>
      </c>
      <c r="D27" s="24">
        <f>SUM(D24:D26)</f>
        <v>1069000</v>
      </c>
      <c r="E27" s="25">
        <f t="shared" si="3"/>
        <v>0.53985596508244427</v>
      </c>
      <c r="F27" s="24">
        <f t="shared" ref="F27:H27" si="5">SUM(F24:F26)</f>
        <v>44183</v>
      </c>
      <c r="G27" s="25">
        <f t="shared" si="4"/>
        <v>4.1331150608044903E-2</v>
      </c>
      <c r="H27" s="24">
        <f t="shared" si="5"/>
        <v>1069000</v>
      </c>
    </row>
    <row r="28" spans="1:8" ht="14.25" customHeight="1" thickTop="1" x14ac:dyDescent="0.2">
      <c r="A28" s="11">
        <v>18</v>
      </c>
      <c r="B28" s="17" t="s">
        <v>31</v>
      </c>
      <c r="C28" s="13">
        <f>'[1]עצמיות כללי'!C287*-1/1000</f>
        <v>117299</v>
      </c>
      <c r="D28" s="13">
        <f>'[1]עצמיות כללי'!D287*-1/1000</f>
        <v>121686</v>
      </c>
      <c r="E28" s="14">
        <f t="shared" si="3"/>
        <v>5.6886032977691563E-2</v>
      </c>
      <c r="F28" s="15">
        <f>C28-D28</f>
        <v>-4387</v>
      </c>
      <c r="G28" s="14">
        <f t="shared" si="4"/>
        <v>-3.6051805466528607E-2</v>
      </c>
      <c r="H28" s="16">
        <f>('[1]עצמיות כללי'!E287*-1/1000)</f>
        <v>121868</v>
      </c>
    </row>
    <row r="29" spans="1:8" ht="18" hidden="1" customHeight="1" x14ac:dyDescent="0.2">
      <c r="A29" s="11">
        <v>18</v>
      </c>
      <c r="B29" s="17" t="s">
        <v>32</v>
      </c>
      <c r="C29" s="13">
        <f>'[2]עצמיות כללי'!F252*-1/1000</f>
        <v>0</v>
      </c>
      <c r="D29" s="13">
        <f>'[2]עצמיות כללי'!G252*-1/1000</f>
        <v>0</v>
      </c>
      <c r="E29" s="14">
        <f t="shared" si="3"/>
        <v>0</v>
      </c>
      <c r="F29" s="15">
        <f t="shared" ref="F29" si="6">C29-D29</f>
        <v>0</v>
      </c>
      <c r="G29" s="14" t="e">
        <f t="shared" si="4"/>
        <v>#DIV/0!</v>
      </c>
      <c r="H29" s="16">
        <f>'[1]עצמיות כללי'!F288*-1/1000</f>
        <v>0</v>
      </c>
    </row>
    <row r="30" spans="1:8" ht="14.25" customHeight="1" x14ac:dyDescent="0.2">
      <c r="A30" s="11">
        <v>19</v>
      </c>
      <c r="B30" s="17" t="s">
        <v>33</v>
      </c>
      <c r="C30" s="13">
        <f>'[1]עצמיות כללי'!C280*-1/1000</f>
        <v>4600</v>
      </c>
      <c r="D30" s="13">
        <f>'[1]עצמיות כללי'!D280*-1/1000</f>
        <v>4630</v>
      </c>
      <c r="E30" s="14">
        <f t="shared" si="3"/>
        <v>2.2308438409311348E-3</v>
      </c>
      <c r="F30" s="15">
        <f>C30-D30</f>
        <v>-30</v>
      </c>
      <c r="G30" s="14">
        <f t="shared" si="4"/>
        <v>-6.4794816414686825E-3</v>
      </c>
      <c r="H30" s="16">
        <f>'[1]עצמיות כללי'!E280*-1/1000</f>
        <v>4630</v>
      </c>
    </row>
    <row r="31" spans="1:8" ht="14.25" customHeight="1" thickBot="1" x14ac:dyDescent="0.25">
      <c r="A31" s="11">
        <v>20</v>
      </c>
      <c r="B31" s="17" t="s">
        <v>34</v>
      </c>
      <c r="C31" s="13">
        <f>'[1]עצמיות כללי'!C278*-1/1000</f>
        <v>9001</v>
      </c>
      <c r="D31" s="13">
        <f>'[1]עצמיות כללי'!D278*-1/1000</f>
        <v>10496</v>
      </c>
      <c r="E31" s="14">
        <f t="shared" si="3"/>
        <v>4.3651794374393793E-3</v>
      </c>
      <c r="F31" s="15">
        <f>C31-D31</f>
        <v>-1495</v>
      </c>
      <c r="G31" s="14">
        <f t="shared" si="4"/>
        <v>-0.14243521341463414</v>
      </c>
      <c r="H31" s="16">
        <f>'[1]עצמיות כללי'!E278*-1/1000</f>
        <v>10816</v>
      </c>
    </row>
    <row r="32" spans="1:8" s="26" customFormat="1" ht="14.25" customHeight="1" thickTop="1" thickBot="1" x14ac:dyDescent="0.25">
      <c r="A32" s="22"/>
      <c r="B32" s="23" t="s">
        <v>35</v>
      </c>
      <c r="C32" s="24">
        <f>SUM(C28:C31)</f>
        <v>130900</v>
      </c>
      <c r="D32" s="24">
        <f>SUM(D28:D31)</f>
        <v>136812</v>
      </c>
      <c r="E32" s="25">
        <f t="shared" si="3"/>
        <v>6.3482056256062069E-2</v>
      </c>
      <c r="F32" s="24">
        <f>SUM(F28:F31)</f>
        <v>-5912</v>
      </c>
      <c r="G32" s="25">
        <f>F32/D32</f>
        <v>-4.3212583691489052E-2</v>
      </c>
      <c r="H32" s="24">
        <f>SUM(H28:H31)</f>
        <v>137314</v>
      </c>
    </row>
    <row r="33" spans="1:8" ht="14.25" customHeight="1" thickTop="1" x14ac:dyDescent="0.2">
      <c r="A33" s="11">
        <v>21</v>
      </c>
      <c r="B33" s="17" t="s">
        <v>36</v>
      </c>
      <c r="C33" s="13">
        <f>'[1]עצמיות כללי'!C277*-1/1000</f>
        <v>495557</v>
      </c>
      <c r="D33" s="13">
        <f>'[1]עצמיות כללי'!D277*-1/1000</f>
        <v>464787</v>
      </c>
      <c r="E33" s="14">
        <f t="shared" si="3"/>
        <v>0.24032832201745877</v>
      </c>
      <c r="F33" s="15">
        <f>C33-D33</f>
        <v>30770</v>
      </c>
      <c r="G33" s="14">
        <f t="shared" si="4"/>
        <v>6.6202367966401818E-2</v>
      </c>
      <c r="H33" s="16">
        <f>'[1]עצמיות כללי'!E277*-1/1000</f>
        <v>471508</v>
      </c>
    </row>
    <row r="34" spans="1:8" ht="18" customHeight="1" x14ac:dyDescent="0.2">
      <c r="A34" s="11">
        <v>22</v>
      </c>
      <c r="B34" s="17" t="s">
        <v>37</v>
      </c>
      <c r="C34" s="13">
        <f>'[1]עצמיות כללי'!C279*-1/1000</f>
        <v>167662</v>
      </c>
      <c r="D34" s="13">
        <f>'[1]עצמיות כללי'!D279*-1/1000</f>
        <v>155604</v>
      </c>
      <c r="E34" s="14">
        <f t="shared" si="3"/>
        <v>8.1310378273520847E-2</v>
      </c>
      <c r="F34" s="15">
        <f>C34-D34</f>
        <v>12058</v>
      </c>
      <c r="G34" s="14">
        <f>F34/D34</f>
        <v>7.7491581193285516E-2</v>
      </c>
      <c r="H34" s="16">
        <f>'[1]עצמיות כללי'!E279*-1/1000</f>
        <v>156132</v>
      </c>
    </row>
    <row r="35" spans="1:8" ht="14.25" customHeight="1" thickBot="1" x14ac:dyDescent="0.25">
      <c r="A35" s="11">
        <v>23</v>
      </c>
      <c r="B35" s="17" t="s">
        <v>38</v>
      </c>
      <c r="C35" s="13">
        <f>'[1]עצמיות כללי'!C285*-1/1000</f>
        <v>20872</v>
      </c>
      <c r="D35" s="13">
        <f>'[1]עצמיות כללי'!D285*-1/1000</f>
        <v>20515</v>
      </c>
      <c r="E35" s="14">
        <f t="shared" si="3"/>
        <v>1.0122211445198837E-2</v>
      </c>
      <c r="F35" s="15">
        <f>C35-D35</f>
        <v>357</v>
      </c>
      <c r="G35" s="14">
        <f t="shared" si="4"/>
        <v>1.7401901048013649E-2</v>
      </c>
      <c r="H35" s="16">
        <f>'[1]עצמיות כללי'!E285*-1/1000</f>
        <v>22695</v>
      </c>
    </row>
    <row r="36" spans="1:8" s="26" customFormat="1" ht="14.25" customHeight="1" thickTop="1" thickBot="1" x14ac:dyDescent="0.25">
      <c r="A36" s="22"/>
      <c r="B36" s="23" t="s">
        <v>39</v>
      </c>
      <c r="C36" s="24">
        <f>SUM(C33:C35)</f>
        <v>684091</v>
      </c>
      <c r="D36" s="24">
        <f>SUM(D33:D35)</f>
        <v>640906</v>
      </c>
      <c r="E36" s="25">
        <f t="shared" si="3"/>
        <v>0.33176091173617844</v>
      </c>
      <c r="F36" s="24">
        <f>SUM(F33:F35)</f>
        <v>43185</v>
      </c>
      <c r="G36" s="25">
        <f>F36/D36</f>
        <v>6.7381176022692876E-2</v>
      </c>
      <c r="H36" s="24">
        <f>SUM(H33:H35)</f>
        <v>650335</v>
      </c>
    </row>
    <row r="37" spans="1:8" ht="14.25" customHeight="1" thickTop="1" x14ac:dyDescent="0.2">
      <c r="A37" s="11">
        <v>24</v>
      </c>
      <c r="B37" s="17" t="s">
        <v>40</v>
      </c>
      <c r="C37" s="13">
        <f>'[1]עצמיות כללי'!C274*-1/1000</f>
        <v>85170</v>
      </c>
      <c r="D37" s="13">
        <f>'[1]עצמיות כללי'!D274*-1/1000</f>
        <v>74250</v>
      </c>
      <c r="E37" s="14">
        <f t="shared" si="3"/>
        <v>4.1304558680892341E-2</v>
      </c>
      <c r="F37" s="15">
        <f>C37-D37</f>
        <v>10920</v>
      </c>
      <c r="G37" s="14">
        <f t="shared" si="4"/>
        <v>0.14707070707070707</v>
      </c>
      <c r="H37" s="16">
        <f>'[1]עצמיות כללי'!E274*-1/1000</f>
        <v>74250</v>
      </c>
    </row>
    <row r="38" spans="1:8" ht="14.25" customHeight="1" x14ac:dyDescent="0.2">
      <c r="A38" s="11">
        <v>25</v>
      </c>
      <c r="B38" s="128" t="s">
        <v>41</v>
      </c>
      <c r="C38" s="13">
        <f>'[1]עצמיות כללי'!C282*-1/1000</f>
        <v>6858</v>
      </c>
      <c r="D38" s="13">
        <f>'[1]עצמיות כללי'!D282*-1/1000</f>
        <v>7000</v>
      </c>
      <c r="E38" s="14">
        <f t="shared" si="3"/>
        <v>3.3258971871968964E-3</v>
      </c>
      <c r="F38" s="15">
        <f>C38-D38</f>
        <v>-142</v>
      </c>
      <c r="G38" s="14">
        <v>0</v>
      </c>
      <c r="H38" s="16">
        <f>'[1]עצמיות כללי'!E282*-1/1000</f>
        <v>7330</v>
      </c>
    </row>
    <row r="39" spans="1:8" ht="18" customHeight="1" x14ac:dyDescent="0.2">
      <c r="A39" s="11">
        <v>26</v>
      </c>
      <c r="B39" s="18" t="s">
        <v>42</v>
      </c>
      <c r="C39" s="19">
        <f>'[1]עצמיות כללי'!C273*-1/1000</f>
        <v>24298</v>
      </c>
      <c r="D39" s="19">
        <f>'[1]עצמיות כללי'!D273*-1/1000</f>
        <v>35898</v>
      </c>
      <c r="E39" s="14">
        <f t="shared" si="3"/>
        <v>1.1783705140640156E-2</v>
      </c>
      <c r="F39" s="15">
        <f>C39-D39</f>
        <v>-11600</v>
      </c>
      <c r="G39" s="14">
        <f t="shared" si="4"/>
        <v>-0.32313777926346871</v>
      </c>
      <c r="H39" s="38">
        <f>'[1]עצמיות כללי'!E273*-1/1000</f>
        <v>35898</v>
      </c>
    </row>
    <row r="40" spans="1:8" ht="18" customHeight="1" x14ac:dyDescent="0.2">
      <c r="A40" s="11">
        <v>27</v>
      </c>
      <c r="B40" s="17" t="s">
        <v>43</v>
      </c>
      <c r="C40" s="13">
        <f>'[1]עצמיות כללי'!C281*-1/1000</f>
        <v>16500</v>
      </c>
      <c r="D40" s="13">
        <f>'[1]עצמיות כללי'!D281*-1/1000</f>
        <v>20000</v>
      </c>
      <c r="E40" s="14">
        <f t="shared" si="3"/>
        <v>8.0019398642095056E-3</v>
      </c>
      <c r="F40" s="15">
        <f>C40-D40</f>
        <v>-3500</v>
      </c>
      <c r="G40" s="14">
        <f t="shared" si="4"/>
        <v>-0.17499999999999999</v>
      </c>
      <c r="H40" s="16">
        <f>'[1]עצמיות כללי'!E281*-1/1000</f>
        <v>20000</v>
      </c>
    </row>
    <row r="41" spans="1:8" ht="14.25" customHeight="1" thickBot="1" x14ac:dyDescent="0.25">
      <c r="A41" s="39">
        <v>28</v>
      </c>
      <c r="B41" s="40" t="s">
        <v>44</v>
      </c>
      <c r="C41" s="41">
        <f>'[1]עצמיות כללי'!C284*-1/1000</f>
        <v>1000</v>
      </c>
      <c r="D41" s="41">
        <f>'[1]עצמיות כללי'!D284*-1/1000</f>
        <v>3000</v>
      </c>
      <c r="E41" s="42">
        <f t="shared" si="3"/>
        <v>4.8496605237633366E-4</v>
      </c>
      <c r="F41" s="43">
        <f>C41-D41</f>
        <v>-2000</v>
      </c>
      <c r="G41" s="42">
        <v>0</v>
      </c>
      <c r="H41" s="44">
        <f>'[1]עצמיות כללי'!E284*-1/1000</f>
        <v>3000</v>
      </c>
    </row>
    <row r="42" spans="1:8" ht="14.25" customHeight="1" thickBot="1" x14ac:dyDescent="0.3">
      <c r="A42" s="45"/>
      <c r="B42" s="46" t="s">
        <v>26</v>
      </c>
      <c r="C42" s="47">
        <f>C41+C40+C39+C37+C36+C32+C27+C38</f>
        <v>2062000</v>
      </c>
      <c r="D42" s="47">
        <f>D41+D40+D39+D37+D36+D32+D27+D38</f>
        <v>1986866</v>
      </c>
      <c r="E42" s="48">
        <f t="shared" si="3"/>
        <v>1</v>
      </c>
      <c r="F42" s="47">
        <f>F41+F40+F39+F37+F36+F32+F27+F38</f>
        <v>75134</v>
      </c>
      <c r="G42" s="49">
        <f t="shared" si="4"/>
        <v>3.781533329373999E-2</v>
      </c>
      <c r="H42" s="35">
        <f t="shared" ref="H42" si="7">H41+H40+H39+H37+H36+H32+H27+H38</f>
        <v>1997127</v>
      </c>
    </row>
    <row r="43" spans="1:8" ht="14.25" customHeight="1" x14ac:dyDescent="0.2">
      <c r="A43" s="5"/>
      <c r="B43" s="5"/>
      <c r="C43" s="5"/>
      <c r="D43" s="5"/>
      <c r="E43" s="5"/>
      <c r="F43" s="5"/>
      <c r="G43" s="5"/>
      <c r="H43" s="5"/>
    </row>
  </sheetData>
  <sheetProtection password="CC49" sheet="1" objects="1" scenarios="1" formatCells="0" formatColumns="0" formatRows="0" insertColumns="0" insertRows="0" insertHyperlinks="0" deleteColumns="0" deleteRows="0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rightToLeft="1" workbookViewId="0">
      <selection activeCell="B8" sqref="B8"/>
    </sheetView>
  </sheetViews>
  <sheetFormatPr defaultRowHeight="14.25" x14ac:dyDescent="0.2"/>
  <cols>
    <col min="1" max="1" width="4.25" customWidth="1"/>
    <col min="2" max="2" width="22.5" customWidth="1"/>
    <col min="3" max="3" width="12.5" customWidth="1"/>
    <col min="4" max="4" width="12.75" customWidth="1"/>
    <col min="5" max="5" width="12.875" customWidth="1"/>
    <col min="6" max="6" width="12.25" customWidth="1"/>
    <col min="8" max="8" width="12.375" customWidth="1"/>
    <col min="11" max="11" width="12.375" bestFit="1" customWidth="1"/>
    <col min="257" max="257" width="3.5" customWidth="1"/>
    <col min="258" max="258" width="22.5" customWidth="1"/>
    <col min="259" max="261" width="10.25" customWidth="1"/>
    <col min="262" max="262" width="10.625" customWidth="1"/>
    <col min="264" max="264" width="12.375" customWidth="1"/>
    <col min="513" max="513" width="3.5" customWidth="1"/>
    <col min="514" max="514" width="22.5" customWidth="1"/>
    <col min="515" max="517" width="10.25" customWidth="1"/>
    <col min="518" max="518" width="10.625" customWidth="1"/>
    <col min="520" max="520" width="12.375" customWidth="1"/>
    <col min="769" max="769" width="3.5" customWidth="1"/>
    <col min="770" max="770" width="22.5" customWidth="1"/>
    <col min="771" max="773" width="10.25" customWidth="1"/>
    <col min="774" max="774" width="10.625" customWidth="1"/>
    <col min="776" max="776" width="12.375" customWidth="1"/>
    <col min="1025" max="1025" width="3.5" customWidth="1"/>
    <col min="1026" max="1026" width="22.5" customWidth="1"/>
    <col min="1027" max="1029" width="10.25" customWidth="1"/>
    <col min="1030" max="1030" width="10.625" customWidth="1"/>
    <col min="1032" max="1032" width="12.375" customWidth="1"/>
    <col min="1281" max="1281" width="3.5" customWidth="1"/>
    <col min="1282" max="1282" width="22.5" customWidth="1"/>
    <col min="1283" max="1285" width="10.25" customWidth="1"/>
    <col min="1286" max="1286" width="10.625" customWidth="1"/>
    <col min="1288" max="1288" width="12.375" customWidth="1"/>
    <col min="1537" max="1537" width="3.5" customWidth="1"/>
    <col min="1538" max="1538" width="22.5" customWidth="1"/>
    <col min="1539" max="1541" width="10.25" customWidth="1"/>
    <col min="1542" max="1542" width="10.625" customWidth="1"/>
    <col min="1544" max="1544" width="12.375" customWidth="1"/>
    <col min="1793" max="1793" width="3.5" customWidth="1"/>
    <col min="1794" max="1794" width="22.5" customWidth="1"/>
    <col min="1795" max="1797" width="10.25" customWidth="1"/>
    <col min="1798" max="1798" width="10.625" customWidth="1"/>
    <col min="1800" max="1800" width="12.375" customWidth="1"/>
    <col min="2049" max="2049" width="3.5" customWidth="1"/>
    <col min="2050" max="2050" width="22.5" customWidth="1"/>
    <col min="2051" max="2053" width="10.25" customWidth="1"/>
    <col min="2054" max="2054" width="10.625" customWidth="1"/>
    <col min="2056" max="2056" width="12.375" customWidth="1"/>
    <col min="2305" max="2305" width="3.5" customWidth="1"/>
    <col min="2306" max="2306" width="22.5" customWidth="1"/>
    <col min="2307" max="2309" width="10.25" customWidth="1"/>
    <col min="2310" max="2310" width="10.625" customWidth="1"/>
    <col min="2312" max="2312" width="12.375" customWidth="1"/>
    <col min="2561" max="2561" width="3.5" customWidth="1"/>
    <col min="2562" max="2562" width="22.5" customWidth="1"/>
    <col min="2563" max="2565" width="10.25" customWidth="1"/>
    <col min="2566" max="2566" width="10.625" customWidth="1"/>
    <col min="2568" max="2568" width="12.375" customWidth="1"/>
    <col min="2817" max="2817" width="3.5" customWidth="1"/>
    <col min="2818" max="2818" width="22.5" customWidth="1"/>
    <col min="2819" max="2821" width="10.25" customWidth="1"/>
    <col min="2822" max="2822" width="10.625" customWidth="1"/>
    <col min="2824" max="2824" width="12.375" customWidth="1"/>
    <col min="3073" max="3073" width="3.5" customWidth="1"/>
    <col min="3074" max="3074" width="22.5" customWidth="1"/>
    <col min="3075" max="3077" width="10.25" customWidth="1"/>
    <col min="3078" max="3078" width="10.625" customWidth="1"/>
    <col min="3080" max="3080" width="12.375" customWidth="1"/>
    <col min="3329" max="3329" width="3.5" customWidth="1"/>
    <col min="3330" max="3330" width="22.5" customWidth="1"/>
    <col min="3331" max="3333" width="10.25" customWidth="1"/>
    <col min="3334" max="3334" width="10.625" customWidth="1"/>
    <col min="3336" max="3336" width="12.375" customWidth="1"/>
    <col min="3585" max="3585" width="3.5" customWidth="1"/>
    <col min="3586" max="3586" width="22.5" customWidth="1"/>
    <col min="3587" max="3589" width="10.25" customWidth="1"/>
    <col min="3590" max="3590" width="10.625" customWidth="1"/>
    <col min="3592" max="3592" width="12.375" customWidth="1"/>
    <col min="3841" max="3841" width="3.5" customWidth="1"/>
    <col min="3842" max="3842" width="22.5" customWidth="1"/>
    <col min="3843" max="3845" width="10.25" customWidth="1"/>
    <col min="3846" max="3846" width="10.625" customWidth="1"/>
    <col min="3848" max="3848" width="12.375" customWidth="1"/>
    <col min="4097" max="4097" width="3.5" customWidth="1"/>
    <col min="4098" max="4098" width="22.5" customWidth="1"/>
    <col min="4099" max="4101" width="10.25" customWidth="1"/>
    <col min="4102" max="4102" width="10.625" customWidth="1"/>
    <col min="4104" max="4104" width="12.375" customWidth="1"/>
    <col min="4353" max="4353" width="3.5" customWidth="1"/>
    <col min="4354" max="4354" width="22.5" customWidth="1"/>
    <col min="4355" max="4357" width="10.25" customWidth="1"/>
    <col min="4358" max="4358" width="10.625" customWidth="1"/>
    <col min="4360" max="4360" width="12.375" customWidth="1"/>
    <col min="4609" max="4609" width="3.5" customWidth="1"/>
    <col min="4610" max="4610" width="22.5" customWidth="1"/>
    <col min="4611" max="4613" width="10.25" customWidth="1"/>
    <col min="4614" max="4614" width="10.625" customWidth="1"/>
    <col min="4616" max="4616" width="12.375" customWidth="1"/>
    <col min="4865" max="4865" width="3.5" customWidth="1"/>
    <col min="4866" max="4866" width="22.5" customWidth="1"/>
    <col min="4867" max="4869" width="10.25" customWidth="1"/>
    <col min="4870" max="4870" width="10.625" customWidth="1"/>
    <col min="4872" max="4872" width="12.375" customWidth="1"/>
    <col min="5121" max="5121" width="3.5" customWidth="1"/>
    <col min="5122" max="5122" width="22.5" customWidth="1"/>
    <col min="5123" max="5125" width="10.25" customWidth="1"/>
    <col min="5126" max="5126" width="10.625" customWidth="1"/>
    <col min="5128" max="5128" width="12.375" customWidth="1"/>
    <col min="5377" max="5377" width="3.5" customWidth="1"/>
    <col min="5378" max="5378" width="22.5" customWidth="1"/>
    <col min="5379" max="5381" width="10.25" customWidth="1"/>
    <col min="5382" max="5382" width="10.625" customWidth="1"/>
    <col min="5384" max="5384" width="12.375" customWidth="1"/>
    <col min="5633" max="5633" width="3.5" customWidth="1"/>
    <col min="5634" max="5634" width="22.5" customWidth="1"/>
    <col min="5635" max="5637" width="10.25" customWidth="1"/>
    <col min="5638" max="5638" width="10.625" customWidth="1"/>
    <col min="5640" max="5640" width="12.375" customWidth="1"/>
    <col min="5889" max="5889" width="3.5" customWidth="1"/>
    <col min="5890" max="5890" width="22.5" customWidth="1"/>
    <col min="5891" max="5893" width="10.25" customWidth="1"/>
    <col min="5894" max="5894" width="10.625" customWidth="1"/>
    <col min="5896" max="5896" width="12.375" customWidth="1"/>
    <col min="6145" max="6145" width="3.5" customWidth="1"/>
    <col min="6146" max="6146" width="22.5" customWidth="1"/>
    <col min="6147" max="6149" width="10.25" customWidth="1"/>
    <col min="6150" max="6150" width="10.625" customWidth="1"/>
    <col min="6152" max="6152" width="12.375" customWidth="1"/>
    <col min="6401" max="6401" width="3.5" customWidth="1"/>
    <col min="6402" max="6402" width="22.5" customWidth="1"/>
    <col min="6403" max="6405" width="10.25" customWidth="1"/>
    <col min="6406" max="6406" width="10.625" customWidth="1"/>
    <col min="6408" max="6408" width="12.375" customWidth="1"/>
    <col min="6657" max="6657" width="3.5" customWidth="1"/>
    <col min="6658" max="6658" width="22.5" customWidth="1"/>
    <col min="6659" max="6661" width="10.25" customWidth="1"/>
    <col min="6662" max="6662" width="10.625" customWidth="1"/>
    <col min="6664" max="6664" width="12.375" customWidth="1"/>
    <col min="6913" max="6913" width="3.5" customWidth="1"/>
    <col min="6914" max="6914" width="22.5" customWidth="1"/>
    <col min="6915" max="6917" width="10.25" customWidth="1"/>
    <col min="6918" max="6918" width="10.625" customWidth="1"/>
    <col min="6920" max="6920" width="12.375" customWidth="1"/>
    <col min="7169" max="7169" width="3.5" customWidth="1"/>
    <col min="7170" max="7170" width="22.5" customWidth="1"/>
    <col min="7171" max="7173" width="10.25" customWidth="1"/>
    <col min="7174" max="7174" width="10.625" customWidth="1"/>
    <col min="7176" max="7176" width="12.375" customWidth="1"/>
    <col min="7425" max="7425" width="3.5" customWidth="1"/>
    <col min="7426" max="7426" width="22.5" customWidth="1"/>
    <col min="7427" max="7429" width="10.25" customWidth="1"/>
    <col min="7430" max="7430" width="10.625" customWidth="1"/>
    <col min="7432" max="7432" width="12.375" customWidth="1"/>
    <col min="7681" max="7681" width="3.5" customWidth="1"/>
    <col min="7682" max="7682" width="22.5" customWidth="1"/>
    <col min="7683" max="7685" width="10.25" customWidth="1"/>
    <col min="7686" max="7686" width="10.625" customWidth="1"/>
    <col min="7688" max="7688" width="12.375" customWidth="1"/>
    <col min="7937" max="7937" width="3.5" customWidth="1"/>
    <col min="7938" max="7938" width="22.5" customWidth="1"/>
    <col min="7939" max="7941" width="10.25" customWidth="1"/>
    <col min="7942" max="7942" width="10.625" customWidth="1"/>
    <col min="7944" max="7944" width="12.375" customWidth="1"/>
    <col min="8193" max="8193" width="3.5" customWidth="1"/>
    <col min="8194" max="8194" width="22.5" customWidth="1"/>
    <col min="8195" max="8197" width="10.25" customWidth="1"/>
    <col min="8198" max="8198" width="10.625" customWidth="1"/>
    <col min="8200" max="8200" width="12.375" customWidth="1"/>
    <col min="8449" max="8449" width="3.5" customWidth="1"/>
    <col min="8450" max="8450" width="22.5" customWidth="1"/>
    <col min="8451" max="8453" width="10.25" customWidth="1"/>
    <col min="8454" max="8454" width="10.625" customWidth="1"/>
    <col min="8456" max="8456" width="12.375" customWidth="1"/>
    <col min="8705" max="8705" width="3.5" customWidth="1"/>
    <col min="8706" max="8706" width="22.5" customWidth="1"/>
    <col min="8707" max="8709" width="10.25" customWidth="1"/>
    <col min="8710" max="8710" width="10.625" customWidth="1"/>
    <col min="8712" max="8712" width="12.375" customWidth="1"/>
    <col min="8961" max="8961" width="3.5" customWidth="1"/>
    <col min="8962" max="8962" width="22.5" customWidth="1"/>
    <col min="8963" max="8965" width="10.25" customWidth="1"/>
    <col min="8966" max="8966" width="10.625" customWidth="1"/>
    <col min="8968" max="8968" width="12.375" customWidth="1"/>
    <col min="9217" max="9217" width="3.5" customWidth="1"/>
    <col min="9218" max="9218" width="22.5" customWidth="1"/>
    <col min="9219" max="9221" width="10.25" customWidth="1"/>
    <col min="9222" max="9222" width="10.625" customWidth="1"/>
    <col min="9224" max="9224" width="12.375" customWidth="1"/>
    <col min="9473" max="9473" width="3.5" customWidth="1"/>
    <col min="9474" max="9474" width="22.5" customWidth="1"/>
    <col min="9475" max="9477" width="10.25" customWidth="1"/>
    <col min="9478" max="9478" width="10.625" customWidth="1"/>
    <col min="9480" max="9480" width="12.375" customWidth="1"/>
    <col min="9729" max="9729" width="3.5" customWidth="1"/>
    <col min="9730" max="9730" width="22.5" customWidth="1"/>
    <col min="9731" max="9733" width="10.25" customWidth="1"/>
    <col min="9734" max="9734" width="10.625" customWidth="1"/>
    <col min="9736" max="9736" width="12.375" customWidth="1"/>
    <col min="9985" max="9985" width="3.5" customWidth="1"/>
    <col min="9986" max="9986" width="22.5" customWidth="1"/>
    <col min="9987" max="9989" width="10.25" customWidth="1"/>
    <col min="9990" max="9990" width="10.625" customWidth="1"/>
    <col min="9992" max="9992" width="12.375" customWidth="1"/>
    <col min="10241" max="10241" width="3.5" customWidth="1"/>
    <col min="10242" max="10242" width="22.5" customWidth="1"/>
    <col min="10243" max="10245" width="10.25" customWidth="1"/>
    <col min="10246" max="10246" width="10.625" customWidth="1"/>
    <col min="10248" max="10248" width="12.375" customWidth="1"/>
    <col min="10497" max="10497" width="3.5" customWidth="1"/>
    <col min="10498" max="10498" width="22.5" customWidth="1"/>
    <col min="10499" max="10501" width="10.25" customWidth="1"/>
    <col min="10502" max="10502" width="10.625" customWidth="1"/>
    <col min="10504" max="10504" width="12.375" customWidth="1"/>
    <col min="10753" max="10753" width="3.5" customWidth="1"/>
    <col min="10754" max="10754" width="22.5" customWidth="1"/>
    <col min="10755" max="10757" width="10.25" customWidth="1"/>
    <col min="10758" max="10758" width="10.625" customWidth="1"/>
    <col min="10760" max="10760" width="12.375" customWidth="1"/>
    <col min="11009" max="11009" width="3.5" customWidth="1"/>
    <col min="11010" max="11010" width="22.5" customWidth="1"/>
    <col min="11011" max="11013" width="10.25" customWidth="1"/>
    <col min="11014" max="11014" width="10.625" customWidth="1"/>
    <col min="11016" max="11016" width="12.375" customWidth="1"/>
    <col min="11265" max="11265" width="3.5" customWidth="1"/>
    <col min="11266" max="11266" width="22.5" customWidth="1"/>
    <col min="11267" max="11269" width="10.25" customWidth="1"/>
    <col min="11270" max="11270" width="10.625" customWidth="1"/>
    <col min="11272" max="11272" width="12.375" customWidth="1"/>
    <col min="11521" max="11521" width="3.5" customWidth="1"/>
    <col min="11522" max="11522" width="22.5" customWidth="1"/>
    <col min="11523" max="11525" width="10.25" customWidth="1"/>
    <col min="11526" max="11526" width="10.625" customWidth="1"/>
    <col min="11528" max="11528" width="12.375" customWidth="1"/>
    <col min="11777" max="11777" width="3.5" customWidth="1"/>
    <col min="11778" max="11778" width="22.5" customWidth="1"/>
    <col min="11779" max="11781" width="10.25" customWidth="1"/>
    <col min="11782" max="11782" width="10.625" customWidth="1"/>
    <col min="11784" max="11784" width="12.375" customWidth="1"/>
    <col min="12033" max="12033" width="3.5" customWidth="1"/>
    <col min="12034" max="12034" width="22.5" customWidth="1"/>
    <col min="12035" max="12037" width="10.25" customWidth="1"/>
    <col min="12038" max="12038" width="10.625" customWidth="1"/>
    <col min="12040" max="12040" width="12.375" customWidth="1"/>
    <col min="12289" max="12289" width="3.5" customWidth="1"/>
    <col min="12290" max="12290" width="22.5" customWidth="1"/>
    <col min="12291" max="12293" width="10.25" customWidth="1"/>
    <col min="12294" max="12294" width="10.625" customWidth="1"/>
    <col min="12296" max="12296" width="12.375" customWidth="1"/>
    <col min="12545" max="12545" width="3.5" customWidth="1"/>
    <col min="12546" max="12546" width="22.5" customWidth="1"/>
    <col min="12547" max="12549" width="10.25" customWidth="1"/>
    <col min="12550" max="12550" width="10.625" customWidth="1"/>
    <col min="12552" max="12552" width="12.375" customWidth="1"/>
    <col min="12801" max="12801" width="3.5" customWidth="1"/>
    <col min="12802" max="12802" width="22.5" customWidth="1"/>
    <col min="12803" max="12805" width="10.25" customWidth="1"/>
    <col min="12806" max="12806" width="10.625" customWidth="1"/>
    <col min="12808" max="12808" width="12.375" customWidth="1"/>
    <col min="13057" max="13057" width="3.5" customWidth="1"/>
    <col min="13058" max="13058" width="22.5" customWidth="1"/>
    <col min="13059" max="13061" width="10.25" customWidth="1"/>
    <col min="13062" max="13062" width="10.625" customWidth="1"/>
    <col min="13064" max="13064" width="12.375" customWidth="1"/>
    <col min="13313" max="13313" width="3.5" customWidth="1"/>
    <col min="13314" max="13314" width="22.5" customWidth="1"/>
    <col min="13315" max="13317" width="10.25" customWidth="1"/>
    <col min="13318" max="13318" width="10.625" customWidth="1"/>
    <col min="13320" max="13320" width="12.375" customWidth="1"/>
    <col min="13569" max="13569" width="3.5" customWidth="1"/>
    <col min="13570" max="13570" width="22.5" customWidth="1"/>
    <col min="13571" max="13573" width="10.25" customWidth="1"/>
    <col min="13574" max="13574" width="10.625" customWidth="1"/>
    <col min="13576" max="13576" width="12.375" customWidth="1"/>
    <col min="13825" max="13825" width="3.5" customWidth="1"/>
    <col min="13826" max="13826" width="22.5" customWidth="1"/>
    <col min="13827" max="13829" width="10.25" customWidth="1"/>
    <col min="13830" max="13830" width="10.625" customWidth="1"/>
    <col min="13832" max="13832" width="12.375" customWidth="1"/>
    <col min="14081" max="14081" width="3.5" customWidth="1"/>
    <col min="14082" max="14082" width="22.5" customWidth="1"/>
    <col min="14083" max="14085" width="10.25" customWidth="1"/>
    <col min="14086" max="14086" width="10.625" customWidth="1"/>
    <col min="14088" max="14088" width="12.375" customWidth="1"/>
    <col min="14337" max="14337" width="3.5" customWidth="1"/>
    <col min="14338" max="14338" width="22.5" customWidth="1"/>
    <col min="14339" max="14341" width="10.25" customWidth="1"/>
    <col min="14342" max="14342" width="10.625" customWidth="1"/>
    <col min="14344" max="14344" width="12.375" customWidth="1"/>
    <col min="14593" max="14593" width="3.5" customWidth="1"/>
    <col min="14594" max="14594" width="22.5" customWidth="1"/>
    <col min="14595" max="14597" width="10.25" customWidth="1"/>
    <col min="14598" max="14598" width="10.625" customWidth="1"/>
    <col min="14600" max="14600" width="12.375" customWidth="1"/>
    <col min="14849" max="14849" width="3.5" customWidth="1"/>
    <col min="14850" max="14850" width="22.5" customWidth="1"/>
    <col min="14851" max="14853" width="10.25" customWidth="1"/>
    <col min="14854" max="14854" width="10.625" customWidth="1"/>
    <col min="14856" max="14856" width="12.375" customWidth="1"/>
    <col min="15105" max="15105" width="3.5" customWidth="1"/>
    <col min="15106" max="15106" width="22.5" customWidth="1"/>
    <col min="15107" max="15109" width="10.25" customWidth="1"/>
    <col min="15110" max="15110" width="10.625" customWidth="1"/>
    <col min="15112" max="15112" width="12.375" customWidth="1"/>
    <col min="15361" max="15361" width="3.5" customWidth="1"/>
    <col min="15362" max="15362" width="22.5" customWidth="1"/>
    <col min="15363" max="15365" width="10.25" customWidth="1"/>
    <col min="15366" max="15366" width="10.625" customWidth="1"/>
    <col min="15368" max="15368" width="12.375" customWidth="1"/>
    <col min="15617" max="15617" width="3.5" customWidth="1"/>
    <col min="15618" max="15618" width="22.5" customWidth="1"/>
    <col min="15619" max="15621" width="10.25" customWidth="1"/>
    <col min="15622" max="15622" width="10.625" customWidth="1"/>
    <col min="15624" max="15624" width="12.375" customWidth="1"/>
    <col min="15873" max="15873" width="3.5" customWidth="1"/>
    <col min="15874" max="15874" width="22.5" customWidth="1"/>
    <col min="15875" max="15877" width="10.25" customWidth="1"/>
    <col min="15878" max="15878" width="10.625" customWidth="1"/>
    <col min="15880" max="15880" width="12.375" customWidth="1"/>
    <col min="16129" max="16129" width="3.5" customWidth="1"/>
    <col min="16130" max="16130" width="22.5" customWidth="1"/>
    <col min="16131" max="16133" width="10.25" customWidth="1"/>
    <col min="16134" max="16134" width="10.625" customWidth="1"/>
    <col min="16136" max="16136" width="12.375" customWidth="1"/>
  </cols>
  <sheetData>
    <row r="1" spans="1:10" x14ac:dyDescent="0.2">
      <c r="D1" s="50"/>
    </row>
    <row r="2" spans="1:10" s="51" customFormat="1" ht="20.25" x14ac:dyDescent="0.3">
      <c r="A2" s="126" t="s">
        <v>45</v>
      </c>
      <c r="B2" s="126"/>
      <c r="C2" s="126"/>
      <c r="D2" s="126"/>
      <c r="E2" s="126"/>
      <c r="F2" s="126"/>
    </row>
    <row r="3" spans="1:10" ht="18" x14ac:dyDescent="0.25">
      <c r="A3" s="127" t="s">
        <v>27</v>
      </c>
      <c r="B3" s="127"/>
      <c r="C3" s="127"/>
      <c r="D3" s="127"/>
      <c r="E3" s="127"/>
      <c r="F3" s="127"/>
    </row>
    <row r="4" spans="1:10" ht="16.5" thickBot="1" x14ac:dyDescent="0.3">
      <c r="B4" s="52"/>
      <c r="C4" s="52"/>
      <c r="F4" s="53"/>
      <c r="H4" s="54"/>
    </row>
    <row r="5" spans="1:10" ht="15.75" x14ac:dyDescent="0.25">
      <c r="A5" s="55" t="s">
        <v>46</v>
      </c>
      <c r="B5" s="56" t="s">
        <v>47</v>
      </c>
      <c r="C5" s="56" t="s">
        <v>48</v>
      </c>
      <c r="D5" s="56" t="s">
        <v>49</v>
      </c>
      <c r="E5" s="56" t="s">
        <v>50</v>
      </c>
      <c r="F5" s="57" t="s">
        <v>51</v>
      </c>
      <c r="H5" s="58"/>
    </row>
    <row r="6" spans="1:10" ht="16.5" thickBot="1" x14ac:dyDescent="0.3">
      <c r="A6" s="59"/>
      <c r="B6" s="60"/>
      <c r="C6" s="60">
        <v>2021</v>
      </c>
      <c r="D6" s="60">
        <v>2020</v>
      </c>
      <c r="E6" s="60"/>
      <c r="F6" s="61">
        <v>2020</v>
      </c>
      <c r="H6" s="58"/>
    </row>
    <row r="7" spans="1:10" ht="16.5" thickBot="1" x14ac:dyDescent="0.3">
      <c r="A7" s="62"/>
      <c r="B7" s="63" t="s">
        <v>52</v>
      </c>
      <c r="C7" s="64">
        <f>C9+C14+C24+C32+C39</f>
        <v>2062000</v>
      </c>
      <c r="D7" s="64">
        <f>D9+D14+D24+D32+D39</f>
        <v>1986866</v>
      </c>
      <c r="E7" s="64">
        <f>E9+E14+E24+E32+E39</f>
        <v>75134</v>
      </c>
      <c r="F7" s="65">
        <f>F9+F14+F24+F32+F39</f>
        <v>1997127</v>
      </c>
      <c r="H7" s="66"/>
    </row>
    <row r="8" spans="1:10" ht="15" thickBot="1" x14ac:dyDescent="0.25">
      <c r="A8" s="67"/>
      <c r="B8" s="68"/>
      <c r="C8" s="69"/>
      <c r="D8" s="69"/>
      <c r="E8" s="69"/>
      <c r="F8" s="70"/>
      <c r="H8" s="71"/>
    </row>
    <row r="9" spans="1:10" ht="16.5" thickBot="1" x14ac:dyDescent="0.3">
      <c r="A9" s="72">
        <v>10</v>
      </c>
      <c r="B9" s="73" t="s">
        <v>53</v>
      </c>
      <c r="C9" s="64">
        <f>SUM(C10:C12)</f>
        <v>1115453</v>
      </c>
      <c r="D9" s="64">
        <f>SUM(D10:D12)</f>
        <v>1071270</v>
      </c>
      <c r="E9" s="64">
        <f>SUM(E10:E12)</f>
        <v>44183</v>
      </c>
      <c r="F9" s="74">
        <f>SUM(F10:F12)</f>
        <v>1071270</v>
      </c>
      <c r="H9" s="66"/>
    </row>
    <row r="10" spans="1:10" x14ac:dyDescent="0.2">
      <c r="A10" s="75">
        <v>11</v>
      </c>
      <c r="B10" s="76" t="s">
        <v>28</v>
      </c>
      <c r="C10" s="77">
        <v>1113183</v>
      </c>
      <c r="D10" s="77">
        <v>1069000</v>
      </c>
      <c r="E10" s="77">
        <f>C10-D10</f>
        <v>44183</v>
      </c>
      <c r="F10" s="78">
        <v>1069000</v>
      </c>
      <c r="H10" s="79"/>
    </row>
    <row r="11" spans="1:10" x14ac:dyDescent="0.2">
      <c r="A11" s="80">
        <v>12</v>
      </c>
      <c r="B11" s="81" t="s">
        <v>54</v>
      </c>
      <c r="C11" s="82">
        <v>1470</v>
      </c>
      <c r="D11" s="82">
        <v>1670</v>
      </c>
      <c r="E11" s="77">
        <f>C11-D11</f>
        <v>-200</v>
      </c>
      <c r="F11" s="83">
        <v>1670</v>
      </c>
      <c r="H11" s="79"/>
    </row>
    <row r="12" spans="1:10" x14ac:dyDescent="0.2">
      <c r="A12" s="80">
        <v>19</v>
      </c>
      <c r="B12" s="81" t="s">
        <v>55</v>
      </c>
      <c r="C12" s="82">
        <v>800</v>
      </c>
      <c r="D12" s="82">
        <v>600</v>
      </c>
      <c r="E12" s="77">
        <f>C12-D12</f>
        <v>200</v>
      </c>
      <c r="F12" s="83">
        <v>600</v>
      </c>
      <c r="H12" s="79"/>
    </row>
    <row r="13" spans="1:10" ht="16.5" thickBot="1" x14ac:dyDescent="0.3">
      <c r="A13" s="84"/>
      <c r="B13" s="85"/>
      <c r="C13" s="86"/>
      <c r="D13" s="86"/>
      <c r="E13" s="86"/>
      <c r="F13" s="87"/>
      <c r="H13" s="88"/>
    </row>
    <row r="14" spans="1:10" ht="16.5" thickBot="1" x14ac:dyDescent="0.3">
      <c r="A14" s="72">
        <v>20</v>
      </c>
      <c r="B14" s="73" t="s">
        <v>56</v>
      </c>
      <c r="C14" s="64">
        <f>SUM(C15:C22)</f>
        <v>83519</v>
      </c>
      <c r="D14" s="64">
        <f>SUM(D15:D22)</f>
        <v>91430</v>
      </c>
      <c r="E14" s="64">
        <f>SUM(E15:E22)</f>
        <v>-7911</v>
      </c>
      <c r="F14" s="74">
        <f>SUM(F15:F22)</f>
        <v>92095</v>
      </c>
      <c r="H14" s="66"/>
    </row>
    <row r="15" spans="1:10" x14ac:dyDescent="0.2">
      <c r="A15" s="75">
        <v>21</v>
      </c>
      <c r="B15" s="76" t="s">
        <v>57</v>
      </c>
      <c r="C15" s="77">
        <v>35707</v>
      </c>
      <c r="D15" s="77">
        <v>43207</v>
      </c>
      <c r="E15" s="77">
        <f>C15-D15</f>
        <v>-7500</v>
      </c>
      <c r="F15" s="89">
        <v>43313</v>
      </c>
      <c r="H15" s="79"/>
      <c r="J15" s="54"/>
    </row>
    <row r="16" spans="1:10" x14ac:dyDescent="0.2">
      <c r="A16" s="80">
        <v>22</v>
      </c>
      <c r="B16" s="81" t="s">
        <v>58</v>
      </c>
      <c r="C16" s="82"/>
      <c r="D16" s="82"/>
      <c r="E16" s="77"/>
      <c r="F16" s="83">
        <v>473</v>
      </c>
      <c r="H16" s="79"/>
    </row>
    <row r="17" spans="1:11" x14ac:dyDescent="0.2">
      <c r="A17" s="80">
        <v>23</v>
      </c>
      <c r="B17" s="81" t="s">
        <v>59</v>
      </c>
      <c r="C17" s="82">
        <v>18640</v>
      </c>
      <c r="D17" s="82">
        <v>19653</v>
      </c>
      <c r="E17" s="77">
        <f t="shared" ref="E17:E21" si="0">C17-D17</f>
        <v>-1013</v>
      </c>
      <c r="F17" s="83">
        <v>19653</v>
      </c>
      <c r="H17" s="79"/>
    </row>
    <row r="18" spans="1:11" x14ac:dyDescent="0.2">
      <c r="A18" s="80">
        <v>24</v>
      </c>
      <c r="B18" s="81" t="s">
        <v>60</v>
      </c>
      <c r="C18" s="82">
        <v>510</v>
      </c>
      <c r="D18" s="82">
        <v>455</v>
      </c>
      <c r="E18" s="77">
        <f t="shared" si="0"/>
        <v>55</v>
      </c>
      <c r="F18" s="83">
        <v>455</v>
      </c>
      <c r="H18" s="79"/>
    </row>
    <row r="19" spans="1:11" x14ac:dyDescent="0.2">
      <c r="A19" s="80">
        <v>26</v>
      </c>
      <c r="B19" s="81" t="s">
        <v>61</v>
      </c>
      <c r="C19" s="82">
        <v>3574</v>
      </c>
      <c r="D19" s="82">
        <v>2527</v>
      </c>
      <c r="E19" s="77">
        <f t="shared" si="0"/>
        <v>1047</v>
      </c>
      <c r="F19" s="83">
        <v>2613</v>
      </c>
      <c r="H19" s="79"/>
    </row>
    <row r="20" spans="1:11" x14ac:dyDescent="0.2">
      <c r="A20" s="80">
        <v>27</v>
      </c>
      <c r="B20" s="81" t="s">
        <v>62</v>
      </c>
      <c r="C20" s="82">
        <v>3688</v>
      </c>
      <c r="D20" s="82">
        <v>3688</v>
      </c>
      <c r="E20" s="77">
        <f t="shared" si="0"/>
        <v>0</v>
      </c>
      <c r="F20" s="83">
        <v>3688</v>
      </c>
      <c r="H20" s="79"/>
    </row>
    <row r="21" spans="1:11" x14ac:dyDescent="0.2">
      <c r="A21" s="80">
        <v>28</v>
      </c>
      <c r="B21" s="81" t="s">
        <v>63</v>
      </c>
      <c r="C21" s="82">
        <v>21400</v>
      </c>
      <c r="D21" s="82">
        <v>21900</v>
      </c>
      <c r="E21" s="77">
        <f t="shared" si="0"/>
        <v>-500</v>
      </c>
      <c r="F21" s="83">
        <v>21900</v>
      </c>
      <c r="H21" s="79"/>
    </row>
    <row r="22" spans="1:11" x14ac:dyDescent="0.2">
      <c r="A22" s="80">
        <v>29</v>
      </c>
      <c r="B22" s="81" t="s">
        <v>64</v>
      </c>
      <c r="C22" s="82"/>
      <c r="D22" s="82"/>
      <c r="E22" s="82"/>
      <c r="F22" s="83"/>
      <c r="H22" s="79"/>
    </row>
    <row r="23" spans="1:11" ht="15" thickBot="1" x14ac:dyDescent="0.25">
      <c r="A23" s="90"/>
      <c r="B23" s="91"/>
      <c r="C23" s="92"/>
      <c r="D23" s="92"/>
      <c r="E23" s="92"/>
      <c r="F23" s="93"/>
      <c r="H23" s="71"/>
    </row>
    <row r="24" spans="1:11" ht="16.5" thickBot="1" x14ac:dyDescent="0.3">
      <c r="A24" s="72">
        <v>30</v>
      </c>
      <c r="B24" s="73" t="s">
        <v>65</v>
      </c>
      <c r="C24" s="64">
        <f>SUM(C25:C30)</f>
        <v>681542</v>
      </c>
      <c r="D24" s="64">
        <f>SUM(D25:D30)</f>
        <v>640614</v>
      </c>
      <c r="E24" s="64">
        <f>SUM(E25:E30)</f>
        <v>40928</v>
      </c>
      <c r="F24" s="74">
        <f>SUM(F25:F30)</f>
        <v>649880</v>
      </c>
      <c r="H24" s="66"/>
    </row>
    <row r="25" spans="1:11" x14ac:dyDescent="0.2">
      <c r="A25" s="75">
        <v>31</v>
      </c>
      <c r="B25" s="76" t="s">
        <v>66</v>
      </c>
      <c r="C25" s="77">
        <v>504558</v>
      </c>
      <c r="D25" s="77">
        <v>475283</v>
      </c>
      <c r="E25" s="77">
        <f>C25-D25</f>
        <v>29275</v>
      </c>
      <c r="F25" s="89">
        <v>482324</v>
      </c>
      <c r="H25" s="79"/>
      <c r="K25" s="94"/>
    </row>
    <row r="26" spans="1:11" x14ac:dyDescent="0.2">
      <c r="A26" s="80">
        <v>32</v>
      </c>
      <c r="B26" s="81" t="s">
        <v>67</v>
      </c>
      <c r="C26" s="82">
        <v>705</v>
      </c>
      <c r="D26" s="82">
        <v>860</v>
      </c>
      <c r="E26" s="77">
        <f>C26-D26</f>
        <v>-155</v>
      </c>
      <c r="F26" s="83">
        <v>992</v>
      </c>
      <c r="G26" s="58"/>
      <c r="H26" s="79"/>
    </row>
    <row r="27" spans="1:11" x14ac:dyDescent="0.2">
      <c r="A27" s="80">
        <v>33</v>
      </c>
      <c r="B27" s="81" t="s">
        <v>68</v>
      </c>
      <c r="C27" s="82"/>
      <c r="D27" s="82"/>
      <c r="E27" s="82"/>
      <c r="F27" s="83"/>
      <c r="G27" s="58"/>
      <c r="H27" s="79"/>
    </row>
    <row r="28" spans="1:11" ht="15.75" x14ac:dyDescent="0.25">
      <c r="A28" s="80">
        <v>34</v>
      </c>
      <c r="B28" s="81" t="s">
        <v>69</v>
      </c>
      <c r="C28" s="82">
        <v>174651</v>
      </c>
      <c r="D28" s="82">
        <v>162568</v>
      </c>
      <c r="E28" s="82">
        <f>C28-D28</f>
        <v>12083</v>
      </c>
      <c r="F28" s="83">
        <v>164661</v>
      </c>
      <c r="G28" s="66"/>
      <c r="H28" s="79"/>
    </row>
    <row r="29" spans="1:11" x14ac:dyDescent="0.2">
      <c r="A29" s="80">
        <v>36</v>
      </c>
      <c r="B29" s="81" t="s">
        <v>70</v>
      </c>
      <c r="C29" s="82">
        <v>858</v>
      </c>
      <c r="D29" s="82">
        <v>1007</v>
      </c>
      <c r="E29" s="82">
        <f>C29-D29</f>
        <v>-149</v>
      </c>
      <c r="F29" s="83">
        <v>1007</v>
      </c>
      <c r="G29" s="71"/>
      <c r="H29" s="79"/>
    </row>
    <row r="30" spans="1:11" ht="15.75" x14ac:dyDescent="0.25">
      <c r="A30" s="80">
        <v>37</v>
      </c>
      <c r="B30" s="81" t="s">
        <v>71</v>
      </c>
      <c r="C30" s="82">
        <v>770</v>
      </c>
      <c r="D30" s="82">
        <v>896</v>
      </c>
      <c r="E30" s="82">
        <f>C30-D30</f>
        <v>-126</v>
      </c>
      <c r="F30" s="83">
        <v>896</v>
      </c>
      <c r="G30" s="66"/>
      <c r="H30" s="79"/>
    </row>
    <row r="31" spans="1:11" ht="15" thickBot="1" x14ac:dyDescent="0.25">
      <c r="A31" s="95"/>
      <c r="B31" s="96"/>
      <c r="C31" s="97"/>
      <c r="D31" s="97"/>
      <c r="E31" s="97"/>
      <c r="F31" s="98"/>
      <c r="G31" s="79"/>
      <c r="H31" s="79"/>
    </row>
    <row r="32" spans="1:11" ht="16.5" thickBot="1" x14ac:dyDescent="0.3">
      <c r="A32" s="72">
        <v>40</v>
      </c>
      <c r="B32" s="73" t="s">
        <v>72</v>
      </c>
      <c r="C32" s="64">
        <f>SUM(C33:C37)</f>
        <v>41990</v>
      </c>
      <c r="D32" s="64">
        <f>SUM(D33:D37)</f>
        <v>32242</v>
      </c>
      <c r="E32" s="64">
        <f>SUM(E33:E37)</f>
        <v>9748</v>
      </c>
      <c r="F32" s="74">
        <f>SUM(F33:F37)</f>
        <v>32242</v>
      </c>
      <c r="G32" s="79"/>
      <c r="H32" s="66"/>
    </row>
    <row r="33" spans="1:13" x14ac:dyDescent="0.2">
      <c r="A33" s="75">
        <v>41</v>
      </c>
      <c r="B33" s="76" t="s">
        <v>73</v>
      </c>
      <c r="C33" s="77"/>
      <c r="D33" s="77"/>
      <c r="E33" s="77"/>
      <c r="F33" s="89"/>
      <c r="G33" s="79"/>
      <c r="H33" s="79"/>
    </row>
    <row r="34" spans="1:13" x14ac:dyDescent="0.2">
      <c r="A34" s="80">
        <v>43</v>
      </c>
      <c r="B34" s="81" t="s">
        <v>74</v>
      </c>
      <c r="C34" s="82">
        <v>41390</v>
      </c>
      <c r="D34" s="82">
        <v>31642</v>
      </c>
      <c r="E34" s="82">
        <f>C34-D34</f>
        <v>9748</v>
      </c>
      <c r="F34" s="83">
        <v>31642</v>
      </c>
      <c r="G34" s="79"/>
      <c r="H34" s="79"/>
    </row>
    <row r="35" spans="1:13" ht="15.75" x14ac:dyDescent="0.25">
      <c r="A35" s="80">
        <v>44</v>
      </c>
      <c r="B35" s="81" t="s">
        <v>75</v>
      </c>
      <c r="C35" s="82"/>
      <c r="D35" s="82"/>
      <c r="E35" s="82"/>
      <c r="F35" s="83"/>
      <c r="G35" s="88"/>
      <c r="H35" s="79"/>
      <c r="M35" t="s">
        <v>76</v>
      </c>
    </row>
    <row r="36" spans="1:13" ht="15.75" x14ac:dyDescent="0.25">
      <c r="A36" s="80">
        <v>47</v>
      </c>
      <c r="B36" s="81" t="s">
        <v>77</v>
      </c>
      <c r="C36" s="82"/>
      <c r="D36" s="82"/>
      <c r="E36" s="82"/>
      <c r="F36" s="83"/>
      <c r="G36" s="66"/>
      <c r="H36" s="79"/>
    </row>
    <row r="37" spans="1:13" x14ac:dyDescent="0.2">
      <c r="A37" s="80">
        <v>48</v>
      </c>
      <c r="B37" s="81" t="s">
        <v>78</v>
      </c>
      <c r="C37" s="82">
        <v>600</v>
      </c>
      <c r="D37" s="82">
        <v>600</v>
      </c>
      <c r="E37" s="82">
        <f>C37-D37</f>
        <v>0</v>
      </c>
      <c r="F37" s="83">
        <v>600</v>
      </c>
      <c r="G37" s="79"/>
      <c r="H37" s="79"/>
    </row>
    <row r="38" spans="1:13" ht="15" thickBot="1" x14ac:dyDescent="0.25">
      <c r="A38" s="95"/>
      <c r="B38" s="96"/>
      <c r="C38" s="97"/>
      <c r="D38" s="97"/>
      <c r="E38" s="97"/>
      <c r="F38" s="98"/>
      <c r="G38" s="79"/>
      <c r="H38" s="79"/>
    </row>
    <row r="39" spans="1:13" ht="16.5" thickBot="1" x14ac:dyDescent="0.3">
      <c r="A39" s="72">
        <v>50</v>
      </c>
      <c r="B39" s="73" t="s">
        <v>79</v>
      </c>
      <c r="C39" s="64">
        <f>SUM(C40:C42)</f>
        <v>139496</v>
      </c>
      <c r="D39" s="64">
        <f>SUM(D40:D42)</f>
        <v>151310</v>
      </c>
      <c r="E39" s="64">
        <f>SUM(E40:E42)</f>
        <v>-11814</v>
      </c>
      <c r="F39" s="74">
        <f>SUM(F40:F42)</f>
        <v>151640</v>
      </c>
      <c r="G39" s="79"/>
      <c r="H39" s="66"/>
    </row>
    <row r="40" spans="1:13" x14ac:dyDescent="0.2">
      <c r="A40" s="75">
        <v>51</v>
      </c>
      <c r="B40" s="76" t="s">
        <v>80</v>
      </c>
      <c r="C40" s="77">
        <v>4080</v>
      </c>
      <c r="D40" s="77">
        <v>9080</v>
      </c>
      <c r="E40" s="77">
        <f>C40-D40</f>
        <v>-5000</v>
      </c>
      <c r="F40" s="89">
        <v>9080</v>
      </c>
      <c r="G40" s="79"/>
      <c r="H40" s="79"/>
    </row>
    <row r="41" spans="1:13" ht="15.75" x14ac:dyDescent="0.25">
      <c r="A41" s="80">
        <v>54</v>
      </c>
      <c r="B41" s="81" t="s">
        <v>81</v>
      </c>
      <c r="C41" s="82"/>
      <c r="D41" s="82"/>
      <c r="E41" s="99"/>
      <c r="F41" s="83"/>
      <c r="G41" s="79"/>
      <c r="H41" s="79"/>
    </row>
    <row r="42" spans="1:13" ht="15" thickBot="1" x14ac:dyDescent="0.25">
      <c r="A42" s="100">
        <v>59</v>
      </c>
      <c r="B42" s="101" t="s">
        <v>82</v>
      </c>
      <c r="C42" s="102">
        <v>135416</v>
      </c>
      <c r="D42" s="102">
        <v>142230</v>
      </c>
      <c r="E42" s="102">
        <f>C42-D42</f>
        <v>-6814</v>
      </c>
      <c r="F42" s="103">
        <v>142560</v>
      </c>
      <c r="G42" s="79"/>
      <c r="H42" s="79"/>
    </row>
    <row r="43" spans="1:13" x14ac:dyDescent="0.2">
      <c r="A43" s="104"/>
      <c r="B43" s="104"/>
      <c r="C43" s="58"/>
      <c r="D43" s="104"/>
      <c r="E43" s="104"/>
      <c r="F43" s="104"/>
      <c r="G43" s="79"/>
    </row>
    <row r="44" spans="1:13" x14ac:dyDescent="0.2">
      <c r="C44" s="54"/>
      <c r="G44" s="79"/>
    </row>
    <row r="45" spans="1:13" x14ac:dyDescent="0.2">
      <c r="C45" s="54"/>
      <c r="G45" s="71"/>
    </row>
    <row r="46" spans="1:13" ht="15.75" x14ac:dyDescent="0.25">
      <c r="C46" s="105"/>
      <c r="G46" s="66"/>
    </row>
    <row r="47" spans="1:13" x14ac:dyDescent="0.2">
      <c r="G47" s="79"/>
    </row>
    <row r="48" spans="1:13" x14ac:dyDescent="0.2">
      <c r="G48" s="79"/>
    </row>
    <row r="49" spans="7:7" x14ac:dyDescent="0.2">
      <c r="G49" s="79"/>
    </row>
    <row r="50" spans="7:7" x14ac:dyDescent="0.2">
      <c r="G50" s="79"/>
    </row>
    <row r="51" spans="7:7" x14ac:dyDescent="0.2">
      <c r="G51" s="79"/>
    </row>
    <row r="52" spans="7:7" x14ac:dyDescent="0.2">
      <c r="G52" s="79"/>
    </row>
    <row r="53" spans="7:7" x14ac:dyDescent="0.2">
      <c r="G53" s="79"/>
    </row>
    <row r="54" spans="7:7" ht="15.75" x14ac:dyDescent="0.25">
      <c r="G54" s="66"/>
    </row>
    <row r="55" spans="7:7" x14ac:dyDescent="0.2">
      <c r="G55" s="79"/>
    </row>
    <row r="56" spans="7:7" x14ac:dyDescent="0.2">
      <c r="G56" s="79"/>
    </row>
    <row r="57" spans="7:7" x14ac:dyDescent="0.2">
      <c r="G57" s="79"/>
    </row>
    <row r="58" spans="7:7" x14ac:dyDescent="0.2">
      <c r="G58" s="79"/>
    </row>
    <row r="59" spans="7:7" x14ac:dyDescent="0.2">
      <c r="G59" s="79"/>
    </row>
    <row r="60" spans="7:7" x14ac:dyDescent="0.2">
      <c r="G60" s="79"/>
    </row>
    <row r="61" spans="7:7" ht="15.75" x14ac:dyDescent="0.25">
      <c r="G61" s="66"/>
    </row>
    <row r="62" spans="7:7" x14ac:dyDescent="0.2">
      <c r="G62" s="79"/>
    </row>
    <row r="63" spans="7:7" x14ac:dyDescent="0.2">
      <c r="G63" s="79"/>
    </row>
    <row r="64" spans="7:7" x14ac:dyDescent="0.2">
      <c r="G64" s="79"/>
    </row>
    <row r="65" spans="7:7" x14ac:dyDescent="0.2">
      <c r="G65" s="54"/>
    </row>
    <row r="66" spans="7:7" x14ac:dyDescent="0.2">
      <c r="G66" s="54"/>
    </row>
  </sheetData>
  <sheetProtection password="CC49" sheet="1" objects="1" scenarios="1" formatCells="0" formatColumns="0" formatRows="0" insertColumns="0" insertRows="0" insertHyperlinks="0" deleteColumns="0" deleteRows="0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rightToLeft="1" tabSelected="1" workbookViewId="0">
      <selection activeCell="G4" sqref="G4"/>
    </sheetView>
  </sheetViews>
  <sheetFormatPr defaultRowHeight="14.25" x14ac:dyDescent="0.2"/>
  <cols>
    <col min="1" max="1" width="8.625" customWidth="1"/>
    <col min="2" max="2" width="17.625" customWidth="1"/>
    <col min="3" max="3" width="12.625" customWidth="1"/>
    <col min="4" max="4" width="13.25" customWidth="1"/>
    <col min="5" max="5" width="13.75" customWidth="1"/>
    <col min="6" max="6" width="12.875" customWidth="1"/>
    <col min="8" max="8" width="12.375" customWidth="1"/>
    <col min="255" max="255" width="3.5" customWidth="1"/>
    <col min="256" max="256" width="17.625" customWidth="1"/>
    <col min="257" max="257" width="10.5" customWidth="1"/>
    <col min="258" max="258" width="10.625" customWidth="1"/>
    <col min="259" max="259" width="10.25" customWidth="1"/>
    <col min="260" max="260" width="9.125" customWidth="1"/>
    <col min="261" max="261" width="9.75" customWidth="1"/>
    <col min="262" max="262" width="8.125" customWidth="1"/>
    <col min="264" max="264" width="12.375" customWidth="1"/>
    <col min="511" max="511" width="3.5" customWidth="1"/>
    <col min="512" max="512" width="17.625" customWidth="1"/>
    <col min="513" max="513" width="10.5" customWidth="1"/>
    <col min="514" max="514" width="10.625" customWidth="1"/>
    <col min="515" max="515" width="10.25" customWidth="1"/>
    <col min="516" max="516" width="9.125" customWidth="1"/>
    <col min="517" max="517" width="9.75" customWidth="1"/>
    <col min="518" max="518" width="8.125" customWidth="1"/>
    <col min="520" max="520" width="12.375" customWidth="1"/>
    <col min="767" max="767" width="3.5" customWidth="1"/>
    <col min="768" max="768" width="17.625" customWidth="1"/>
    <col min="769" max="769" width="10.5" customWidth="1"/>
    <col min="770" max="770" width="10.625" customWidth="1"/>
    <col min="771" max="771" width="10.25" customWidth="1"/>
    <col min="772" max="772" width="9.125" customWidth="1"/>
    <col min="773" max="773" width="9.75" customWidth="1"/>
    <col min="774" max="774" width="8.125" customWidth="1"/>
    <col min="776" max="776" width="12.375" customWidth="1"/>
    <col min="1023" max="1023" width="3.5" customWidth="1"/>
    <col min="1024" max="1024" width="17.625" customWidth="1"/>
    <col min="1025" max="1025" width="10.5" customWidth="1"/>
    <col min="1026" max="1026" width="10.625" customWidth="1"/>
    <col min="1027" max="1027" width="10.25" customWidth="1"/>
    <col min="1028" max="1028" width="9.125" customWidth="1"/>
    <col min="1029" max="1029" width="9.75" customWidth="1"/>
    <col min="1030" max="1030" width="8.125" customWidth="1"/>
    <col min="1032" max="1032" width="12.375" customWidth="1"/>
    <col min="1279" max="1279" width="3.5" customWidth="1"/>
    <col min="1280" max="1280" width="17.625" customWidth="1"/>
    <col min="1281" max="1281" width="10.5" customWidth="1"/>
    <col min="1282" max="1282" width="10.625" customWidth="1"/>
    <col min="1283" max="1283" width="10.25" customWidth="1"/>
    <col min="1284" max="1284" width="9.125" customWidth="1"/>
    <col min="1285" max="1285" width="9.75" customWidth="1"/>
    <col min="1286" max="1286" width="8.125" customWidth="1"/>
    <col min="1288" max="1288" width="12.375" customWidth="1"/>
    <col min="1535" max="1535" width="3.5" customWidth="1"/>
    <col min="1536" max="1536" width="17.625" customWidth="1"/>
    <col min="1537" max="1537" width="10.5" customWidth="1"/>
    <col min="1538" max="1538" width="10.625" customWidth="1"/>
    <col min="1539" max="1539" width="10.25" customWidth="1"/>
    <col min="1540" max="1540" width="9.125" customWidth="1"/>
    <col min="1541" max="1541" width="9.75" customWidth="1"/>
    <col min="1542" max="1542" width="8.125" customWidth="1"/>
    <col min="1544" max="1544" width="12.375" customWidth="1"/>
    <col min="1791" max="1791" width="3.5" customWidth="1"/>
    <col min="1792" max="1792" width="17.625" customWidth="1"/>
    <col min="1793" max="1793" width="10.5" customWidth="1"/>
    <col min="1794" max="1794" width="10.625" customWidth="1"/>
    <col min="1795" max="1795" width="10.25" customWidth="1"/>
    <col min="1796" max="1796" width="9.125" customWidth="1"/>
    <col min="1797" max="1797" width="9.75" customWidth="1"/>
    <col min="1798" max="1798" width="8.125" customWidth="1"/>
    <col min="1800" max="1800" width="12.375" customWidth="1"/>
    <col min="2047" max="2047" width="3.5" customWidth="1"/>
    <col min="2048" max="2048" width="17.625" customWidth="1"/>
    <col min="2049" max="2049" width="10.5" customWidth="1"/>
    <col min="2050" max="2050" width="10.625" customWidth="1"/>
    <col min="2051" max="2051" width="10.25" customWidth="1"/>
    <col min="2052" max="2052" width="9.125" customWidth="1"/>
    <col min="2053" max="2053" width="9.75" customWidth="1"/>
    <col min="2054" max="2054" width="8.125" customWidth="1"/>
    <col min="2056" max="2056" width="12.375" customWidth="1"/>
    <col min="2303" max="2303" width="3.5" customWidth="1"/>
    <col min="2304" max="2304" width="17.625" customWidth="1"/>
    <col min="2305" max="2305" width="10.5" customWidth="1"/>
    <col min="2306" max="2306" width="10.625" customWidth="1"/>
    <col min="2307" max="2307" width="10.25" customWidth="1"/>
    <col min="2308" max="2308" width="9.125" customWidth="1"/>
    <col min="2309" max="2309" width="9.75" customWidth="1"/>
    <col min="2310" max="2310" width="8.125" customWidth="1"/>
    <col min="2312" max="2312" width="12.375" customWidth="1"/>
    <col min="2559" max="2559" width="3.5" customWidth="1"/>
    <col min="2560" max="2560" width="17.625" customWidth="1"/>
    <col min="2561" max="2561" width="10.5" customWidth="1"/>
    <col min="2562" max="2562" width="10.625" customWidth="1"/>
    <col min="2563" max="2563" width="10.25" customWidth="1"/>
    <col min="2564" max="2564" width="9.125" customWidth="1"/>
    <col min="2565" max="2565" width="9.75" customWidth="1"/>
    <col min="2566" max="2566" width="8.125" customWidth="1"/>
    <col min="2568" max="2568" width="12.375" customWidth="1"/>
    <col min="2815" max="2815" width="3.5" customWidth="1"/>
    <col min="2816" max="2816" width="17.625" customWidth="1"/>
    <col min="2817" max="2817" width="10.5" customWidth="1"/>
    <col min="2818" max="2818" width="10.625" customWidth="1"/>
    <col min="2819" max="2819" width="10.25" customWidth="1"/>
    <col min="2820" max="2820" width="9.125" customWidth="1"/>
    <col min="2821" max="2821" width="9.75" customWidth="1"/>
    <col min="2822" max="2822" width="8.125" customWidth="1"/>
    <col min="2824" max="2824" width="12.375" customWidth="1"/>
    <col min="3071" max="3071" width="3.5" customWidth="1"/>
    <col min="3072" max="3072" width="17.625" customWidth="1"/>
    <col min="3073" max="3073" width="10.5" customWidth="1"/>
    <col min="3074" max="3074" width="10.625" customWidth="1"/>
    <col min="3075" max="3075" width="10.25" customWidth="1"/>
    <col min="3076" max="3076" width="9.125" customWidth="1"/>
    <col min="3077" max="3077" width="9.75" customWidth="1"/>
    <col min="3078" max="3078" width="8.125" customWidth="1"/>
    <col min="3080" max="3080" width="12.375" customWidth="1"/>
    <col min="3327" max="3327" width="3.5" customWidth="1"/>
    <col min="3328" max="3328" width="17.625" customWidth="1"/>
    <col min="3329" max="3329" width="10.5" customWidth="1"/>
    <col min="3330" max="3330" width="10.625" customWidth="1"/>
    <col min="3331" max="3331" width="10.25" customWidth="1"/>
    <col min="3332" max="3332" width="9.125" customWidth="1"/>
    <col min="3333" max="3333" width="9.75" customWidth="1"/>
    <col min="3334" max="3334" width="8.125" customWidth="1"/>
    <col min="3336" max="3336" width="12.375" customWidth="1"/>
    <col min="3583" max="3583" width="3.5" customWidth="1"/>
    <col min="3584" max="3584" width="17.625" customWidth="1"/>
    <col min="3585" max="3585" width="10.5" customWidth="1"/>
    <col min="3586" max="3586" width="10.625" customWidth="1"/>
    <col min="3587" max="3587" width="10.25" customWidth="1"/>
    <col min="3588" max="3588" width="9.125" customWidth="1"/>
    <col min="3589" max="3589" width="9.75" customWidth="1"/>
    <col min="3590" max="3590" width="8.125" customWidth="1"/>
    <col min="3592" max="3592" width="12.375" customWidth="1"/>
    <col min="3839" max="3839" width="3.5" customWidth="1"/>
    <col min="3840" max="3840" width="17.625" customWidth="1"/>
    <col min="3841" max="3841" width="10.5" customWidth="1"/>
    <col min="3842" max="3842" width="10.625" customWidth="1"/>
    <col min="3843" max="3843" width="10.25" customWidth="1"/>
    <col min="3844" max="3844" width="9.125" customWidth="1"/>
    <col min="3845" max="3845" width="9.75" customWidth="1"/>
    <col min="3846" max="3846" width="8.125" customWidth="1"/>
    <col min="3848" max="3848" width="12.375" customWidth="1"/>
    <col min="4095" max="4095" width="3.5" customWidth="1"/>
    <col min="4096" max="4096" width="17.625" customWidth="1"/>
    <col min="4097" max="4097" width="10.5" customWidth="1"/>
    <col min="4098" max="4098" width="10.625" customWidth="1"/>
    <col min="4099" max="4099" width="10.25" customWidth="1"/>
    <col min="4100" max="4100" width="9.125" customWidth="1"/>
    <col min="4101" max="4101" width="9.75" customWidth="1"/>
    <col min="4102" max="4102" width="8.125" customWidth="1"/>
    <col min="4104" max="4104" width="12.375" customWidth="1"/>
    <col min="4351" max="4351" width="3.5" customWidth="1"/>
    <col min="4352" max="4352" width="17.625" customWidth="1"/>
    <col min="4353" max="4353" width="10.5" customWidth="1"/>
    <col min="4354" max="4354" width="10.625" customWidth="1"/>
    <col min="4355" max="4355" width="10.25" customWidth="1"/>
    <col min="4356" max="4356" width="9.125" customWidth="1"/>
    <col min="4357" max="4357" width="9.75" customWidth="1"/>
    <col min="4358" max="4358" width="8.125" customWidth="1"/>
    <col min="4360" max="4360" width="12.375" customWidth="1"/>
    <col min="4607" max="4607" width="3.5" customWidth="1"/>
    <col min="4608" max="4608" width="17.625" customWidth="1"/>
    <col min="4609" max="4609" width="10.5" customWidth="1"/>
    <col min="4610" max="4610" width="10.625" customWidth="1"/>
    <col min="4611" max="4611" width="10.25" customWidth="1"/>
    <col min="4612" max="4612" width="9.125" customWidth="1"/>
    <col min="4613" max="4613" width="9.75" customWidth="1"/>
    <col min="4614" max="4614" width="8.125" customWidth="1"/>
    <col min="4616" max="4616" width="12.375" customWidth="1"/>
    <col min="4863" max="4863" width="3.5" customWidth="1"/>
    <col min="4864" max="4864" width="17.625" customWidth="1"/>
    <col min="4865" max="4865" width="10.5" customWidth="1"/>
    <col min="4866" max="4866" width="10.625" customWidth="1"/>
    <col min="4867" max="4867" width="10.25" customWidth="1"/>
    <col min="4868" max="4868" width="9.125" customWidth="1"/>
    <col min="4869" max="4869" width="9.75" customWidth="1"/>
    <col min="4870" max="4870" width="8.125" customWidth="1"/>
    <col min="4872" max="4872" width="12.375" customWidth="1"/>
    <col min="5119" max="5119" width="3.5" customWidth="1"/>
    <col min="5120" max="5120" width="17.625" customWidth="1"/>
    <col min="5121" max="5121" width="10.5" customWidth="1"/>
    <col min="5122" max="5122" width="10.625" customWidth="1"/>
    <col min="5123" max="5123" width="10.25" customWidth="1"/>
    <col min="5124" max="5124" width="9.125" customWidth="1"/>
    <col min="5125" max="5125" width="9.75" customWidth="1"/>
    <col min="5126" max="5126" width="8.125" customWidth="1"/>
    <col min="5128" max="5128" width="12.375" customWidth="1"/>
    <col min="5375" max="5375" width="3.5" customWidth="1"/>
    <col min="5376" max="5376" width="17.625" customWidth="1"/>
    <col min="5377" max="5377" width="10.5" customWidth="1"/>
    <col min="5378" max="5378" width="10.625" customWidth="1"/>
    <col min="5379" max="5379" width="10.25" customWidth="1"/>
    <col min="5380" max="5380" width="9.125" customWidth="1"/>
    <col min="5381" max="5381" width="9.75" customWidth="1"/>
    <col min="5382" max="5382" width="8.125" customWidth="1"/>
    <col min="5384" max="5384" width="12.375" customWidth="1"/>
    <col min="5631" max="5631" width="3.5" customWidth="1"/>
    <col min="5632" max="5632" width="17.625" customWidth="1"/>
    <col min="5633" max="5633" width="10.5" customWidth="1"/>
    <col min="5634" max="5634" width="10.625" customWidth="1"/>
    <col min="5635" max="5635" width="10.25" customWidth="1"/>
    <col min="5636" max="5636" width="9.125" customWidth="1"/>
    <col min="5637" max="5637" width="9.75" customWidth="1"/>
    <col min="5638" max="5638" width="8.125" customWidth="1"/>
    <col min="5640" max="5640" width="12.375" customWidth="1"/>
    <col min="5887" max="5887" width="3.5" customWidth="1"/>
    <col min="5888" max="5888" width="17.625" customWidth="1"/>
    <col min="5889" max="5889" width="10.5" customWidth="1"/>
    <col min="5890" max="5890" width="10.625" customWidth="1"/>
    <col min="5891" max="5891" width="10.25" customWidth="1"/>
    <col min="5892" max="5892" width="9.125" customWidth="1"/>
    <col min="5893" max="5893" width="9.75" customWidth="1"/>
    <col min="5894" max="5894" width="8.125" customWidth="1"/>
    <col min="5896" max="5896" width="12.375" customWidth="1"/>
    <col min="6143" max="6143" width="3.5" customWidth="1"/>
    <col min="6144" max="6144" width="17.625" customWidth="1"/>
    <col min="6145" max="6145" width="10.5" customWidth="1"/>
    <col min="6146" max="6146" width="10.625" customWidth="1"/>
    <col min="6147" max="6147" width="10.25" customWidth="1"/>
    <col min="6148" max="6148" width="9.125" customWidth="1"/>
    <col min="6149" max="6149" width="9.75" customWidth="1"/>
    <col min="6150" max="6150" width="8.125" customWidth="1"/>
    <col min="6152" max="6152" width="12.375" customWidth="1"/>
    <col min="6399" max="6399" width="3.5" customWidth="1"/>
    <col min="6400" max="6400" width="17.625" customWidth="1"/>
    <col min="6401" max="6401" width="10.5" customWidth="1"/>
    <col min="6402" max="6402" width="10.625" customWidth="1"/>
    <col min="6403" max="6403" width="10.25" customWidth="1"/>
    <col min="6404" max="6404" width="9.125" customWidth="1"/>
    <col min="6405" max="6405" width="9.75" customWidth="1"/>
    <col min="6406" max="6406" width="8.125" customWidth="1"/>
    <col min="6408" max="6408" width="12.375" customWidth="1"/>
    <col min="6655" max="6655" width="3.5" customWidth="1"/>
    <col min="6656" max="6656" width="17.625" customWidth="1"/>
    <col min="6657" max="6657" width="10.5" customWidth="1"/>
    <col min="6658" max="6658" width="10.625" customWidth="1"/>
    <col min="6659" max="6659" width="10.25" customWidth="1"/>
    <col min="6660" max="6660" width="9.125" customWidth="1"/>
    <col min="6661" max="6661" width="9.75" customWidth="1"/>
    <col min="6662" max="6662" width="8.125" customWidth="1"/>
    <col min="6664" max="6664" width="12.375" customWidth="1"/>
    <col min="6911" max="6911" width="3.5" customWidth="1"/>
    <col min="6912" max="6912" width="17.625" customWidth="1"/>
    <col min="6913" max="6913" width="10.5" customWidth="1"/>
    <col min="6914" max="6914" width="10.625" customWidth="1"/>
    <col min="6915" max="6915" width="10.25" customWidth="1"/>
    <col min="6916" max="6916" width="9.125" customWidth="1"/>
    <col min="6917" max="6917" width="9.75" customWidth="1"/>
    <col min="6918" max="6918" width="8.125" customWidth="1"/>
    <col min="6920" max="6920" width="12.375" customWidth="1"/>
    <col min="7167" max="7167" width="3.5" customWidth="1"/>
    <col min="7168" max="7168" width="17.625" customWidth="1"/>
    <col min="7169" max="7169" width="10.5" customWidth="1"/>
    <col min="7170" max="7170" width="10.625" customWidth="1"/>
    <col min="7171" max="7171" width="10.25" customWidth="1"/>
    <col min="7172" max="7172" width="9.125" customWidth="1"/>
    <col min="7173" max="7173" width="9.75" customWidth="1"/>
    <col min="7174" max="7174" width="8.125" customWidth="1"/>
    <col min="7176" max="7176" width="12.375" customWidth="1"/>
    <col min="7423" max="7423" width="3.5" customWidth="1"/>
    <col min="7424" max="7424" width="17.625" customWidth="1"/>
    <col min="7425" max="7425" width="10.5" customWidth="1"/>
    <col min="7426" max="7426" width="10.625" customWidth="1"/>
    <col min="7427" max="7427" width="10.25" customWidth="1"/>
    <col min="7428" max="7428" width="9.125" customWidth="1"/>
    <col min="7429" max="7429" width="9.75" customWidth="1"/>
    <col min="7430" max="7430" width="8.125" customWidth="1"/>
    <col min="7432" max="7432" width="12.375" customWidth="1"/>
    <col min="7679" max="7679" width="3.5" customWidth="1"/>
    <col min="7680" max="7680" width="17.625" customWidth="1"/>
    <col min="7681" max="7681" width="10.5" customWidth="1"/>
    <col min="7682" max="7682" width="10.625" customWidth="1"/>
    <col min="7683" max="7683" width="10.25" customWidth="1"/>
    <col min="7684" max="7684" width="9.125" customWidth="1"/>
    <col min="7685" max="7685" width="9.75" customWidth="1"/>
    <col min="7686" max="7686" width="8.125" customWidth="1"/>
    <col min="7688" max="7688" width="12.375" customWidth="1"/>
    <col min="7935" max="7935" width="3.5" customWidth="1"/>
    <col min="7936" max="7936" width="17.625" customWidth="1"/>
    <col min="7937" max="7937" width="10.5" customWidth="1"/>
    <col min="7938" max="7938" width="10.625" customWidth="1"/>
    <col min="7939" max="7939" width="10.25" customWidth="1"/>
    <col min="7940" max="7940" width="9.125" customWidth="1"/>
    <col min="7941" max="7941" width="9.75" customWidth="1"/>
    <col min="7942" max="7942" width="8.125" customWidth="1"/>
    <col min="7944" max="7944" width="12.375" customWidth="1"/>
    <col min="8191" max="8191" width="3.5" customWidth="1"/>
    <col min="8192" max="8192" width="17.625" customWidth="1"/>
    <col min="8193" max="8193" width="10.5" customWidth="1"/>
    <col min="8194" max="8194" width="10.625" customWidth="1"/>
    <col min="8195" max="8195" width="10.25" customWidth="1"/>
    <col min="8196" max="8196" width="9.125" customWidth="1"/>
    <col min="8197" max="8197" width="9.75" customWidth="1"/>
    <col min="8198" max="8198" width="8.125" customWidth="1"/>
    <col min="8200" max="8200" width="12.375" customWidth="1"/>
    <col min="8447" max="8447" width="3.5" customWidth="1"/>
    <col min="8448" max="8448" width="17.625" customWidth="1"/>
    <col min="8449" max="8449" width="10.5" customWidth="1"/>
    <col min="8450" max="8450" width="10.625" customWidth="1"/>
    <col min="8451" max="8451" width="10.25" customWidth="1"/>
    <col min="8452" max="8452" width="9.125" customWidth="1"/>
    <col min="8453" max="8453" width="9.75" customWidth="1"/>
    <col min="8454" max="8454" width="8.125" customWidth="1"/>
    <col min="8456" max="8456" width="12.375" customWidth="1"/>
    <col min="8703" max="8703" width="3.5" customWidth="1"/>
    <col min="8704" max="8704" width="17.625" customWidth="1"/>
    <col min="8705" max="8705" width="10.5" customWidth="1"/>
    <col min="8706" max="8706" width="10.625" customWidth="1"/>
    <col min="8707" max="8707" width="10.25" customWidth="1"/>
    <col min="8708" max="8708" width="9.125" customWidth="1"/>
    <col min="8709" max="8709" width="9.75" customWidth="1"/>
    <col min="8710" max="8710" width="8.125" customWidth="1"/>
    <col min="8712" max="8712" width="12.375" customWidth="1"/>
    <col min="8959" max="8959" width="3.5" customWidth="1"/>
    <col min="8960" max="8960" width="17.625" customWidth="1"/>
    <col min="8961" max="8961" width="10.5" customWidth="1"/>
    <col min="8962" max="8962" width="10.625" customWidth="1"/>
    <col min="8963" max="8963" width="10.25" customWidth="1"/>
    <col min="8964" max="8964" width="9.125" customWidth="1"/>
    <col min="8965" max="8965" width="9.75" customWidth="1"/>
    <col min="8966" max="8966" width="8.125" customWidth="1"/>
    <col min="8968" max="8968" width="12.375" customWidth="1"/>
    <col min="9215" max="9215" width="3.5" customWidth="1"/>
    <col min="9216" max="9216" width="17.625" customWidth="1"/>
    <col min="9217" max="9217" width="10.5" customWidth="1"/>
    <col min="9218" max="9218" width="10.625" customWidth="1"/>
    <col min="9219" max="9219" width="10.25" customWidth="1"/>
    <col min="9220" max="9220" width="9.125" customWidth="1"/>
    <col min="9221" max="9221" width="9.75" customWidth="1"/>
    <col min="9222" max="9222" width="8.125" customWidth="1"/>
    <col min="9224" max="9224" width="12.375" customWidth="1"/>
    <col min="9471" max="9471" width="3.5" customWidth="1"/>
    <col min="9472" max="9472" width="17.625" customWidth="1"/>
    <col min="9473" max="9473" width="10.5" customWidth="1"/>
    <col min="9474" max="9474" width="10.625" customWidth="1"/>
    <col min="9475" max="9475" width="10.25" customWidth="1"/>
    <col min="9476" max="9476" width="9.125" customWidth="1"/>
    <col min="9477" max="9477" width="9.75" customWidth="1"/>
    <col min="9478" max="9478" width="8.125" customWidth="1"/>
    <col min="9480" max="9480" width="12.375" customWidth="1"/>
    <col min="9727" max="9727" width="3.5" customWidth="1"/>
    <col min="9728" max="9728" width="17.625" customWidth="1"/>
    <col min="9729" max="9729" width="10.5" customWidth="1"/>
    <col min="9730" max="9730" width="10.625" customWidth="1"/>
    <col min="9731" max="9731" width="10.25" customWidth="1"/>
    <col min="9732" max="9732" width="9.125" customWidth="1"/>
    <col min="9733" max="9733" width="9.75" customWidth="1"/>
    <col min="9734" max="9734" width="8.125" customWidth="1"/>
    <col min="9736" max="9736" width="12.375" customWidth="1"/>
    <col min="9983" max="9983" width="3.5" customWidth="1"/>
    <col min="9984" max="9984" width="17.625" customWidth="1"/>
    <col min="9985" max="9985" width="10.5" customWidth="1"/>
    <col min="9986" max="9986" width="10.625" customWidth="1"/>
    <col min="9987" max="9987" width="10.25" customWidth="1"/>
    <col min="9988" max="9988" width="9.125" customWidth="1"/>
    <col min="9989" max="9989" width="9.75" customWidth="1"/>
    <col min="9990" max="9990" width="8.125" customWidth="1"/>
    <col min="9992" max="9992" width="12.375" customWidth="1"/>
    <col min="10239" max="10239" width="3.5" customWidth="1"/>
    <col min="10240" max="10240" width="17.625" customWidth="1"/>
    <col min="10241" max="10241" width="10.5" customWidth="1"/>
    <col min="10242" max="10242" width="10.625" customWidth="1"/>
    <col min="10243" max="10243" width="10.25" customWidth="1"/>
    <col min="10244" max="10244" width="9.125" customWidth="1"/>
    <col min="10245" max="10245" width="9.75" customWidth="1"/>
    <col min="10246" max="10246" width="8.125" customWidth="1"/>
    <col min="10248" max="10248" width="12.375" customWidth="1"/>
    <col min="10495" max="10495" width="3.5" customWidth="1"/>
    <col min="10496" max="10496" width="17.625" customWidth="1"/>
    <col min="10497" max="10497" width="10.5" customWidth="1"/>
    <col min="10498" max="10498" width="10.625" customWidth="1"/>
    <col min="10499" max="10499" width="10.25" customWidth="1"/>
    <col min="10500" max="10500" width="9.125" customWidth="1"/>
    <col min="10501" max="10501" width="9.75" customWidth="1"/>
    <col min="10502" max="10502" width="8.125" customWidth="1"/>
    <col min="10504" max="10504" width="12.375" customWidth="1"/>
    <col min="10751" max="10751" width="3.5" customWidth="1"/>
    <col min="10752" max="10752" width="17.625" customWidth="1"/>
    <col min="10753" max="10753" width="10.5" customWidth="1"/>
    <col min="10754" max="10754" width="10.625" customWidth="1"/>
    <col min="10755" max="10755" width="10.25" customWidth="1"/>
    <col min="10756" max="10756" width="9.125" customWidth="1"/>
    <col min="10757" max="10757" width="9.75" customWidth="1"/>
    <col min="10758" max="10758" width="8.125" customWidth="1"/>
    <col min="10760" max="10760" width="12.375" customWidth="1"/>
    <col min="11007" max="11007" width="3.5" customWidth="1"/>
    <col min="11008" max="11008" width="17.625" customWidth="1"/>
    <col min="11009" max="11009" width="10.5" customWidth="1"/>
    <col min="11010" max="11010" width="10.625" customWidth="1"/>
    <col min="11011" max="11011" width="10.25" customWidth="1"/>
    <col min="11012" max="11012" width="9.125" customWidth="1"/>
    <col min="11013" max="11013" width="9.75" customWidth="1"/>
    <col min="11014" max="11014" width="8.125" customWidth="1"/>
    <col min="11016" max="11016" width="12.375" customWidth="1"/>
    <col min="11263" max="11263" width="3.5" customWidth="1"/>
    <col min="11264" max="11264" width="17.625" customWidth="1"/>
    <col min="11265" max="11265" width="10.5" customWidth="1"/>
    <col min="11266" max="11266" width="10.625" customWidth="1"/>
    <col min="11267" max="11267" width="10.25" customWidth="1"/>
    <col min="11268" max="11268" width="9.125" customWidth="1"/>
    <col min="11269" max="11269" width="9.75" customWidth="1"/>
    <col min="11270" max="11270" width="8.125" customWidth="1"/>
    <col min="11272" max="11272" width="12.375" customWidth="1"/>
    <col min="11519" max="11519" width="3.5" customWidth="1"/>
    <col min="11520" max="11520" width="17.625" customWidth="1"/>
    <col min="11521" max="11521" width="10.5" customWidth="1"/>
    <col min="11522" max="11522" width="10.625" customWidth="1"/>
    <col min="11523" max="11523" width="10.25" customWidth="1"/>
    <col min="11524" max="11524" width="9.125" customWidth="1"/>
    <col min="11525" max="11525" width="9.75" customWidth="1"/>
    <col min="11526" max="11526" width="8.125" customWidth="1"/>
    <col min="11528" max="11528" width="12.375" customWidth="1"/>
    <col min="11775" max="11775" width="3.5" customWidth="1"/>
    <col min="11776" max="11776" width="17.625" customWidth="1"/>
    <col min="11777" max="11777" width="10.5" customWidth="1"/>
    <col min="11778" max="11778" width="10.625" customWidth="1"/>
    <col min="11779" max="11779" width="10.25" customWidth="1"/>
    <col min="11780" max="11780" width="9.125" customWidth="1"/>
    <col min="11781" max="11781" width="9.75" customWidth="1"/>
    <col min="11782" max="11782" width="8.125" customWidth="1"/>
    <col min="11784" max="11784" width="12.375" customWidth="1"/>
    <col min="12031" max="12031" width="3.5" customWidth="1"/>
    <col min="12032" max="12032" width="17.625" customWidth="1"/>
    <col min="12033" max="12033" width="10.5" customWidth="1"/>
    <col min="12034" max="12034" width="10.625" customWidth="1"/>
    <col min="12035" max="12035" width="10.25" customWidth="1"/>
    <col min="12036" max="12036" width="9.125" customWidth="1"/>
    <col min="12037" max="12037" width="9.75" customWidth="1"/>
    <col min="12038" max="12038" width="8.125" customWidth="1"/>
    <col min="12040" max="12040" width="12.375" customWidth="1"/>
    <col min="12287" max="12287" width="3.5" customWidth="1"/>
    <col min="12288" max="12288" width="17.625" customWidth="1"/>
    <col min="12289" max="12289" width="10.5" customWidth="1"/>
    <col min="12290" max="12290" width="10.625" customWidth="1"/>
    <col min="12291" max="12291" width="10.25" customWidth="1"/>
    <col min="12292" max="12292" width="9.125" customWidth="1"/>
    <col min="12293" max="12293" width="9.75" customWidth="1"/>
    <col min="12294" max="12294" width="8.125" customWidth="1"/>
    <col min="12296" max="12296" width="12.375" customWidth="1"/>
    <col min="12543" max="12543" width="3.5" customWidth="1"/>
    <col min="12544" max="12544" width="17.625" customWidth="1"/>
    <col min="12545" max="12545" width="10.5" customWidth="1"/>
    <col min="12546" max="12546" width="10.625" customWidth="1"/>
    <col min="12547" max="12547" width="10.25" customWidth="1"/>
    <col min="12548" max="12548" width="9.125" customWidth="1"/>
    <col min="12549" max="12549" width="9.75" customWidth="1"/>
    <col min="12550" max="12550" width="8.125" customWidth="1"/>
    <col min="12552" max="12552" width="12.375" customWidth="1"/>
    <col min="12799" max="12799" width="3.5" customWidth="1"/>
    <col min="12800" max="12800" width="17.625" customWidth="1"/>
    <col min="12801" max="12801" width="10.5" customWidth="1"/>
    <col min="12802" max="12802" width="10.625" customWidth="1"/>
    <col min="12803" max="12803" width="10.25" customWidth="1"/>
    <col min="12804" max="12804" width="9.125" customWidth="1"/>
    <col min="12805" max="12805" width="9.75" customWidth="1"/>
    <col min="12806" max="12806" width="8.125" customWidth="1"/>
    <col min="12808" max="12808" width="12.375" customWidth="1"/>
    <col min="13055" max="13055" width="3.5" customWidth="1"/>
    <col min="13056" max="13056" width="17.625" customWidth="1"/>
    <col min="13057" max="13057" width="10.5" customWidth="1"/>
    <col min="13058" max="13058" width="10.625" customWidth="1"/>
    <col min="13059" max="13059" width="10.25" customWidth="1"/>
    <col min="13060" max="13060" width="9.125" customWidth="1"/>
    <col min="13061" max="13061" width="9.75" customWidth="1"/>
    <col min="13062" max="13062" width="8.125" customWidth="1"/>
    <col min="13064" max="13064" width="12.375" customWidth="1"/>
    <col min="13311" max="13311" width="3.5" customWidth="1"/>
    <col min="13312" max="13312" width="17.625" customWidth="1"/>
    <col min="13313" max="13313" width="10.5" customWidth="1"/>
    <col min="13314" max="13314" width="10.625" customWidth="1"/>
    <col min="13315" max="13315" width="10.25" customWidth="1"/>
    <col min="13316" max="13316" width="9.125" customWidth="1"/>
    <col min="13317" max="13317" width="9.75" customWidth="1"/>
    <col min="13318" max="13318" width="8.125" customWidth="1"/>
    <col min="13320" max="13320" width="12.375" customWidth="1"/>
    <col min="13567" max="13567" width="3.5" customWidth="1"/>
    <col min="13568" max="13568" width="17.625" customWidth="1"/>
    <col min="13569" max="13569" width="10.5" customWidth="1"/>
    <col min="13570" max="13570" width="10.625" customWidth="1"/>
    <col min="13571" max="13571" width="10.25" customWidth="1"/>
    <col min="13572" max="13572" width="9.125" customWidth="1"/>
    <col min="13573" max="13573" width="9.75" customWidth="1"/>
    <col min="13574" max="13574" width="8.125" customWidth="1"/>
    <col min="13576" max="13576" width="12.375" customWidth="1"/>
    <col min="13823" max="13823" width="3.5" customWidth="1"/>
    <col min="13824" max="13824" width="17.625" customWidth="1"/>
    <col min="13825" max="13825" width="10.5" customWidth="1"/>
    <col min="13826" max="13826" width="10.625" customWidth="1"/>
    <col min="13827" max="13827" width="10.25" customWidth="1"/>
    <col min="13828" max="13828" width="9.125" customWidth="1"/>
    <col min="13829" max="13829" width="9.75" customWidth="1"/>
    <col min="13830" max="13830" width="8.125" customWidth="1"/>
    <col min="13832" max="13832" width="12.375" customWidth="1"/>
    <col min="14079" max="14079" width="3.5" customWidth="1"/>
    <col min="14080" max="14080" width="17.625" customWidth="1"/>
    <col min="14081" max="14081" width="10.5" customWidth="1"/>
    <col min="14082" max="14082" width="10.625" customWidth="1"/>
    <col min="14083" max="14083" width="10.25" customWidth="1"/>
    <col min="14084" max="14084" width="9.125" customWidth="1"/>
    <col min="14085" max="14085" width="9.75" customWidth="1"/>
    <col min="14086" max="14086" width="8.125" customWidth="1"/>
    <col min="14088" max="14088" width="12.375" customWidth="1"/>
    <col min="14335" max="14335" width="3.5" customWidth="1"/>
    <col min="14336" max="14336" width="17.625" customWidth="1"/>
    <col min="14337" max="14337" width="10.5" customWidth="1"/>
    <col min="14338" max="14338" width="10.625" customWidth="1"/>
    <col min="14339" max="14339" width="10.25" customWidth="1"/>
    <col min="14340" max="14340" width="9.125" customWidth="1"/>
    <col min="14341" max="14341" width="9.75" customWidth="1"/>
    <col min="14342" max="14342" width="8.125" customWidth="1"/>
    <col min="14344" max="14344" width="12.375" customWidth="1"/>
    <col min="14591" max="14591" width="3.5" customWidth="1"/>
    <col min="14592" max="14592" width="17.625" customWidth="1"/>
    <col min="14593" max="14593" width="10.5" customWidth="1"/>
    <col min="14594" max="14594" width="10.625" customWidth="1"/>
    <col min="14595" max="14595" width="10.25" customWidth="1"/>
    <col min="14596" max="14596" width="9.125" customWidth="1"/>
    <col min="14597" max="14597" width="9.75" customWidth="1"/>
    <col min="14598" max="14598" width="8.125" customWidth="1"/>
    <col min="14600" max="14600" width="12.375" customWidth="1"/>
    <col min="14847" max="14847" width="3.5" customWidth="1"/>
    <col min="14848" max="14848" width="17.625" customWidth="1"/>
    <col min="14849" max="14849" width="10.5" customWidth="1"/>
    <col min="14850" max="14850" width="10.625" customWidth="1"/>
    <col min="14851" max="14851" width="10.25" customWidth="1"/>
    <col min="14852" max="14852" width="9.125" customWidth="1"/>
    <col min="14853" max="14853" width="9.75" customWidth="1"/>
    <col min="14854" max="14854" width="8.125" customWidth="1"/>
    <col min="14856" max="14856" width="12.375" customWidth="1"/>
    <col min="15103" max="15103" width="3.5" customWidth="1"/>
    <col min="15104" max="15104" width="17.625" customWidth="1"/>
    <col min="15105" max="15105" width="10.5" customWidth="1"/>
    <col min="15106" max="15106" width="10.625" customWidth="1"/>
    <col min="15107" max="15107" width="10.25" customWidth="1"/>
    <col min="15108" max="15108" width="9.125" customWidth="1"/>
    <col min="15109" max="15109" width="9.75" customWidth="1"/>
    <col min="15110" max="15110" width="8.125" customWidth="1"/>
    <col min="15112" max="15112" width="12.375" customWidth="1"/>
    <col min="15359" max="15359" width="3.5" customWidth="1"/>
    <col min="15360" max="15360" width="17.625" customWidth="1"/>
    <col min="15361" max="15361" width="10.5" customWidth="1"/>
    <col min="15362" max="15362" width="10.625" customWidth="1"/>
    <col min="15363" max="15363" width="10.25" customWidth="1"/>
    <col min="15364" max="15364" width="9.125" customWidth="1"/>
    <col min="15365" max="15365" width="9.75" customWidth="1"/>
    <col min="15366" max="15366" width="8.125" customWidth="1"/>
    <col min="15368" max="15368" width="12.375" customWidth="1"/>
    <col min="15615" max="15615" width="3.5" customWidth="1"/>
    <col min="15616" max="15616" width="17.625" customWidth="1"/>
    <col min="15617" max="15617" width="10.5" customWidth="1"/>
    <col min="15618" max="15618" width="10.625" customWidth="1"/>
    <col min="15619" max="15619" width="10.25" customWidth="1"/>
    <col min="15620" max="15620" width="9.125" customWidth="1"/>
    <col min="15621" max="15621" width="9.75" customWidth="1"/>
    <col min="15622" max="15622" width="8.125" customWidth="1"/>
    <col min="15624" max="15624" width="12.375" customWidth="1"/>
    <col min="15871" max="15871" width="3.5" customWidth="1"/>
    <col min="15872" max="15872" width="17.625" customWidth="1"/>
    <col min="15873" max="15873" width="10.5" customWidth="1"/>
    <col min="15874" max="15874" width="10.625" customWidth="1"/>
    <col min="15875" max="15875" width="10.25" customWidth="1"/>
    <col min="15876" max="15876" width="9.125" customWidth="1"/>
    <col min="15877" max="15877" width="9.75" customWidth="1"/>
    <col min="15878" max="15878" width="8.125" customWidth="1"/>
    <col min="15880" max="15880" width="12.375" customWidth="1"/>
    <col min="16127" max="16127" width="3.5" customWidth="1"/>
    <col min="16128" max="16128" width="17.625" customWidth="1"/>
    <col min="16129" max="16129" width="10.5" customWidth="1"/>
    <col min="16130" max="16130" width="10.625" customWidth="1"/>
    <col min="16131" max="16131" width="10.25" customWidth="1"/>
    <col min="16132" max="16132" width="9.125" customWidth="1"/>
    <col min="16133" max="16133" width="9.75" customWidth="1"/>
    <col min="16134" max="16134" width="8.125" customWidth="1"/>
    <col min="16136" max="16136" width="12.375" customWidth="1"/>
  </cols>
  <sheetData>
    <row r="2" spans="1:8" s="51" customFormat="1" ht="20.25" x14ac:dyDescent="0.3">
      <c r="A2" s="126" t="s">
        <v>45</v>
      </c>
      <c r="B2" s="126"/>
      <c r="C2" s="126"/>
      <c r="D2" s="126"/>
      <c r="E2" s="126"/>
      <c r="F2" s="126"/>
    </row>
    <row r="3" spans="1:8" ht="18" x14ac:dyDescent="0.25">
      <c r="A3" s="127" t="s">
        <v>8</v>
      </c>
      <c r="B3" s="127"/>
      <c r="C3" s="127"/>
      <c r="D3" s="127"/>
      <c r="E3" s="127"/>
      <c r="F3" s="127"/>
    </row>
    <row r="4" spans="1:8" ht="15" thickBot="1" x14ac:dyDescent="0.25">
      <c r="A4" s="54"/>
    </row>
    <row r="5" spans="1:8" ht="15.75" x14ac:dyDescent="0.25">
      <c r="A5" s="55" t="s">
        <v>46</v>
      </c>
      <c r="B5" s="56" t="s">
        <v>47</v>
      </c>
      <c r="C5" s="56" t="s">
        <v>48</v>
      </c>
      <c r="D5" s="56" t="s">
        <v>49</v>
      </c>
      <c r="E5" s="56" t="s">
        <v>50</v>
      </c>
      <c r="F5" s="57" t="s">
        <v>51</v>
      </c>
      <c r="H5" s="58"/>
    </row>
    <row r="6" spans="1:8" ht="16.5" thickBot="1" x14ac:dyDescent="0.3">
      <c r="A6" s="59"/>
      <c r="B6" s="60"/>
      <c r="C6" s="60">
        <v>2021</v>
      </c>
      <c r="D6" s="60">
        <v>2020</v>
      </c>
      <c r="E6" s="60"/>
      <c r="F6" s="61">
        <v>2020</v>
      </c>
      <c r="H6" s="58"/>
    </row>
    <row r="7" spans="1:8" ht="16.5" thickBot="1" x14ac:dyDescent="0.3">
      <c r="A7" s="106"/>
      <c r="B7" s="63" t="s">
        <v>83</v>
      </c>
      <c r="C7" s="64">
        <f>C9+C15+C26+C34</f>
        <v>2062000</v>
      </c>
      <c r="D7" s="64">
        <f>D9+D15+D26+D34</f>
        <v>1986866</v>
      </c>
      <c r="E7" s="64">
        <f>E9+E15+E26+E34</f>
        <v>75134</v>
      </c>
      <c r="F7" s="74">
        <f>F9+F15+F26+F34</f>
        <v>1997127</v>
      </c>
      <c r="H7" s="66"/>
    </row>
    <row r="8" spans="1:8" ht="15" thickBot="1" x14ac:dyDescent="0.25">
      <c r="A8" s="67"/>
      <c r="B8" s="107"/>
      <c r="C8" s="69"/>
      <c r="D8" s="69"/>
      <c r="E8" s="108"/>
      <c r="F8" s="70"/>
      <c r="H8" s="71"/>
    </row>
    <row r="9" spans="1:8" ht="16.5" thickBot="1" x14ac:dyDescent="0.3">
      <c r="A9" s="72">
        <v>6</v>
      </c>
      <c r="B9" s="63" t="s">
        <v>84</v>
      </c>
      <c r="C9" s="64">
        <f>SUM(C10:C14)</f>
        <v>185232</v>
      </c>
      <c r="D9" s="64">
        <f>SUM(D10:D14)</f>
        <v>179415</v>
      </c>
      <c r="E9" s="64">
        <f t="shared" ref="E9:F9" si="0">SUM(E10:E14)</f>
        <v>5817</v>
      </c>
      <c r="F9" s="74">
        <f t="shared" si="0"/>
        <v>180158</v>
      </c>
      <c r="H9" s="66"/>
    </row>
    <row r="10" spans="1:8" x14ac:dyDescent="0.2">
      <c r="A10" s="109">
        <v>61</v>
      </c>
      <c r="B10" s="110" t="s">
        <v>85</v>
      </c>
      <c r="C10" s="77">
        <v>83154</v>
      </c>
      <c r="D10" s="77">
        <v>81291</v>
      </c>
      <c r="E10" s="77">
        <f>C10-D10</f>
        <v>1863</v>
      </c>
      <c r="F10" s="89">
        <v>81497</v>
      </c>
      <c r="H10" s="79"/>
    </row>
    <row r="11" spans="1:8" x14ac:dyDescent="0.2">
      <c r="A11" s="111">
        <v>62</v>
      </c>
      <c r="B11" s="112" t="s">
        <v>86</v>
      </c>
      <c r="C11" s="82">
        <v>41516</v>
      </c>
      <c r="D11" s="82">
        <v>40284</v>
      </c>
      <c r="E11" s="82">
        <f>C11-D11</f>
        <v>1232</v>
      </c>
      <c r="F11" s="83">
        <v>40870</v>
      </c>
      <c r="H11" s="79"/>
    </row>
    <row r="12" spans="1:8" x14ac:dyDescent="0.2">
      <c r="A12" s="111">
        <v>63</v>
      </c>
      <c r="B12" s="112" t="s">
        <v>87</v>
      </c>
      <c r="C12" s="82">
        <v>7562</v>
      </c>
      <c r="D12" s="82">
        <v>7840</v>
      </c>
      <c r="E12" s="82">
        <f>C12-D12</f>
        <v>-278</v>
      </c>
      <c r="F12" s="83">
        <v>7791</v>
      </c>
      <c r="H12" s="79"/>
    </row>
    <row r="13" spans="1:8" x14ac:dyDescent="0.2">
      <c r="A13" s="111">
        <v>64</v>
      </c>
      <c r="B13" s="112" t="s">
        <v>88</v>
      </c>
      <c r="C13" s="82">
        <v>53000</v>
      </c>
      <c r="D13" s="82">
        <v>50000</v>
      </c>
      <c r="E13" s="82">
        <f>C13-D13</f>
        <v>3000</v>
      </c>
      <c r="F13" s="83">
        <v>50000</v>
      </c>
      <c r="H13" s="79"/>
    </row>
    <row r="14" spans="1:8" ht="15" thickBot="1" x14ac:dyDescent="0.25">
      <c r="A14" s="113"/>
      <c r="B14" s="114"/>
      <c r="C14" s="97"/>
      <c r="D14" s="97"/>
      <c r="E14" s="97"/>
      <c r="F14" s="98"/>
      <c r="H14" s="79"/>
    </row>
    <row r="15" spans="1:8" ht="16.5" thickBot="1" x14ac:dyDescent="0.3">
      <c r="A15" s="115">
        <v>7</v>
      </c>
      <c r="B15" s="63" t="s">
        <v>56</v>
      </c>
      <c r="C15" s="64">
        <f>SUM(C16:C25)</f>
        <v>510013</v>
      </c>
      <c r="D15" s="64">
        <f t="shared" ref="D15:F15" si="1">SUM(D16:D25)</f>
        <v>497763</v>
      </c>
      <c r="E15" s="64">
        <f t="shared" si="1"/>
        <v>12250</v>
      </c>
      <c r="F15" s="74">
        <f t="shared" si="1"/>
        <v>501000</v>
      </c>
      <c r="H15" s="66"/>
    </row>
    <row r="16" spans="1:8" x14ac:dyDescent="0.2">
      <c r="A16" s="109">
        <v>71</v>
      </c>
      <c r="B16" s="110" t="s">
        <v>57</v>
      </c>
      <c r="C16" s="77">
        <v>280857</v>
      </c>
      <c r="D16" s="77">
        <v>272731</v>
      </c>
      <c r="E16" s="77">
        <f t="shared" ref="E16:E24" si="2">C16-D16</f>
        <v>8126</v>
      </c>
      <c r="F16" s="89">
        <v>274208</v>
      </c>
      <c r="H16" s="79"/>
    </row>
    <row r="17" spans="1:8" x14ac:dyDescent="0.2">
      <c r="A17" s="111">
        <v>72</v>
      </c>
      <c r="B17" s="112" t="s">
        <v>58</v>
      </c>
      <c r="C17" s="82">
        <v>1700</v>
      </c>
      <c r="D17" s="82">
        <v>1650</v>
      </c>
      <c r="E17" s="82">
        <f t="shared" si="2"/>
        <v>50</v>
      </c>
      <c r="F17" s="83">
        <v>2123</v>
      </c>
      <c r="H17" s="79"/>
    </row>
    <row r="18" spans="1:8" x14ac:dyDescent="0.2">
      <c r="A18" s="111">
        <v>73</v>
      </c>
      <c r="B18" s="112" t="s">
        <v>89</v>
      </c>
      <c r="C18" s="82">
        <v>36163</v>
      </c>
      <c r="D18" s="82">
        <v>34819</v>
      </c>
      <c r="E18" s="82">
        <f t="shared" si="2"/>
        <v>1344</v>
      </c>
      <c r="F18" s="83">
        <v>35214</v>
      </c>
      <c r="H18" s="79"/>
    </row>
    <row r="19" spans="1:8" x14ac:dyDescent="0.2">
      <c r="A19" s="111">
        <v>74</v>
      </c>
      <c r="B19" s="112" t="s">
        <v>90</v>
      </c>
      <c r="C19" s="82">
        <v>76982</v>
      </c>
      <c r="D19" s="82">
        <v>76013</v>
      </c>
      <c r="E19" s="82">
        <f t="shared" si="2"/>
        <v>969</v>
      </c>
      <c r="F19" s="83">
        <v>77075</v>
      </c>
      <c r="H19" s="79"/>
    </row>
    <row r="20" spans="1:8" x14ac:dyDescent="0.2">
      <c r="A20" s="111">
        <v>75</v>
      </c>
      <c r="B20" s="112" t="s">
        <v>91</v>
      </c>
      <c r="C20" s="82">
        <v>676</v>
      </c>
      <c r="D20" s="82">
        <v>751</v>
      </c>
      <c r="E20" s="82">
        <f t="shared" si="2"/>
        <v>-75</v>
      </c>
      <c r="F20" s="83">
        <v>751</v>
      </c>
      <c r="H20" s="79"/>
    </row>
    <row r="21" spans="1:8" x14ac:dyDescent="0.2">
      <c r="A21" s="111">
        <v>76</v>
      </c>
      <c r="B21" s="112" t="s">
        <v>92</v>
      </c>
      <c r="C21" s="82">
        <v>17049</v>
      </c>
      <c r="D21" s="82">
        <v>15256</v>
      </c>
      <c r="E21" s="82">
        <f t="shared" si="2"/>
        <v>1793</v>
      </c>
      <c r="F21" s="83">
        <v>15329</v>
      </c>
      <c r="H21" s="79"/>
    </row>
    <row r="22" spans="1:8" x14ac:dyDescent="0.2">
      <c r="A22" s="111">
        <v>77</v>
      </c>
      <c r="B22" s="112" t="s">
        <v>93</v>
      </c>
      <c r="C22" s="82">
        <v>73798</v>
      </c>
      <c r="D22" s="82">
        <v>74554</v>
      </c>
      <c r="E22" s="82">
        <f t="shared" si="2"/>
        <v>-756</v>
      </c>
      <c r="F22" s="83">
        <v>74124</v>
      </c>
      <c r="H22" s="79"/>
    </row>
    <row r="23" spans="1:8" x14ac:dyDescent="0.2">
      <c r="A23" s="111">
        <v>78</v>
      </c>
      <c r="B23" s="112" t="s">
        <v>94</v>
      </c>
      <c r="C23" s="82">
        <v>22788</v>
      </c>
      <c r="D23" s="82">
        <v>21989</v>
      </c>
      <c r="E23" s="82">
        <f t="shared" si="2"/>
        <v>799</v>
      </c>
      <c r="F23" s="83">
        <v>22176</v>
      </c>
      <c r="H23" s="79"/>
    </row>
    <row r="24" spans="1:8" x14ac:dyDescent="0.2">
      <c r="A24" s="111">
        <v>79</v>
      </c>
      <c r="B24" s="112" t="s">
        <v>64</v>
      </c>
      <c r="C24" s="82">
        <v>0</v>
      </c>
      <c r="D24" s="82">
        <v>0</v>
      </c>
      <c r="E24" s="82">
        <f t="shared" si="2"/>
        <v>0</v>
      </c>
      <c r="F24" s="83">
        <v>0</v>
      </c>
      <c r="H24" s="79"/>
    </row>
    <row r="25" spans="1:8" ht="15" thickBot="1" x14ac:dyDescent="0.25">
      <c r="A25" s="113"/>
      <c r="B25" s="114"/>
      <c r="C25" s="97"/>
      <c r="D25" s="97"/>
      <c r="E25" s="97"/>
      <c r="F25" s="98"/>
      <c r="H25" s="79"/>
    </row>
    <row r="26" spans="1:8" ht="16.5" thickBot="1" x14ac:dyDescent="0.3">
      <c r="A26" s="115">
        <v>8</v>
      </c>
      <c r="B26" s="63" t="s">
        <v>65</v>
      </c>
      <c r="C26" s="64">
        <f>SUM(C27:C33)</f>
        <v>1058395</v>
      </c>
      <c r="D26" s="64">
        <f>SUM(D27:D33)</f>
        <v>1011102</v>
      </c>
      <c r="E26" s="64">
        <f>SUM(E27:E33)</f>
        <v>47293</v>
      </c>
      <c r="F26" s="74">
        <f>SUM(F27:F33)</f>
        <v>1027114</v>
      </c>
      <c r="H26" s="66"/>
    </row>
    <row r="27" spans="1:8" x14ac:dyDescent="0.2">
      <c r="A27" s="109">
        <v>81</v>
      </c>
      <c r="B27" s="110" t="s">
        <v>66</v>
      </c>
      <c r="C27" s="77">
        <v>736865</v>
      </c>
      <c r="D27" s="77">
        <v>698364</v>
      </c>
      <c r="E27" s="77">
        <f t="shared" ref="E27:E33" si="3">C27-D27</f>
        <v>38501</v>
      </c>
      <c r="F27" s="89">
        <v>710792</v>
      </c>
      <c r="H27" s="79"/>
    </row>
    <row r="28" spans="1:8" x14ac:dyDescent="0.2">
      <c r="A28" s="111">
        <v>82</v>
      </c>
      <c r="B28" s="112" t="s">
        <v>95</v>
      </c>
      <c r="C28" s="82">
        <v>47789</v>
      </c>
      <c r="D28" s="82">
        <v>49518</v>
      </c>
      <c r="E28" s="82">
        <f t="shared" si="3"/>
        <v>-1729</v>
      </c>
      <c r="F28" s="83">
        <v>49741</v>
      </c>
      <c r="H28" s="79"/>
    </row>
    <row r="29" spans="1:8" x14ac:dyDescent="0.2">
      <c r="A29" s="111">
        <v>83</v>
      </c>
      <c r="B29" s="112" t="s">
        <v>68</v>
      </c>
      <c r="C29" s="82">
        <v>846</v>
      </c>
      <c r="D29" s="82">
        <v>963</v>
      </c>
      <c r="E29" s="82">
        <f t="shared" si="3"/>
        <v>-117</v>
      </c>
      <c r="F29" s="83">
        <v>963</v>
      </c>
      <c r="H29" s="79"/>
    </row>
    <row r="30" spans="1:8" x14ac:dyDescent="0.2">
      <c r="A30" s="111">
        <v>84</v>
      </c>
      <c r="B30" s="112" t="s">
        <v>69</v>
      </c>
      <c r="C30" s="82">
        <v>256786</v>
      </c>
      <c r="D30" s="82">
        <v>245149</v>
      </c>
      <c r="E30" s="82">
        <f t="shared" si="3"/>
        <v>11637</v>
      </c>
      <c r="F30" s="83">
        <v>248461</v>
      </c>
      <c r="H30" s="79"/>
    </row>
    <row r="31" spans="1:8" x14ac:dyDescent="0.2">
      <c r="A31" s="111">
        <v>85</v>
      </c>
      <c r="B31" s="112" t="s">
        <v>96</v>
      </c>
      <c r="C31" s="82">
        <v>10020</v>
      </c>
      <c r="D31" s="82">
        <v>10025</v>
      </c>
      <c r="E31" s="82">
        <f t="shared" si="3"/>
        <v>-5</v>
      </c>
      <c r="F31" s="83">
        <v>10025</v>
      </c>
      <c r="H31" s="79"/>
    </row>
    <row r="32" spans="1:8" x14ac:dyDescent="0.2">
      <c r="A32" s="111">
        <v>86</v>
      </c>
      <c r="B32" s="112" t="s">
        <v>70</v>
      </c>
      <c r="C32" s="82">
        <v>2502</v>
      </c>
      <c r="D32" s="82">
        <v>3231</v>
      </c>
      <c r="E32" s="82">
        <f t="shared" si="3"/>
        <v>-729</v>
      </c>
      <c r="F32" s="83">
        <v>3258</v>
      </c>
      <c r="H32" s="79"/>
    </row>
    <row r="33" spans="1:8" ht="15" thickBot="1" x14ac:dyDescent="0.25">
      <c r="A33" s="111">
        <v>87</v>
      </c>
      <c r="B33" s="112" t="s">
        <v>71</v>
      </c>
      <c r="C33" s="82">
        <v>3587</v>
      </c>
      <c r="D33" s="82">
        <v>3852</v>
      </c>
      <c r="E33" s="82">
        <f t="shared" si="3"/>
        <v>-265</v>
      </c>
      <c r="F33" s="83">
        <v>3874</v>
      </c>
      <c r="H33" s="79"/>
    </row>
    <row r="34" spans="1:8" ht="16.5" thickBot="1" x14ac:dyDescent="0.3">
      <c r="A34" s="115">
        <v>9</v>
      </c>
      <c r="B34" s="63" t="s">
        <v>72</v>
      </c>
      <c r="C34" s="64">
        <f>SUM(C35:C40)</f>
        <v>308360</v>
      </c>
      <c r="D34" s="64">
        <f t="shared" ref="D34:F34" si="4">SUM(D35:D40)</f>
        <v>298586</v>
      </c>
      <c r="E34" s="64">
        <f t="shared" si="4"/>
        <v>9774</v>
      </c>
      <c r="F34" s="74">
        <f t="shared" si="4"/>
        <v>288855</v>
      </c>
      <c r="H34" s="66"/>
    </row>
    <row r="35" spans="1:8" x14ac:dyDescent="0.2">
      <c r="A35" s="109">
        <v>91</v>
      </c>
      <c r="B35" s="110" t="s">
        <v>73</v>
      </c>
      <c r="C35" s="77"/>
      <c r="D35" s="77"/>
      <c r="E35" s="77"/>
      <c r="F35" s="89"/>
      <c r="H35" s="79"/>
    </row>
    <row r="36" spans="1:8" x14ac:dyDescent="0.2">
      <c r="A36" s="111">
        <v>93</v>
      </c>
      <c r="B36" s="112" t="s">
        <v>74</v>
      </c>
      <c r="C36" s="82">
        <v>26054</v>
      </c>
      <c r="D36" s="82">
        <v>26179</v>
      </c>
      <c r="E36" s="82">
        <f>C36-D36</f>
        <v>-125</v>
      </c>
      <c r="F36" s="116">
        <v>26717</v>
      </c>
      <c r="H36" s="79"/>
    </row>
    <row r="37" spans="1:8" x14ac:dyDescent="0.2">
      <c r="A37" s="111">
        <v>94</v>
      </c>
      <c r="B37" s="112" t="s">
        <v>97</v>
      </c>
      <c r="C37" s="82">
        <v>1745</v>
      </c>
      <c r="D37" s="82">
        <v>1654</v>
      </c>
      <c r="E37" s="82">
        <f>C37-D37</f>
        <v>91</v>
      </c>
      <c r="F37" s="116">
        <v>1692</v>
      </c>
      <c r="H37" s="79"/>
    </row>
    <row r="38" spans="1:8" x14ac:dyDescent="0.2">
      <c r="A38" s="111">
        <v>98</v>
      </c>
      <c r="B38" s="112" t="s">
        <v>78</v>
      </c>
      <c r="C38" s="82"/>
      <c r="D38" s="82"/>
      <c r="E38" s="82"/>
      <c r="F38" s="116"/>
      <c r="H38" s="79"/>
    </row>
    <row r="39" spans="1:8" x14ac:dyDescent="0.2">
      <c r="A39" s="111">
        <v>99</v>
      </c>
      <c r="B39" s="112" t="s">
        <v>98</v>
      </c>
      <c r="C39" s="117">
        <v>280561</v>
      </c>
      <c r="D39" s="117">
        <v>270753</v>
      </c>
      <c r="E39" s="82">
        <f>C39-D39</f>
        <v>9808</v>
      </c>
      <c r="F39" s="116">
        <v>260446</v>
      </c>
      <c r="H39" s="79"/>
    </row>
    <row r="40" spans="1:8" ht="15" thickBot="1" x14ac:dyDescent="0.25">
      <c r="A40" s="118"/>
      <c r="B40" s="119" t="s">
        <v>99</v>
      </c>
      <c r="C40" s="120"/>
      <c r="D40" s="120"/>
      <c r="E40" s="120"/>
      <c r="F40" s="121"/>
      <c r="H40" s="54"/>
    </row>
    <row r="41" spans="1:8" x14ac:dyDescent="0.2">
      <c r="A41" s="54"/>
      <c r="B41" s="54"/>
      <c r="C41" s="54"/>
      <c r="D41" s="54"/>
      <c r="E41" s="54"/>
      <c r="F41" s="54"/>
    </row>
    <row r="42" spans="1:8" x14ac:dyDescent="0.2">
      <c r="A42" s="54"/>
      <c r="B42" s="54"/>
      <c r="C42" s="54"/>
      <c r="D42" s="54"/>
      <c r="E42" s="54"/>
      <c r="F42" s="54"/>
    </row>
    <row r="43" spans="1:8" x14ac:dyDescent="0.2">
      <c r="A43" s="54"/>
      <c r="B43" s="54"/>
      <c r="C43" s="54"/>
      <c r="D43" s="54"/>
      <c r="E43" s="54"/>
      <c r="F43" s="54"/>
    </row>
    <row r="44" spans="1:8" x14ac:dyDescent="0.2">
      <c r="A44" s="54"/>
      <c r="B44" s="54"/>
      <c r="C44" s="54"/>
      <c r="D44" s="54"/>
      <c r="E44" s="54"/>
      <c r="F44" s="54"/>
    </row>
    <row r="45" spans="1:8" x14ac:dyDescent="0.2">
      <c r="A45" s="54"/>
      <c r="B45" s="54"/>
      <c r="C45" s="54"/>
      <c r="D45" s="54"/>
      <c r="E45" s="54"/>
      <c r="F45" s="54"/>
    </row>
    <row r="46" spans="1:8" ht="15" x14ac:dyDescent="0.25">
      <c r="A46" s="54"/>
      <c r="B46" s="54"/>
      <c r="C46" s="122"/>
      <c r="D46" s="54"/>
      <c r="E46" s="54"/>
      <c r="F46" s="54"/>
    </row>
    <row r="47" spans="1:8" x14ac:dyDescent="0.2">
      <c r="A47" s="54"/>
      <c r="B47" s="54"/>
      <c r="C47" s="54"/>
      <c r="D47" s="54"/>
      <c r="E47" s="54"/>
      <c r="F47" s="54"/>
    </row>
    <row r="48" spans="1:8" x14ac:dyDescent="0.2">
      <c r="A48" s="54"/>
      <c r="B48" s="54"/>
      <c r="C48" s="54"/>
      <c r="D48" s="54"/>
      <c r="E48" s="54"/>
      <c r="F48" s="54"/>
    </row>
    <row r="49" spans="1:6" x14ac:dyDescent="0.2">
      <c r="A49" s="54"/>
      <c r="B49" s="54"/>
      <c r="C49" s="54"/>
      <c r="D49" s="54"/>
      <c r="E49" s="54"/>
      <c r="F49" s="54"/>
    </row>
    <row r="50" spans="1:6" x14ac:dyDescent="0.2">
      <c r="A50" s="54"/>
      <c r="B50" s="54"/>
      <c r="C50" s="54"/>
      <c r="D50" s="54"/>
      <c r="E50" s="54"/>
      <c r="F50" s="54"/>
    </row>
  </sheetData>
  <sheetProtection password="CC49" sheet="1" objects="1" scenarios="1" formatCells="0" formatColumns="0" formatRows="0" insertColumns="0" insertRows="0" insertHyperlinks="0" deleteColumns="0" deleteRows="0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17887A-07BE-4BE3-8309-17B69415C1F5}"/>
</file>

<file path=customXml/itemProps2.xml><?xml version="1.0" encoding="utf-8"?>
<ds:datastoreItem xmlns:ds="http://schemas.openxmlformats.org/officeDocument/2006/customXml" ds:itemID="{32A0140F-34C8-4D46-B339-466EB725C293}"/>
</file>

<file path=customXml/itemProps3.xml><?xml version="1.0" encoding="utf-8"?>
<ds:datastoreItem xmlns:ds="http://schemas.openxmlformats.org/officeDocument/2006/customXml" ds:itemID="{58FE45AD-27C9-4256-B419-547E4DF80A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ניתוח תקציב</vt:lpstr>
      <vt:lpstr>תקבולים</vt:lpstr>
      <vt:lpstr>תשלומים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2022-08-16T06:30:00Z</dcterms:created>
  <dcterms:modified xsi:type="dcterms:W3CDTF">2022-08-31T11:00:14Z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