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bookViews>
    <workbookView xWindow="0" yWindow="0" windowWidth="28800" windowHeight="12330"/>
  </bookViews>
  <sheets>
    <sheet name="ניתוח תקציב" sheetId="1" r:id="rId1"/>
    <sheet name="תקבולים" sheetId="2" r:id="rId2"/>
    <sheet name="תשלומי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3" l="1"/>
  <c r="E37" i="3"/>
  <c r="E36" i="3"/>
  <c r="E34" i="3" s="1"/>
  <c r="F34" i="3"/>
  <c r="D34" i="3"/>
  <c r="C34" i="3"/>
  <c r="E33" i="3"/>
  <c r="E32" i="3"/>
  <c r="E31" i="3"/>
  <c r="E30" i="3"/>
  <c r="E29" i="3"/>
  <c r="E28" i="3"/>
  <c r="E27" i="3"/>
  <c r="E26" i="3" s="1"/>
  <c r="F26" i="3"/>
  <c r="D26" i="3"/>
  <c r="C26" i="3"/>
  <c r="C7" i="3" s="1"/>
  <c r="E24" i="3"/>
  <c r="E23" i="3"/>
  <c r="E22" i="3"/>
  <c r="E21" i="3"/>
  <c r="E20" i="3"/>
  <c r="E19" i="3"/>
  <c r="E18" i="3"/>
  <c r="E17" i="3"/>
  <c r="E16" i="3"/>
  <c r="E15" i="3" s="1"/>
  <c r="F15" i="3"/>
  <c r="F7" i="3" s="1"/>
  <c r="D15" i="3"/>
  <c r="C15" i="3"/>
  <c r="E13" i="3"/>
  <c r="E12" i="3"/>
  <c r="E11" i="3"/>
  <c r="E10" i="3"/>
  <c r="E9" i="3" s="1"/>
  <c r="F9" i="3"/>
  <c r="D9" i="3"/>
  <c r="C9" i="3"/>
  <c r="D7" i="3"/>
  <c r="E42" i="2"/>
  <c r="E40" i="2"/>
  <c r="E39" i="2" s="1"/>
  <c r="F39" i="2"/>
  <c r="D39" i="2"/>
  <c r="C39" i="2"/>
  <c r="C7" i="2" s="1"/>
  <c r="E37" i="2"/>
  <c r="E34" i="2"/>
  <c r="F32" i="2"/>
  <c r="E32" i="2"/>
  <c r="D32" i="2"/>
  <c r="C32" i="2"/>
  <c r="E30" i="2"/>
  <c r="E29" i="2"/>
  <c r="E28" i="2"/>
  <c r="E26" i="2"/>
  <c r="E24" i="2" s="1"/>
  <c r="E25" i="2"/>
  <c r="F24" i="2"/>
  <c r="F7" i="2" s="1"/>
  <c r="D24" i="2"/>
  <c r="C24" i="2"/>
  <c r="E21" i="2"/>
  <c r="E20" i="2"/>
  <c r="E19" i="2"/>
  <c r="E18" i="2"/>
  <c r="E17" i="2"/>
  <c r="E14" i="2" s="1"/>
  <c r="E16" i="2"/>
  <c r="E15" i="2"/>
  <c r="F14" i="2"/>
  <c r="D14" i="2"/>
  <c r="C14" i="2"/>
  <c r="E12" i="2"/>
  <c r="E11" i="2"/>
  <c r="E10" i="2"/>
  <c r="E9" i="2" s="1"/>
  <c r="F9" i="2"/>
  <c r="D9" i="2"/>
  <c r="C9" i="2"/>
  <c r="D7" i="2"/>
  <c r="C138" i="1"/>
  <c r="C87" i="1"/>
  <c r="D42" i="1"/>
  <c r="F41" i="1"/>
  <c r="F40" i="1"/>
  <c r="G40" i="1" s="1"/>
  <c r="F39" i="1"/>
  <c r="G39" i="1" s="1"/>
  <c r="F38" i="1"/>
  <c r="F37" i="1"/>
  <c r="G37" i="1" s="1"/>
  <c r="H36" i="1"/>
  <c r="D36" i="1"/>
  <c r="C36" i="1"/>
  <c r="G35" i="1"/>
  <c r="F35" i="1"/>
  <c r="F34" i="1"/>
  <c r="G34" i="1" s="1"/>
  <c r="F33" i="1"/>
  <c r="G33" i="1" s="1"/>
  <c r="H32" i="1"/>
  <c r="D32" i="1"/>
  <c r="C32" i="1"/>
  <c r="F31" i="1"/>
  <c r="G31" i="1" s="1"/>
  <c r="F30" i="1"/>
  <c r="G30" i="1" s="1"/>
  <c r="F29" i="1"/>
  <c r="G29" i="1" s="1"/>
  <c r="G28" i="1"/>
  <c r="F28" i="1"/>
  <c r="H27" i="1"/>
  <c r="H42" i="1" s="1"/>
  <c r="D27" i="1"/>
  <c r="C27" i="1"/>
  <c r="F26" i="1"/>
  <c r="F25" i="1"/>
  <c r="G25" i="1" s="1"/>
  <c r="F24" i="1"/>
  <c r="F27" i="1" s="1"/>
  <c r="G27" i="1" s="1"/>
  <c r="I21" i="1"/>
  <c r="F20" i="1"/>
  <c r="F19" i="1"/>
  <c r="G19" i="1" s="1"/>
  <c r="F18" i="1"/>
  <c r="G18" i="1" s="1"/>
  <c r="G17" i="1"/>
  <c r="F17" i="1"/>
  <c r="H16" i="1"/>
  <c r="D16" i="1"/>
  <c r="C16" i="1"/>
  <c r="F15" i="1"/>
  <c r="G15" i="1" s="1"/>
  <c r="G14" i="1"/>
  <c r="F14" i="1"/>
  <c r="F13" i="1"/>
  <c r="G13" i="1" s="1"/>
  <c r="C13" i="1"/>
  <c r="F12" i="1"/>
  <c r="F16" i="1" s="1"/>
  <c r="G16" i="1" s="1"/>
  <c r="G10" i="1"/>
  <c r="F10" i="1"/>
  <c r="H9" i="1"/>
  <c r="H21" i="1" s="1"/>
  <c r="D9" i="1"/>
  <c r="D21" i="1" s="1"/>
  <c r="D44" i="1" s="1"/>
  <c r="C9" i="1"/>
  <c r="F8" i="1"/>
  <c r="F7" i="1"/>
  <c r="G7" i="1" s="1"/>
  <c r="F6" i="1"/>
  <c r="G6" i="1" s="1"/>
  <c r="F5" i="1"/>
  <c r="F9" i="1" s="1"/>
  <c r="E7" i="3" l="1"/>
  <c r="E7" i="2"/>
  <c r="F21" i="1"/>
  <c r="G21" i="1" s="1"/>
  <c r="F11" i="1"/>
  <c r="G9" i="1"/>
  <c r="E9" i="1"/>
  <c r="H250" i="1"/>
  <c r="H44" i="1"/>
  <c r="E13" i="1"/>
  <c r="D250" i="1"/>
  <c r="E27" i="1"/>
  <c r="C11" i="1"/>
  <c r="E11" i="1" s="1"/>
  <c r="G12" i="1"/>
  <c r="C21" i="1"/>
  <c r="F32" i="1"/>
  <c r="G32" i="1" s="1"/>
  <c r="F36" i="1"/>
  <c r="G36" i="1" s="1"/>
  <c r="C42" i="1"/>
  <c r="D11" i="1"/>
  <c r="H11" i="1"/>
  <c r="G24" i="1"/>
  <c r="G5" i="1"/>
  <c r="G11" i="1" l="1"/>
  <c r="F42" i="1"/>
  <c r="E41" i="1"/>
  <c r="E38" i="1"/>
  <c r="E34" i="1"/>
  <c r="E31" i="1"/>
  <c r="E25" i="1"/>
  <c r="E21" i="1"/>
  <c r="E20" i="1"/>
  <c r="E12" i="1"/>
  <c r="E7" i="1"/>
  <c r="E5" i="1"/>
  <c r="E40" i="1"/>
  <c r="E37" i="1"/>
  <c r="E36" i="1"/>
  <c r="E33" i="1"/>
  <c r="E32" i="1"/>
  <c r="E30" i="1"/>
  <c r="E24" i="1"/>
  <c r="E19" i="1"/>
  <c r="E6" i="1"/>
  <c r="E35" i="1"/>
  <c r="E28" i="1"/>
  <c r="E26" i="1"/>
  <c r="E17" i="1"/>
  <c r="E14" i="1"/>
  <c r="E10" i="1"/>
  <c r="E8" i="1"/>
  <c r="E39" i="1"/>
  <c r="E29" i="1"/>
  <c r="E18" i="1"/>
  <c r="E15" i="1"/>
  <c r="E16" i="1"/>
  <c r="C44" i="1"/>
  <c r="E42" i="1"/>
  <c r="C250" i="1"/>
  <c r="F250" i="1" l="1"/>
  <c r="G42" i="1"/>
</calcChain>
</file>

<file path=xl/comments1.xml><?xml version="1.0" encoding="utf-8"?>
<comments xmlns="http://schemas.openxmlformats.org/spreadsheetml/2006/main">
  <authors>
    <author>גלעד אברמוביץ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</rPr>
          <t>גלעד אברמוביץ:</t>
        </r>
        <r>
          <rPr>
            <sz val="9"/>
            <color indexed="81"/>
            <rFont val="Tahoma"/>
            <family val="2"/>
          </rPr>
          <t xml:space="preserve">
כולל סעיף 1131000690 "השתת' יזמים ראשון סטארטאם" בסך 425 אלש"ח.
כולל סעיף 1112000420 "עצמאיות מ.האישה" בסך 100 אלש"ח.
כולל סעיף 1168000420 בסך 70 אלש"ח.
כולל סעיף 117/420 בסך 1 מלש"ח.
</t>
        </r>
      </text>
    </comment>
  </commentList>
</comments>
</file>

<file path=xl/sharedStrings.xml><?xml version="1.0" encoding="utf-8"?>
<sst xmlns="http://schemas.openxmlformats.org/spreadsheetml/2006/main" count="234" uniqueCount="189">
  <si>
    <t xml:space="preserve">ניתוח תקציב שנת 2019 מעודכן מול הצעת תקציב 2020 באלפי ₪ </t>
  </si>
  <si>
    <t>נושא</t>
  </si>
  <si>
    <t>הצעת תקציב 2020</t>
  </si>
  <si>
    <t>תקציב מעודכן 2019</t>
  </si>
  <si>
    <t>אחוז מהתקציב</t>
  </si>
  <si>
    <t>הגדלה/ הקטנה</t>
  </si>
  <si>
    <t>אחוז השינוי</t>
  </si>
  <si>
    <t>ביצוע 2018</t>
  </si>
  <si>
    <t>תשלומים</t>
  </si>
  <si>
    <t>שכר כללי</t>
  </si>
  <si>
    <t>שכר חינוך</t>
  </si>
  <si>
    <t>שכר רווחה</t>
  </si>
  <si>
    <t>רזרבה שכר</t>
  </si>
  <si>
    <t xml:space="preserve">סה"כ שכר </t>
  </si>
  <si>
    <t>תשלומי פנסיה</t>
  </si>
  <si>
    <t>סה"כ שכר ותשלומי פנסיה</t>
  </si>
  <si>
    <t>פעולות כלליות</t>
  </si>
  <si>
    <t>פעולות חינוך</t>
  </si>
  <si>
    <t>פעולות רווחה</t>
  </si>
  <si>
    <t>דמי ניהול חברה עירונית</t>
  </si>
  <si>
    <t xml:space="preserve">סה"כ פעולות </t>
  </si>
  <si>
    <t>מילוות</t>
  </si>
  <si>
    <t>מימון</t>
  </si>
  <si>
    <t>הנחות ארנונה</t>
  </si>
  <si>
    <t>הוצאה מותנית בהכנסה</t>
  </si>
  <si>
    <t>סה"כ</t>
  </si>
  <si>
    <t>תקבולים</t>
  </si>
  <si>
    <t>ארנונה</t>
  </si>
  <si>
    <t>הנחות מארנונה</t>
  </si>
  <si>
    <t>חד פעמי ארנונה</t>
  </si>
  <si>
    <t xml:space="preserve">סה"כ ארנונה </t>
  </si>
  <si>
    <t>הכנסות עצמיות</t>
  </si>
  <si>
    <t>הכנסות עצמיות ח.פ</t>
  </si>
  <si>
    <t>הכנסות עצמיות רווחה</t>
  </si>
  <si>
    <t>הכנסות עצמיות חינוך</t>
  </si>
  <si>
    <t xml:space="preserve">סה"כ הכנסות עצמיות </t>
  </si>
  <si>
    <t>משרד החינוך</t>
  </si>
  <si>
    <t>משרד הרווחה</t>
  </si>
  <si>
    <t>משרדי ממשלה אחרים</t>
  </si>
  <si>
    <t xml:space="preserve">סה"כ הכנסות ממשרדי ממשלה </t>
  </si>
  <si>
    <t>קרן פיתוח</t>
  </si>
  <si>
    <t>הכנסות מפעל הפיס</t>
  </si>
  <si>
    <t>עודף משנים קודמות</t>
  </si>
  <si>
    <t>דיבידנד מחברת בת</t>
  </si>
  <si>
    <t>הכנסה מותנית</t>
  </si>
  <si>
    <t>עודף/גרעון</t>
  </si>
  <si>
    <t>הנחות עבודה הצעת תקציב 2020:</t>
  </si>
  <si>
    <t>א.</t>
  </si>
  <si>
    <t xml:space="preserve">כולל זחילה של 1% + לא כולל תוספת משרות עירוניות + הסכמים קיימים בלבד. </t>
  </si>
  <si>
    <t>התקציב כולל גם תקצוב כפול של סמנכ"ל תפעול לשנת 2020 ללא מקור תקינה.</t>
  </si>
  <si>
    <t>ב.</t>
  </si>
  <si>
    <t>בפעולות כלליות נכלל קיצוץ של 10%.</t>
  </si>
  <si>
    <t>התקציב אינו כולל תוספת למשימות חדשות.</t>
  </si>
  <si>
    <t>ג.</t>
  </si>
  <si>
    <t>תוספת התקציב במילוות הינה למימון הלוואה חדשה של כ-70 מלש"ח למימון תב"רים.</t>
  </si>
  <si>
    <t>ד.</t>
  </si>
  <si>
    <t>תקציב הכנסות עצמיות הופחת ב-3 מרכיבים עיקריים: שכ"ד נכסי עירייה כ-14 מלש"ח,</t>
  </si>
  <si>
    <t>ריבית מבנקים 7.5 מלש"ח ואגרות בנייה 4.5 מלש"ח.</t>
  </si>
  <si>
    <t>ה.</t>
  </si>
  <si>
    <t>תקצוב דיבידנד ממחברת בת הינו בהנחה שתוקף הפטור ממס מסתיים בדצמבר 2019.</t>
  </si>
  <si>
    <r>
      <t>פירוט הכנסות לפער בין תקציב לצפי ביצוע 2019:</t>
    </r>
    <r>
      <rPr>
        <b/>
        <sz val="12"/>
        <color theme="1"/>
        <rFont val="Arial"/>
        <family val="2"/>
        <scheme val="minor"/>
      </rPr>
      <t xml:space="preserve"> </t>
    </r>
  </si>
  <si>
    <t>תיאור</t>
  </si>
  <si>
    <t>סה"כ באלש"ח</t>
  </si>
  <si>
    <t>רשיונות בנייה</t>
  </si>
  <si>
    <t>רישוי שלטים</t>
  </si>
  <si>
    <t>מיחזור נייר</t>
  </si>
  <si>
    <t>ריבית מבנקים</t>
  </si>
  <si>
    <t>השתת' חברה לביטחון</t>
  </si>
  <si>
    <t>שכ"ד</t>
  </si>
  <si>
    <t>הכנסות מותנות חינוך</t>
  </si>
  <si>
    <t>משרד החינוך+הכנסות עצמיות משרד החינוך</t>
  </si>
  <si>
    <t>שכר תלמידי חוץ</t>
  </si>
  <si>
    <t>בית ספר של הקיץ</t>
  </si>
  <si>
    <t>הסעות ילדים השתתפות משרד החינוך</t>
  </si>
  <si>
    <t>השתתפות ממשלה גני ילדים טרום חובה</t>
  </si>
  <si>
    <t>הכנסות מותנות רווחה</t>
  </si>
  <si>
    <t>משרד הרווחה+הכנסות עצמיות רווחה</t>
  </si>
  <si>
    <t>ילדים בפנימיות</t>
  </si>
  <si>
    <t>מפגרים במוסדות</t>
  </si>
  <si>
    <t>מינהת רווחה אירגוניות</t>
  </si>
  <si>
    <t>שירותים תומכים למפגר</t>
  </si>
  <si>
    <t>ילדים במעונות</t>
  </si>
  <si>
    <t>נושמים לרווחה</t>
  </si>
  <si>
    <t>הכנסות קליטה</t>
  </si>
  <si>
    <t>ניצולי שואה</t>
  </si>
  <si>
    <t>הסעות נכים</t>
  </si>
  <si>
    <t>נוער</t>
  </si>
  <si>
    <t>משפחה בשביל הצמיחה</t>
  </si>
  <si>
    <t>תקיפה מינית</t>
  </si>
  <si>
    <t>סידור במעונות עולים</t>
  </si>
  <si>
    <t>מקלטים לנשים מוכות</t>
  </si>
  <si>
    <t>מפעל הפיס</t>
  </si>
  <si>
    <r>
      <t>פירוט הוצאות לפער בין תקציב לצפי ביצוע 2019:</t>
    </r>
    <r>
      <rPr>
        <b/>
        <sz val="12"/>
        <color theme="1"/>
        <rFont val="Arial"/>
        <family val="2"/>
        <scheme val="minor"/>
      </rPr>
      <t xml:space="preserve"> </t>
    </r>
  </si>
  <si>
    <t>שכר</t>
  </si>
  <si>
    <t>השתתפות בחברה לביטחון</t>
  </si>
  <si>
    <t>החזרי ארנונה</t>
  </si>
  <si>
    <t>מים להשקייה</t>
  </si>
  <si>
    <t>שינוע פסולת לדרום</t>
  </si>
  <si>
    <t>פינוי מכולות</t>
  </si>
  <si>
    <t xml:space="preserve">סעיפים נוספים </t>
  </si>
  <si>
    <t>השתתפות בשכר גננות</t>
  </si>
  <si>
    <t>הוצאות חשמל</t>
  </si>
  <si>
    <t>תוכנית ניצנים</t>
  </si>
  <si>
    <t>יסודי הרשאות</t>
  </si>
  <si>
    <t>תגבור לימודים יסודי</t>
  </si>
  <si>
    <t>יוזמות על יסודי</t>
  </si>
  <si>
    <t>השתתפות בשכר תלמידי חוץ</t>
  </si>
  <si>
    <t>יוזמות יסודי</t>
  </si>
  <si>
    <t>בי"ס קיץ</t>
  </si>
  <si>
    <t>סל מדע</t>
  </si>
  <si>
    <t>ניקיון</t>
  </si>
  <si>
    <t>הנגשה פרטנית</t>
  </si>
  <si>
    <t>איחוד משכורות</t>
  </si>
  <si>
    <t>יוזמות פרט</t>
  </si>
  <si>
    <t>השאלת ספרים</t>
  </si>
  <si>
    <t>יוזמות קדם יסודי</t>
  </si>
  <si>
    <t>סעיפים נוספים בחינוך</t>
  </si>
  <si>
    <t>שיקום נכים</t>
  </si>
  <si>
    <t>צרכים למשפחה</t>
  </si>
  <si>
    <t>מעונות מפגרים</t>
  </si>
  <si>
    <t>שירותים לקשיש</t>
  </si>
  <si>
    <t>קידום וטיפול בנוער ובצעירים</t>
  </si>
  <si>
    <t>אחזקת ילדים במעונות יום</t>
  </si>
  <si>
    <t>פעולות קליטה רווחה</t>
  </si>
  <si>
    <t>עבודה קהילתית</t>
  </si>
  <si>
    <t>בית לניצולי שואה</t>
  </si>
  <si>
    <t>פעולות קליטה ממשלה</t>
  </si>
  <si>
    <t>עם הפנים לקהילה</t>
  </si>
  <si>
    <t>שיקום ופיגור עולים</t>
  </si>
  <si>
    <t>מאבק בסמים פעולות</t>
  </si>
  <si>
    <t>סידור בפנימיות עולים</t>
  </si>
  <si>
    <t>ניצולי שואה ממשלה</t>
  </si>
  <si>
    <t>סעיפים נוספים ברווחה</t>
  </si>
  <si>
    <t xml:space="preserve"> תקציב שנת 2020 (לפי פרקים באלפי ש"ח)</t>
  </si>
  <si>
    <t>פרק</t>
  </si>
  <si>
    <t>פרטים</t>
  </si>
  <si>
    <t xml:space="preserve"> הצעת תקציב</t>
  </si>
  <si>
    <t>תקציב מעודכן</t>
  </si>
  <si>
    <t>הגדלה/הקטנה</t>
  </si>
  <si>
    <t>ביצוע שנת</t>
  </si>
  <si>
    <t>מאושר 2019</t>
  </si>
  <si>
    <t>סה"כ כללי</t>
  </si>
  <si>
    <t>מיסים</t>
  </si>
  <si>
    <t>אגרות</t>
  </si>
  <si>
    <t>מענקים כלליים</t>
  </si>
  <si>
    <t>שירותים מקומיים</t>
  </si>
  <si>
    <t>תברואה</t>
  </si>
  <si>
    <t>שמירה ובטחון</t>
  </si>
  <si>
    <t>מינהל ההנדסה</t>
  </si>
  <si>
    <t>נכסים ציבוריים</t>
  </si>
  <si>
    <t>שירותים שונים והשתתפויות</t>
  </si>
  <si>
    <t>חגיגות</t>
  </si>
  <si>
    <t>פיקוח עירוני</t>
  </si>
  <si>
    <t>שירותים חקלאיים</t>
  </si>
  <si>
    <t>שירותים ממלכתיים</t>
  </si>
  <si>
    <t>חינוך</t>
  </si>
  <si>
    <t>תרבות</t>
  </si>
  <si>
    <t>בריאות</t>
  </si>
  <si>
    <t>רווחה</t>
  </si>
  <si>
    <t>קליטת עלייה</t>
  </si>
  <si>
    <t>איכות הסביבה</t>
  </si>
  <si>
    <t>מפעלים</t>
  </si>
  <si>
    <t>מים</t>
  </si>
  <si>
    <t>נכסים</t>
  </si>
  <si>
    <t>תחבורה</t>
  </si>
  <si>
    <t xml:space="preserve"> </t>
  </si>
  <si>
    <t>מפעל ביוב</t>
  </si>
  <si>
    <t>מפעלים אחרים</t>
  </si>
  <si>
    <t>תקבולים בלתי רגילים</t>
  </si>
  <si>
    <t>ריבית והחזר הוצ' משנים קודמות</t>
  </si>
  <si>
    <t>שיקים חוזרים</t>
  </si>
  <si>
    <t xml:space="preserve">החזר קרנות והכנסות מיוחדות </t>
  </si>
  <si>
    <t xml:space="preserve">סה"כ כללי </t>
  </si>
  <si>
    <t>הנהלה כללית</t>
  </si>
  <si>
    <t>מינהל כללי</t>
  </si>
  <si>
    <t>מינהל כספי</t>
  </si>
  <si>
    <t>עמלה ריבית והוצ' מימון</t>
  </si>
  <si>
    <t>פרעון מילוות</t>
  </si>
  <si>
    <t>מינהל הנדסה</t>
  </si>
  <si>
    <t>מינהל בינוי ותשתית</t>
  </si>
  <si>
    <t xml:space="preserve">חגיגות,מבצעים </t>
  </si>
  <si>
    <t>שירותים והשתת' כלליות</t>
  </si>
  <si>
    <t>פיתוח כלכלי</t>
  </si>
  <si>
    <t>פיקוח עירוני+ בית משפט</t>
  </si>
  <si>
    <t>תרבות נוער וספורט</t>
  </si>
  <si>
    <t>דת</t>
  </si>
  <si>
    <t>רכבים</t>
  </si>
  <si>
    <t>תשלומים בלתי רגילים</t>
  </si>
  <si>
    <t>כולל שכר גימלאים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</si>
</sst>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  <font>
      <b/>
      <u/>
      <sz val="14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u/>
      <sz val="14"/>
      <color rgb="FF008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4"/>
      <color theme="4"/>
      <name val="Arial"/>
      <family val="2"/>
      <scheme val="minor"/>
    </font>
    <font>
      <sz val="12"/>
      <name val="Arial"/>
      <family val="2"/>
      <scheme val="minor"/>
    </font>
    <font>
      <sz val="14"/>
      <color rgb="FFFF0000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1"/>
      <color rgb="FFFF0000"/>
      <name val="Arial"/>
      <family val="2"/>
      <charset val="177"/>
      <scheme val="minor"/>
    </font>
    <font>
      <sz val="12"/>
      <color rgb="FFFF0000"/>
      <name val="Arial"/>
      <family val="2"/>
      <scheme val="minor"/>
    </font>
    <font>
      <sz val="12"/>
      <name val="Arial"/>
      <family val="2"/>
    </font>
    <font>
      <b/>
      <u/>
      <sz val="12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0"/>
      <name val="Arial"/>
      <family val="2"/>
      <charset val="177"/>
    </font>
    <font>
      <b/>
      <u/>
      <sz val="16"/>
      <name val="Arial"/>
      <family val="2"/>
      <charset val="177"/>
    </font>
    <font>
      <sz val="11"/>
      <name val="Arial"/>
      <family val="2"/>
      <charset val="177"/>
      <scheme val="minor"/>
    </font>
    <font>
      <b/>
      <sz val="14"/>
      <color indexed="12"/>
      <name val="Arial"/>
      <family val="2"/>
      <charset val="177"/>
    </font>
    <font>
      <b/>
      <sz val="12"/>
      <color indexed="12"/>
      <name val="Arial"/>
      <family val="2"/>
      <charset val="177"/>
    </font>
    <font>
      <b/>
      <sz val="12"/>
      <color indexed="61"/>
      <name val="Arial"/>
      <family val="2"/>
      <charset val="177"/>
    </font>
    <font>
      <b/>
      <sz val="12"/>
      <name val="Arial"/>
      <family val="2"/>
      <charset val="177"/>
    </font>
    <font>
      <sz val="10"/>
      <color indexed="10"/>
      <name val="Arial"/>
      <family val="2"/>
      <charset val="177"/>
    </font>
    <font>
      <b/>
      <sz val="12"/>
      <color indexed="10"/>
      <name val="Arial"/>
      <family val="2"/>
      <charset val="177"/>
    </font>
    <font>
      <b/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right" vertical="center" wrapText="1"/>
    </xf>
    <xf numFmtId="164" fontId="12" fillId="0" borderId="8" xfId="1" applyNumberFormat="1" applyFont="1" applyFill="1" applyBorder="1" applyAlignment="1">
      <alignment vertical="center"/>
    </xf>
    <xf numFmtId="10" fontId="12" fillId="0" borderId="8" xfId="2" applyNumberFormat="1" applyFont="1" applyFill="1" applyBorder="1" applyAlignment="1">
      <alignment horizontal="right" vertical="center"/>
    </xf>
    <xf numFmtId="3" fontId="12" fillId="0" borderId="8" xfId="0" applyNumberFormat="1" applyFont="1" applyFill="1" applyBorder="1" applyAlignment="1">
      <alignment horizontal="right" vertical="center"/>
    </xf>
    <xf numFmtId="164" fontId="12" fillId="0" borderId="9" xfId="1" applyNumberFormat="1" applyFont="1" applyFill="1" applyBorder="1" applyAlignment="1">
      <alignment vertical="center"/>
    </xf>
    <xf numFmtId="164" fontId="0" fillId="0" borderId="0" xfId="0" applyNumberFormat="1"/>
    <xf numFmtId="0" fontId="9" fillId="0" borderId="8" xfId="0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right" vertical="center"/>
    </xf>
    <xf numFmtId="164" fontId="12" fillId="0" borderId="11" xfId="1" applyNumberFormat="1" applyFont="1" applyFill="1" applyBorder="1" applyAlignment="1">
      <alignment vertical="center"/>
    </xf>
    <xf numFmtId="10" fontId="12" fillId="0" borderId="11" xfId="2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164" fontId="12" fillId="0" borderId="12" xfId="1" applyNumberFormat="1" applyFont="1" applyFill="1" applyBorder="1" applyAlignment="1">
      <alignment vertical="center"/>
    </xf>
    <xf numFmtId="0" fontId="13" fillId="2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right" vertical="center"/>
    </xf>
    <xf numFmtId="164" fontId="14" fillId="0" borderId="14" xfId="1" applyNumberFormat="1" applyFont="1" applyFill="1" applyBorder="1" applyAlignment="1">
      <alignment vertical="center"/>
    </xf>
    <xf numFmtId="10" fontId="14" fillId="0" borderId="14" xfId="2" applyNumberFormat="1" applyFont="1" applyFill="1" applyBorder="1" applyAlignment="1">
      <alignment vertical="center"/>
    </xf>
    <xf numFmtId="164" fontId="15" fillId="0" borderId="0" xfId="0" applyNumberFormat="1" applyFont="1"/>
    <xf numFmtId="0" fontId="15" fillId="0" borderId="0" xfId="0" applyFont="1"/>
    <xf numFmtId="0" fontId="9" fillId="0" borderId="15" xfId="0" applyFont="1" applyFill="1" applyBorder="1" applyAlignment="1">
      <alignment horizontal="right" vertical="center" wrapText="1"/>
    </xf>
    <xf numFmtId="164" fontId="12" fillId="0" borderId="15" xfId="1" applyNumberFormat="1" applyFont="1" applyFill="1" applyBorder="1" applyAlignment="1">
      <alignment vertical="center"/>
    </xf>
    <xf numFmtId="10" fontId="12" fillId="0" borderId="15" xfId="2" applyNumberFormat="1" applyFont="1" applyFill="1" applyBorder="1" applyAlignment="1">
      <alignment horizontal="right" vertical="center"/>
    </xf>
    <xf numFmtId="3" fontId="12" fillId="0" borderId="15" xfId="0" applyNumberFormat="1" applyFont="1" applyFill="1" applyBorder="1" applyAlignment="1">
      <alignment horizontal="right" vertical="center"/>
    </xf>
    <xf numFmtId="164" fontId="12" fillId="0" borderId="16" xfId="1" applyNumberFormat="1" applyFont="1" applyFill="1" applyBorder="1" applyAlignment="1">
      <alignment vertical="center"/>
    </xf>
    <xf numFmtId="164" fontId="12" fillId="0" borderId="17" xfId="1" applyNumberFormat="1" applyFont="1" applyFill="1" applyBorder="1" applyAlignment="1">
      <alignment vertical="center"/>
    </xf>
    <xf numFmtId="0" fontId="8" fillId="2" borderId="18" xfId="0" applyFont="1" applyFill="1" applyBorder="1" applyAlignment="1">
      <alignment horizontal="center" vertical="center"/>
    </xf>
    <xf numFmtId="164" fontId="12" fillId="0" borderId="19" xfId="1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right"/>
    </xf>
    <xf numFmtId="3" fontId="14" fillId="0" borderId="20" xfId="0" applyNumberFormat="1" applyFont="1" applyFill="1" applyBorder="1" applyAlignment="1">
      <alignment horizontal="right"/>
    </xf>
    <xf numFmtId="10" fontId="14" fillId="0" borderId="20" xfId="2" applyNumberFormat="1" applyFont="1" applyFill="1" applyBorder="1" applyAlignment="1">
      <alignment vertical="center"/>
    </xf>
    <xf numFmtId="0" fontId="17" fillId="0" borderId="0" xfId="0" applyFont="1" applyAlignment="1"/>
    <xf numFmtId="0" fontId="16" fillId="2" borderId="2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right"/>
    </xf>
    <xf numFmtId="3" fontId="14" fillId="0" borderId="22" xfId="0" applyNumberFormat="1" applyFont="1" applyFill="1" applyBorder="1" applyAlignment="1">
      <alignment horizontal="right"/>
    </xf>
    <xf numFmtId="10" fontId="18" fillId="0" borderId="22" xfId="2" applyNumberFormat="1" applyFont="1" applyFill="1" applyBorder="1" applyAlignment="1">
      <alignment vertical="center"/>
    </xf>
    <xf numFmtId="164" fontId="19" fillId="0" borderId="9" xfId="1" applyNumberFormat="1" applyFont="1" applyFill="1" applyBorder="1" applyAlignment="1">
      <alignment vertical="center"/>
    </xf>
    <xf numFmtId="0" fontId="9" fillId="0" borderId="25" xfId="0" applyFont="1" applyFill="1" applyBorder="1" applyAlignment="1">
      <alignment horizontal="right" vertical="center"/>
    </xf>
    <xf numFmtId="164" fontId="12" fillId="0" borderId="25" xfId="1" applyNumberFormat="1" applyFont="1" applyFill="1" applyBorder="1" applyAlignment="1">
      <alignment vertical="center"/>
    </xf>
    <xf numFmtId="10" fontId="12" fillId="0" borderId="25" xfId="2" applyNumberFormat="1" applyFont="1" applyFill="1" applyBorder="1" applyAlignment="1">
      <alignment horizontal="right" vertical="center"/>
    </xf>
    <xf numFmtId="3" fontId="12" fillId="0" borderId="26" xfId="0" applyNumberFormat="1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right"/>
    </xf>
    <xf numFmtId="3" fontId="14" fillId="0" borderId="2" xfId="0" applyNumberFormat="1" applyFont="1" applyFill="1" applyBorder="1" applyAlignment="1">
      <alignment horizontal="right"/>
    </xf>
    <xf numFmtId="9" fontId="14" fillId="0" borderId="2" xfId="2" applyFont="1" applyFill="1" applyBorder="1" applyAlignment="1">
      <alignment horizontal="right"/>
    </xf>
    <xf numFmtId="10" fontId="14" fillId="0" borderId="27" xfId="2" applyNumberFormat="1" applyFont="1" applyFill="1" applyBorder="1" applyAlignment="1">
      <alignment horizontal="right"/>
    </xf>
    <xf numFmtId="3" fontId="14" fillId="0" borderId="3" xfId="0" applyNumberFormat="1" applyFont="1" applyFill="1" applyBorder="1" applyAlignment="1">
      <alignment horizontal="right"/>
    </xf>
    <xf numFmtId="3" fontId="0" fillId="0" borderId="0" xfId="0" applyNumberFormat="1"/>
    <xf numFmtId="0" fontId="9" fillId="0" borderId="0" xfId="0" applyFont="1" applyFill="1" applyBorder="1" applyAlignment="1">
      <alignment horizontal="right" vertical="center"/>
    </xf>
    <xf numFmtId="0" fontId="9" fillId="0" borderId="0" xfId="0" applyFont="1"/>
    <xf numFmtId="0" fontId="21" fillId="0" borderId="0" xfId="0" applyFont="1" applyFill="1" applyBorder="1"/>
    <xf numFmtId="0" fontId="21" fillId="0" borderId="0" xfId="0" applyFont="1"/>
    <xf numFmtId="0" fontId="5" fillId="0" borderId="0" xfId="0" applyFont="1" applyBorder="1"/>
    <xf numFmtId="0" fontId="5" fillId="0" borderId="8" xfId="0" applyFont="1" applyBorder="1"/>
    <xf numFmtId="164" fontId="5" fillId="0" borderId="8" xfId="1" applyNumberFormat="1" applyFont="1" applyBorder="1"/>
    <xf numFmtId="0" fontId="5" fillId="0" borderId="8" xfId="0" applyFont="1" applyBorder="1" applyAlignment="1">
      <alignment horizontal="center"/>
    </xf>
    <xf numFmtId="164" fontId="5" fillId="4" borderId="8" xfId="1" applyNumberFormat="1" applyFont="1" applyFill="1" applyBorder="1"/>
    <xf numFmtId="0" fontId="22" fillId="0" borderId="0" xfId="0" applyFont="1" applyAlignment="1">
      <alignment horizontal="center"/>
    </xf>
    <xf numFmtId="0" fontId="24" fillId="0" borderId="0" xfId="0" applyFont="1"/>
    <xf numFmtId="0" fontId="26" fillId="0" borderId="0" xfId="0" applyFont="1"/>
    <xf numFmtId="0" fontId="27" fillId="0" borderId="0" xfId="0" applyFont="1"/>
    <xf numFmtId="0" fontId="0" fillId="0" borderId="0" xfId="0" applyBorder="1"/>
    <xf numFmtId="0" fontId="28" fillId="2" borderId="21" xfId="0" applyFont="1" applyFill="1" applyBorder="1"/>
    <xf numFmtId="0" fontId="28" fillId="2" borderId="28" xfId="0" applyFont="1" applyFill="1" applyBorder="1" applyAlignment="1">
      <alignment horizontal="center"/>
    </xf>
    <xf numFmtId="0" fontId="28" fillId="2" borderId="28" xfId="0" applyFont="1" applyFill="1" applyBorder="1"/>
    <xf numFmtId="0" fontId="28" fillId="2" borderId="29" xfId="0" applyFont="1" applyFill="1" applyBorder="1"/>
    <xf numFmtId="0" fontId="22" fillId="0" borderId="0" xfId="0" applyFont="1" applyBorder="1"/>
    <xf numFmtId="0" fontId="28" fillId="2" borderId="30" xfId="0" applyFont="1" applyFill="1" applyBorder="1"/>
    <xf numFmtId="0" fontId="28" fillId="2" borderId="31" xfId="0" applyFont="1" applyFill="1" applyBorder="1"/>
    <xf numFmtId="0" fontId="28" fillId="2" borderId="31" xfId="0" applyFont="1" applyFill="1" applyBorder="1" applyAlignment="1">
      <alignment horizontal="center"/>
    </xf>
    <xf numFmtId="0" fontId="28" fillId="2" borderId="32" xfId="0" applyFont="1" applyFill="1" applyBorder="1"/>
    <xf numFmtId="0" fontId="29" fillId="0" borderId="33" xfId="0" applyFont="1" applyBorder="1"/>
    <xf numFmtId="0" fontId="30" fillId="0" borderId="2" xfId="0" applyFont="1" applyBorder="1"/>
    <xf numFmtId="3" fontId="30" fillId="0" borderId="2" xfId="0" applyNumberFormat="1" applyFont="1" applyBorder="1"/>
    <xf numFmtId="3" fontId="30" fillId="0" borderId="3" xfId="0" applyNumberFormat="1" applyFont="1" applyFill="1" applyBorder="1"/>
    <xf numFmtId="3" fontId="30" fillId="0" borderId="0" xfId="0" applyNumberFormat="1" applyFont="1" applyBorder="1"/>
    <xf numFmtId="0" fontId="0" fillId="0" borderId="18" xfId="0" applyBorder="1"/>
    <xf numFmtId="0" fontId="0" fillId="0" borderId="26" xfId="0" applyBorder="1"/>
    <xf numFmtId="3" fontId="0" fillId="0" borderId="25" xfId="0" applyNumberFormat="1" applyBorder="1"/>
    <xf numFmtId="3" fontId="0" fillId="0" borderId="17" xfId="0" applyNumberFormat="1" applyBorder="1"/>
    <xf numFmtId="3" fontId="0" fillId="0" borderId="0" xfId="0" applyNumberFormat="1" applyBorder="1"/>
    <xf numFmtId="0" fontId="30" fillId="0" borderId="1" xfId="0" applyFont="1" applyBorder="1"/>
    <xf numFmtId="0" fontId="30" fillId="0" borderId="27" xfId="0" applyFont="1" applyBorder="1"/>
    <xf numFmtId="3" fontId="30" fillId="0" borderId="3" xfId="0" applyNumberFormat="1" applyFont="1" applyBorder="1"/>
    <xf numFmtId="0" fontId="22" fillId="0" borderId="34" xfId="0" applyFont="1" applyBorder="1"/>
    <xf numFmtId="0" fontId="22" fillId="0" borderId="23" xfId="0" applyFont="1" applyBorder="1"/>
    <xf numFmtId="3" fontId="22" fillId="0" borderId="15" xfId="0" applyNumberFormat="1" applyFont="1" applyBorder="1"/>
    <xf numFmtId="3" fontId="22" fillId="0" borderId="16" xfId="0" applyNumberFormat="1" applyFont="1" applyFill="1" applyBorder="1"/>
    <xf numFmtId="3" fontId="22" fillId="0" borderId="0" xfId="0" applyNumberFormat="1" applyFont="1" applyBorder="1"/>
    <xf numFmtId="0" fontId="22" fillId="0" borderId="7" xfId="0" applyFont="1" applyBorder="1"/>
    <xf numFmtId="0" fontId="22" fillId="0" borderId="35" xfId="0" applyFont="1" applyBorder="1"/>
    <xf numFmtId="3" fontId="22" fillId="0" borderId="8" xfId="0" applyNumberFormat="1" applyFont="1" applyBorder="1"/>
    <xf numFmtId="3" fontId="22" fillId="0" borderId="9" xfId="0" applyNumberFormat="1" applyFont="1" applyBorder="1"/>
    <xf numFmtId="0" fontId="28" fillId="0" borderId="10" xfId="0" applyFont="1" applyBorder="1"/>
    <xf numFmtId="0" fontId="28" fillId="0" borderId="36" xfId="0" applyFont="1" applyBorder="1"/>
    <xf numFmtId="3" fontId="28" fillId="0" borderId="11" xfId="0" applyNumberFormat="1" applyFont="1" applyBorder="1"/>
    <xf numFmtId="3" fontId="28" fillId="0" borderId="12" xfId="0" applyNumberFormat="1" applyFont="1" applyBorder="1"/>
    <xf numFmtId="3" fontId="28" fillId="0" borderId="0" xfId="0" applyNumberFormat="1" applyFont="1" applyBorder="1"/>
    <xf numFmtId="3" fontId="22" fillId="0" borderId="16" xfId="0" applyNumberFormat="1" applyFont="1" applyBorder="1"/>
    <xf numFmtId="0" fontId="0" fillId="0" borderId="10" xfId="0" applyBorder="1"/>
    <xf numFmtId="0" fontId="0" fillId="0" borderId="36" xfId="0" applyBorder="1"/>
    <xf numFmtId="3" fontId="0" fillId="0" borderId="11" xfId="0" applyNumberFormat="1" applyBorder="1"/>
    <xf numFmtId="3" fontId="0" fillId="0" borderId="12" xfId="0" applyNumberFormat="1" applyBorder="1"/>
    <xf numFmtId="0" fontId="22" fillId="0" borderId="10" xfId="0" applyFont="1" applyBorder="1"/>
    <xf numFmtId="0" fontId="22" fillId="0" borderId="36" xfId="0" applyFont="1" applyBorder="1"/>
    <xf numFmtId="3" fontId="22" fillId="0" borderId="11" xfId="0" applyNumberFormat="1" applyFont="1" applyBorder="1"/>
    <xf numFmtId="3" fontId="22" fillId="0" borderId="12" xfId="0" applyNumberFormat="1" applyFont="1" applyBorder="1"/>
    <xf numFmtId="3" fontId="28" fillId="0" borderId="8" xfId="0" applyNumberFormat="1" applyFont="1" applyBorder="1"/>
    <xf numFmtId="0" fontId="22" fillId="0" borderId="37" xfId="0" applyFont="1" applyBorder="1"/>
    <xf numFmtId="0" fontId="22" fillId="0" borderId="38" xfId="0" applyFont="1" applyBorder="1"/>
    <xf numFmtId="3" fontId="22" fillId="0" borderId="39" xfId="0" applyNumberFormat="1" applyFont="1" applyBorder="1"/>
    <xf numFmtId="3" fontId="22" fillId="0" borderId="19" xfId="0" applyNumberFormat="1" applyFont="1" applyBorder="1"/>
    <xf numFmtId="0" fontId="22" fillId="0" borderId="0" xfId="0" applyFont="1"/>
    <xf numFmtId="0" fontId="31" fillId="0" borderId="0" xfId="0" applyFont="1"/>
    <xf numFmtId="0" fontId="0" fillId="0" borderId="1" xfId="0" applyBorder="1"/>
    <xf numFmtId="0" fontId="0" fillId="0" borderId="25" xfId="0" applyBorder="1"/>
    <xf numFmtId="3" fontId="22" fillId="0" borderId="25" xfId="0" applyNumberFormat="1" applyFont="1" applyBorder="1"/>
    <xf numFmtId="0" fontId="34" fillId="0" borderId="34" xfId="0" applyFont="1" applyBorder="1"/>
    <xf numFmtId="0" fontId="22" fillId="0" borderId="15" xfId="0" applyFont="1" applyBorder="1"/>
    <xf numFmtId="0" fontId="34" fillId="0" borderId="7" xfId="0" applyFont="1" applyBorder="1"/>
    <xf numFmtId="0" fontId="22" fillId="0" borderId="8" xfId="0" applyFont="1" applyBorder="1"/>
    <xf numFmtId="0" fontId="34" fillId="0" borderId="10" xfId="0" applyFont="1" applyBorder="1"/>
    <xf numFmtId="0" fontId="22" fillId="0" borderId="11" xfId="0" applyFont="1" applyBorder="1"/>
    <xf numFmtId="0" fontId="35" fillId="0" borderId="1" xfId="0" applyFont="1" applyBorder="1"/>
    <xf numFmtId="3" fontId="22" fillId="0" borderId="9" xfId="0" applyNumberFormat="1" applyFont="1" applyFill="1" applyBorder="1"/>
    <xf numFmtId="3" fontId="22" fillId="0" borderId="8" xfId="0" applyNumberFormat="1" applyFont="1" applyFill="1" applyBorder="1"/>
    <xf numFmtId="0" fontId="34" fillId="0" borderId="37" xfId="0" applyFont="1" applyBorder="1"/>
    <xf numFmtId="0" fontId="22" fillId="0" borderId="39" xfId="0" applyFont="1" applyFill="1" applyBorder="1"/>
    <xf numFmtId="0" fontId="0" fillId="0" borderId="39" xfId="0" applyBorder="1"/>
    <xf numFmtId="2" fontId="0" fillId="0" borderId="19" xfId="0" applyNumberFormat="1" applyBorder="1"/>
    <xf numFmtId="0" fontId="31" fillId="0" borderId="0" xfId="0" applyFont="1" applyBorder="1"/>
    <xf numFmtId="0" fontId="11" fillId="0" borderId="23" xfId="0" applyFont="1" applyFill="1" applyBorder="1" applyAlignment="1">
      <alignment vertical="center"/>
    </xf>
    <xf numFmtId="0" fontId="11" fillId="0" borderId="24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25" fillId="0" borderId="0" xfId="0" applyFont="1" applyAlignment="1"/>
    <xf numFmtId="0" fontId="23" fillId="0" borderId="0" xfId="0" applyFont="1" applyAlignment="1"/>
    <xf numFmtId="0" fontId="2" fillId="0" borderId="0" xfId="0" applyFont="1" applyAlignment="1"/>
    <xf numFmtId="0" fontId="5" fillId="0" borderId="1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right" vertical="center" readingOrder="2"/>
    </xf>
    <xf numFmtId="0" fontId="20" fillId="3" borderId="0" xfId="0" applyFont="1" applyFill="1" applyBorder="1" applyAlignment="1">
      <alignment horizontal="right" vertical="center" readingOrder="2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"/>
  <sheetViews>
    <sheetView rightToLeft="1" tabSelected="1" workbookViewId="0">
      <selection activeCell="B4" sqref="B4"/>
    </sheetView>
  </sheetViews>
  <sheetFormatPr defaultRowHeight="14.25" x14ac:dyDescent="0.2"/>
  <cols>
    <col min="1" max="1" width="3.125" customWidth="1"/>
    <col min="2" max="2" width="29.375" customWidth="1"/>
    <col min="3" max="3" width="11.5" customWidth="1"/>
    <col min="4" max="4" width="12.75" customWidth="1"/>
    <col min="5" max="5" width="10.25" customWidth="1"/>
    <col min="6" max="6" width="9.375" bestFit="1" customWidth="1"/>
    <col min="7" max="7" width="10.75" customWidth="1"/>
    <col min="8" max="8" width="12.25" customWidth="1"/>
    <col min="9" max="9" width="10.625" bestFit="1" customWidth="1"/>
  </cols>
  <sheetData>
    <row r="1" spans="1:9" ht="18" x14ac:dyDescent="0.25">
      <c r="A1" s="149" t="s">
        <v>0</v>
      </c>
      <c r="B1" s="149"/>
      <c r="C1" s="149"/>
      <c r="D1" s="149"/>
      <c r="E1" s="149"/>
      <c r="F1" s="149"/>
      <c r="G1" s="149"/>
      <c r="H1" s="149"/>
      <c r="I1" s="1"/>
    </row>
    <row r="2" spans="1:9" ht="18.75" thickBot="1" x14ac:dyDescent="0.3">
      <c r="A2" s="2"/>
      <c r="B2" s="3"/>
      <c r="C2" s="4"/>
      <c r="D2" s="5"/>
      <c r="E2" s="6"/>
      <c r="F2" s="2"/>
      <c r="G2" s="4"/>
    </row>
    <row r="3" spans="1:9" ht="32.25" thickBot="1" x14ac:dyDescent="0.25">
      <c r="A3" s="7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</row>
    <row r="4" spans="1:9" ht="18" x14ac:dyDescent="0.2">
      <c r="A4" s="11"/>
      <c r="B4" s="145" t="s">
        <v>8</v>
      </c>
      <c r="C4" s="146"/>
      <c r="D4" s="146"/>
      <c r="E4" s="146"/>
      <c r="F4" s="146"/>
      <c r="G4" s="146"/>
      <c r="H4" s="146"/>
    </row>
    <row r="5" spans="1:9" ht="18" x14ac:dyDescent="0.2">
      <c r="A5" s="12"/>
      <c r="B5" s="13" t="s">
        <v>9</v>
      </c>
      <c r="C5" s="14">
        <v>298408</v>
      </c>
      <c r="D5" s="14">
        <v>310320</v>
      </c>
      <c r="E5" s="15">
        <f t="shared" ref="E5:E21" si="0">C5/$C$21</f>
        <v>0.15019029969811754</v>
      </c>
      <c r="F5" s="16">
        <f>C5-D5</f>
        <v>-11912</v>
      </c>
      <c r="G5" s="15">
        <f>F5/D5</f>
        <v>-3.8386182005671565E-2</v>
      </c>
      <c r="H5" s="17">
        <v>295263</v>
      </c>
      <c r="I5" s="18"/>
    </row>
    <row r="6" spans="1:9" ht="18" x14ac:dyDescent="0.2">
      <c r="A6" s="12"/>
      <c r="B6" s="19" t="s">
        <v>10</v>
      </c>
      <c r="C6" s="14">
        <v>455900</v>
      </c>
      <c r="D6" s="14">
        <v>441320</v>
      </c>
      <c r="E6" s="15">
        <f t="shared" si="0"/>
        <v>0.2294568430885626</v>
      </c>
      <c r="F6" s="16">
        <f>C6-D6</f>
        <v>14580</v>
      </c>
      <c r="G6" s="15">
        <f t="shared" ref="G6:G21" si="1">F6/D6</f>
        <v>3.3037251880721472E-2</v>
      </c>
      <c r="H6" s="17">
        <v>426122</v>
      </c>
      <c r="I6" s="18"/>
    </row>
    <row r="7" spans="1:9" ht="18" x14ac:dyDescent="0.2">
      <c r="A7" s="12"/>
      <c r="B7" s="19" t="s">
        <v>11</v>
      </c>
      <c r="C7" s="14">
        <v>65917</v>
      </c>
      <c r="D7" s="14">
        <v>66863</v>
      </c>
      <c r="E7" s="15">
        <f t="shared" si="0"/>
        <v>3.3176369216645712E-2</v>
      </c>
      <c r="F7" s="16">
        <f>C7-D7</f>
        <v>-946</v>
      </c>
      <c r="G7" s="15">
        <f t="shared" si="1"/>
        <v>-1.4148333158847195E-2</v>
      </c>
      <c r="H7" s="17">
        <v>64941</v>
      </c>
      <c r="I7" s="18"/>
    </row>
    <row r="8" spans="1:9" ht="18.75" thickBot="1" x14ac:dyDescent="0.25">
      <c r="A8" s="20"/>
      <c r="B8" s="21" t="s">
        <v>12</v>
      </c>
      <c r="C8" s="22">
        <v>20000</v>
      </c>
      <c r="D8" s="22">
        <v>0</v>
      </c>
      <c r="E8" s="23">
        <f t="shared" si="0"/>
        <v>1.0066104105661881E-2</v>
      </c>
      <c r="F8" s="24">
        <f>C8-D8</f>
        <v>20000</v>
      </c>
      <c r="G8" s="15">
        <v>0</v>
      </c>
      <c r="H8" s="25">
        <v>0</v>
      </c>
      <c r="I8" s="18"/>
    </row>
    <row r="9" spans="1:9" s="31" customFormat="1" ht="19.5" thickTop="1" thickBot="1" x14ac:dyDescent="0.25">
      <c r="A9" s="26"/>
      <c r="B9" s="27" t="s">
        <v>13</v>
      </c>
      <c r="C9" s="28">
        <f>SUM(C5:C8)</f>
        <v>840225</v>
      </c>
      <c r="D9" s="28">
        <f>SUM(D5:D8)</f>
        <v>818503</v>
      </c>
      <c r="E9" s="29">
        <f t="shared" si="0"/>
        <v>0.42288961610898773</v>
      </c>
      <c r="F9" s="28">
        <f>SUM(F5:F8)</f>
        <v>21722</v>
      </c>
      <c r="G9" s="29">
        <f t="shared" si="1"/>
        <v>2.65386931996584E-2</v>
      </c>
      <c r="H9" s="28">
        <f>SUM(H5:H8)</f>
        <v>786326</v>
      </c>
      <c r="I9" s="30"/>
    </row>
    <row r="10" spans="1:9" ht="19.5" thickTop="1" thickBot="1" x14ac:dyDescent="0.25">
      <c r="A10" s="12"/>
      <c r="B10" s="32" t="s">
        <v>14</v>
      </c>
      <c r="C10" s="33">
        <v>156505</v>
      </c>
      <c r="D10" s="33">
        <v>156497</v>
      </c>
      <c r="E10" s="34">
        <f t="shared" si="0"/>
        <v>7.8769781152830634E-2</v>
      </c>
      <c r="F10" s="35">
        <f>C10-D10</f>
        <v>8</v>
      </c>
      <c r="G10" s="34">
        <f t="shared" si="1"/>
        <v>5.1119190783209905E-5</v>
      </c>
      <c r="H10" s="36">
        <v>144364</v>
      </c>
      <c r="I10" s="18"/>
    </row>
    <row r="11" spans="1:9" s="31" customFormat="1" ht="19.5" thickTop="1" thickBot="1" x14ac:dyDescent="0.25">
      <c r="A11" s="26"/>
      <c r="B11" s="27" t="s">
        <v>15</v>
      </c>
      <c r="C11" s="28">
        <f>C9+C10</f>
        <v>996730</v>
      </c>
      <c r="D11" s="28">
        <f>D9+D10</f>
        <v>975000</v>
      </c>
      <c r="E11" s="29">
        <f t="shared" si="0"/>
        <v>0.50165939726181841</v>
      </c>
      <c r="F11" s="28">
        <f>F9+F10</f>
        <v>21730</v>
      </c>
      <c r="G11" s="29">
        <f t="shared" si="1"/>
        <v>2.2287179487179488E-2</v>
      </c>
      <c r="H11" s="28">
        <f>H9+H10</f>
        <v>930690</v>
      </c>
      <c r="I11" s="30"/>
    </row>
    <row r="12" spans="1:9" ht="18.75" thickTop="1" x14ac:dyDescent="0.2">
      <c r="A12" s="12"/>
      <c r="B12" s="19" t="s">
        <v>16</v>
      </c>
      <c r="C12" s="14">
        <v>369016</v>
      </c>
      <c r="D12" s="14">
        <v>371617</v>
      </c>
      <c r="E12" s="15">
        <f t="shared" si="0"/>
        <v>0.18572767363274625</v>
      </c>
      <c r="F12" s="16">
        <f>C12-D12</f>
        <v>-2601</v>
      </c>
      <c r="G12" s="15">
        <f t="shared" si="1"/>
        <v>-6.9991415893244924E-3</v>
      </c>
      <c r="H12" s="17">
        <v>342116</v>
      </c>
      <c r="I12" s="18"/>
    </row>
    <row r="13" spans="1:9" ht="18" x14ac:dyDescent="0.2">
      <c r="A13" s="12"/>
      <c r="B13" s="19" t="s">
        <v>17</v>
      </c>
      <c r="C13" s="14">
        <f>240238-1000</f>
        <v>239238</v>
      </c>
      <c r="D13" s="14">
        <v>223767</v>
      </c>
      <c r="E13" s="15">
        <f t="shared" si="0"/>
        <v>0.12040973070151686</v>
      </c>
      <c r="F13" s="16">
        <f>C13-D13</f>
        <v>15471</v>
      </c>
      <c r="G13" s="15">
        <f t="shared" si="1"/>
        <v>6.9138881068254027E-2</v>
      </c>
      <c r="H13" s="17">
        <v>199204</v>
      </c>
      <c r="I13" s="18"/>
    </row>
    <row r="14" spans="1:9" ht="18" x14ac:dyDescent="0.2">
      <c r="A14" s="12"/>
      <c r="B14" s="19" t="s">
        <v>18</v>
      </c>
      <c r="C14" s="14">
        <v>180195</v>
      </c>
      <c r="D14" s="14">
        <v>180162</v>
      </c>
      <c r="E14" s="15">
        <f t="shared" si="0"/>
        <v>9.0693081465987133E-2</v>
      </c>
      <c r="F14" s="16">
        <f>C14-D14</f>
        <v>33</v>
      </c>
      <c r="G14" s="15">
        <f t="shared" si="1"/>
        <v>1.8316848169980352E-4</v>
      </c>
      <c r="H14" s="17">
        <v>154344</v>
      </c>
      <c r="I14" s="18"/>
    </row>
    <row r="15" spans="1:9" ht="18.75" thickBot="1" x14ac:dyDescent="0.25">
      <c r="A15" s="20"/>
      <c r="B15" s="21" t="s">
        <v>19</v>
      </c>
      <c r="C15" s="22">
        <v>57694</v>
      </c>
      <c r="D15" s="22">
        <v>53574</v>
      </c>
      <c r="E15" s="15">
        <f t="shared" si="0"/>
        <v>2.9037690513602828E-2</v>
      </c>
      <c r="F15" s="16">
        <f>C15-D15</f>
        <v>4120</v>
      </c>
      <c r="G15" s="15">
        <f t="shared" si="1"/>
        <v>7.6902975323851125E-2</v>
      </c>
      <c r="H15" s="37">
        <v>45474</v>
      </c>
      <c r="I15" s="18"/>
    </row>
    <row r="16" spans="1:9" s="31" customFormat="1" ht="19.5" thickTop="1" thickBot="1" x14ac:dyDescent="0.25">
      <c r="A16" s="26"/>
      <c r="B16" s="27" t="s">
        <v>20</v>
      </c>
      <c r="C16" s="28">
        <f>SUM(C12:C15)</f>
        <v>846143</v>
      </c>
      <c r="D16" s="28">
        <f>SUM(D12:D15)</f>
        <v>829120</v>
      </c>
      <c r="E16" s="29">
        <f t="shared" si="0"/>
        <v>0.4258681763138531</v>
      </c>
      <c r="F16" s="28">
        <f>SUM(F12:F15)</f>
        <v>17023</v>
      </c>
      <c r="G16" s="29">
        <f t="shared" si="1"/>
        <v>2.0531406792744115E-2</v>
      </c>
      <c r="H16" s="28">
        <f>SUM(H12:H15)</f>
        <v>741138</v>
      </c>
      <c r="I16" s="30"/>
    </row>
    <row r="17" spans="1:10" ht="18.75" thickTop="1" x14ac:dyDescent="0.2">
      <c r="A17" s="12"/>
      <c r="B17" s="19" t="s">
        <v>21</v>
      </c>
      <c r="C17" s="14">
        <v>50000</v>
      </c>
      <c r="D17" s="14">
        <v>45097</v>
      </c>
      <c r="E17" s="15">
        <f t="shared" si="0"/>
        <v>2.5165260264154703E-2</v>
      </c>
      <c r="F17" s="16">
        <f>C17-D17</f>
        <v>4903</v>
      </c>
      <c r="G17" s="15">
        <f t="shared" si="1"/>
        <v>0.10872120096680489</v>
      </c>
      <c r="H17" s="17">
        <v>41164</v>
      </c>
      <c r="I17" s="18"/>
    </row>
    <row r="18" spans="1:10" ht="18" x14ac:dyDescent="0.2">
      <c r="A18" s="12"/>
      <c r="B18" s="19" t="s">
        <v>22</v>
      </c>
      <c r="C18" s="14">
        <v>7840</v>
      </c>
      <c r="D18" s="14">
        <v>7844</v>
      </c>
      <c r="E18" s="15">
        <f t="shared" si="0"/>
        <v>3.9459128094194579E-3</v>
      </c>
      <c r="F18" s="16">
        <f>C18-D18</f>
        <v>-4</v>
      </c>
      <c r="G18" s="15">
        <f t="shared" si="1"/>
        <v>-5.099439061703213E-4</v>
      </c>
      <c r="H18" s="17">
        <v>7982</v>
      </c>
      <c r="I18" s="18"/>
    </row>
    <row r="19" spans="1:10" ht="18" x14ac:dyDescent="0.2">
      <c r="A19" s="38"/>
      <c r="B19" s="19" t="s">
        <v>23</v>
      </c>
      <c r="C19" s="14">
        <v>83153</v>
      </c>
      <c r="D19" s="14">
        <v>82904</v>
      </c>
      <c r="E19" s="15">
        <f t="shared" si="0"/>
        <v>4.1851337734905125E-2</v>
      </c>
      <c r="F19" s="16">
        <f>C19-D19</f>
        <v>249</v>
      </c>
      <c r="G19" s="15">
        <f>F19/D19</f>
        <v>3.0034738975200231E-3</v>
      </c>
      <c r="H19" s="17">
        <v>76109</v>
      </c>
      <c r="I19" s="18"/>
    </row>
    <row r="20" spans="1:10" ht="18.75" thickBot="1" x14ac:dyDescent="0.25">
      <c r="A20" s="38"/>
      <c r="B20" s="19" t="s">
        <v>24</v>
      </c>
      <c r="C20" s="14">
        <v>3000</v>
      </c>
      <c r="D20" s="14">
        <v>0</v>
      </c>
      <c r="E20" s="15">
        <f t="shared" si="0"/>
        <v>1.5099156158492823E-3</v>
      </c>
      <c r="F20" s="16">
        <f>C20-D20</f>
        <v>3000</v>
      </c>
      <c r="G20" s="15">
        <v>0</v>
      </c>
      <c r="H20" s="39">
        <v>0</v>
      </c>
      <c r="I20" s="18"/>
    </row>
    <row r="21" spans="1:10" s="44" customFormat="1" ht="18.75" thickBot="1" x14ac:dyDescent="0.3">
      <c r="A21" s="40"/>
      <c r="B21" s="41" t="s">
        <v>25</v>
      </c>
      <c r="C21" s="42">
        <f>C9+C10+C16+C17+C18+C19+C20</f>
        <v>1986866</v>
      </c>
      <c r="D21" s="42">
        <f>D9+D10+D16+D17+D18+D19+D20</f>
        <v>1939965</v>
      </c>
      <c r="E21" s="43">
        <f t="shared" si="0"/>
        <v>1</v>
      </c>
      <c r="F21" s="42">
        <f>F9+F10+F16+F17+F18+F19+F20</f>
        <v>46901</v>
      </c>
      <c r="G21" s="43">
        <f t="shared" si="1"/>
        <v>2.417620936460194E-2</v>
      </c>
      <c r="H21" s="42">
        <f>H9+H10+H16+H17+H18+H19+H20</f>
        <v>1797083</v>
      </c>
      <c r="I21" s="30">
        <f>I9+I10+I16+I17+I18</f>
        <v>0</v>
      </c>
    </row>
    <row r="22" spans="1:10" s="44" customFormat="1" ht="18.75" thickBot="1" x14ac:dyDescent="0.3">
      <c r="A22" s="45"/>
      <c r="B22" s="46"/>
      <c r="C22" s="47"/>
      <c r="D22" s="47"/>
      <c r="E22" s="48"/>
      <c r="F22" s="47"/>
      <c r="G22" s="48"/>
      <c r="H22" s="47"/>
      <c r="I22" s="31"/>
    </row>
    <row r="23" spans="1:10" ht="18" x14ac:dyDescent="0.2">
      <c r="A23" s="11"/>
      <c r="B23" s="143" t="s">
        <v>26</v>
      </c>
      <c r="C23" s="144"/>
      <c r="D23" s="144"/>
      <c r="E23" s="144"/>
      <c r="F23" s="144"/>
      <c r="G23" s="144"/>
      <c r="H23" s="144"/>
    </row>
    <row r="24" spans="1:10" ht="18.75" thickBot="1" x14ac:dyDescent="0.25">
      <c r="A24" s="12"/>
      <c r="B24" s="19" t="s">
        <v>27</v>
      </c>
      <c r="C24" s="14">
        <v>962847</v>
      </c>
      <c r="D24" s="14">
        <v>939096</v>
      </c>
      <c r="E24" s="15">
        <f t="shared" ref="E24:E42" si="2">C24/$C$21</f>
        <v>0.48460590699121131</v>
      </c>
      <c r="F24" s="16">
        <f>C24-D24</f>
        <v>23751</v>
      </c>
      <c r="G24" s="15">
        <f t="shared" ref="G24:G42" si="3">F24/D24</f>
        <v>2.5291344015947251E-2</v>
      </c>
      <c r="H24" s="49">
        <v>900583</v>
      </c>
      <c r="I24" s="18"/>
    </row>
    <row r="25" spans="1:10" ht="18.75" thickBot="1" x14ac:dyDescent="0.3">
      <c r="A25" s="12"/>
      <c r="B25" s="19" t="s">
        <v>28</v>
      </c>
      <c r="C25" s="14">
        <v>83153</v>
      </c>
      <c r="D25" s="14">
        <v>82904</v>
      </c>
      <c r="E25" s="15">
        <f t="shared" si="2"/>
        <v>4.1851337734905125E-2</v>
      </c>
      <c r="F25" s="16">
        <f>C25-D25</f>
        <v>249</v>
      </c>
      <c r="G25" s="15">
        <f t="shared" si="3"/>
        <v>3.0034738975200231E-3</v>
      </c>
      <c r="H25" s="17">
        <v>76109</v>
      </c>
      <c r="I25" s="18"/>
      <c r="J25" s="42"/>
    </row>
    <row r="26" spans="1:10" ht="18.75" thickBot="1" x14ac:dyDescent="0.25">
      <c r="A26" s="12"/>
      <c r="B26" s="19" t="s">
        <v>29</v>
      </c>
      <c r="C26" s="14">
        <v>23000</v>
      </c>
      <c r="D26" s="14">
        <v>0</v>
      </c>
      <c r="E26" s="15">
        <f t="shared" si="2"/>
        <v>1.1576019721511163E-2</v>
      </c>
      <c r="F26" s="16">
        <f>C26-D26</f>
        <v>23000</v>
      </c>
      <c r="G26" s="15">
        <v>0</v>
      </c>
      <c r="H26" s="17">
        <v>0</v>
      </c>
      <c r="I26" s="18"/>
    </row>
    <row r="27" spans="1:10" s="31" customFormat="1" ht="19.5" thickTop="1" thickBot="1" x14ac:dyDescent="0.25">
      <c r="A27" s="26"/>
      <c r="B27" s="27" t="s">
        <v>30</v>
      </c>
      <c r="C27" s="28">
        <f t="shared" ref="C27:H27" si="4">SUM(C24:C26)</f>
        <v>1069000</v>
      </c>
      <c r="D27" s="28">
        <f t="shared" si="4"/>
        <v>1022000</v>
      </c>
      <c r="E27" s="29">
        <f t="shared" si="2"/>
        <v>0.53803326444762756</v>
      </c>
      <c r="F27" s="28">
        <f t="shared" si="4"/>
        <v>47000</v>
      </c>
      <c r="G27" s="29">
        <f t="shared" si="3"/>
        <v>4.5988258317025438E-2</v>
      </c>
      <c r="H27" s="28">
        <f t="shared" si="4"/>
        <v>976692</v>
      </c>
      <c r="I27" s="30"/>
    </row>
    <row r="28" spans="1:10" ht="18.75" thickTop="1" x14ac:dyDescent="0.2">
      <c r="A28" s="12"/>
      <c r="B28" s="19" t="s">
        <v>31</v>
      </c>
      <c r="C28" s="14">
        <v>121686</v>
      </c>
      <c r="D28" s="14">
        <v>137455</v>
      </c>
      <c r="E28" s="15">
        <f t="shared" si="2"/>
        <v>6.1245197210078588E-2</v>
      </c>
      <c r="F28" s="16">
        <f>C28-D28</f>
        <v>-15769</v>
      </c>
      <c r="G28" s="15">
        <f t="shared" si="3"/>
        <v>-0.11472118147757449</v>
      </c>
      <c r="H28" s="17">
        <v>117483</v>
      </c>
      <c r="I28" s="18"/>
    </row>
    <row r="29" spans="1:10" ht="18" x14ac:dyDescent="0.2">
      <c r="A29" s="12"/>
      <c r="B29" s="19" t="s">
        <v>32</v>
      </c>
      <c r="C29" s="14">
        <v>0</v>
      </c>
      <c r="D29" s="14">
        <v>4462</v>
      </c>
      <c r="E29" s="15">
        <f t="shared" si="2"/>
        <v>0</v>
      </c>
      <c r="F29" s="16">
        <f>C29-D29</f>
        <v>-4462</v>
      </c>
      <c r="G29" s="15">
        <f t="shared" si="3"/>
        <v>-1</v>
      </c>
      <c r="H29" s="17">
        <v>7453</v>
      </c>
      <c r="I29" s="18"/>
    </row>
    <row r="30" spans="1:10" ht="18" x14ac:dyDescent="0.2">
      <c r="A30" s="12"/>
      <c r="B30" s="19" t="s">
        <v>33</v>
      </c>
      <c r="C30" s="14">
        <v>6964</v>
      </c>
      <c r="D30" s="14">
        <v>6119</v>
      </c>
      <c r="E30" s="15">
        <f t="shared" si="2"/>
        <v>3.5050174495914669E-3</v>
      </c>
      <c r="F30" s="16">
        <f>C30-D30</f>
        <v>845</v>
      </c>
      <c r="G30" s="15">
        <f t="shared" si="3"/>
        <v>0.13809445987906521</v>
      </c>
      <c r="H30" s="17">
        <v>5604</v>
      </c>
      <c r="I30" s="18"/>
    </row>
    <row r="31" spans="1:10" ht="18.75" thickBot="1" x14ac:dyDescent="0.25">
      <c r="A31" s="12"/>
      <c r="B31" s="19" t="s">
        <v>34</v>
      </c>
      <c r="C31" s="14">
        <v>10496</v>
      </c>
      <c r="D31" s="14">
        <v>11859</v>
      </c>
      <c r="E31" s="15">
        <f t="shared" si="2"/>
        <v>5.2826914346513557E-3</v>
      </c>
      <c r="F31" s="16">
        <f>C31-D31</f>
        <v>-1363</v>
      </c>
      <c r="G31" s="15">
        <f t="shared" si="3"/>
        <v>-0.11493380554852854</v>
      </c>
      <c r="H31" s="17">
        <v>9519</v>
      </c>
      <c r="I31" s="18"/>
    </row>
    <row r="32" spans="1:10" s="31" customFormat="1" ht="19.5" thickTop="1" thickBot="1" x14ac:dyDescent="0.25">
      <c r="A32" s="26"/>
      <c r="B32" s="27" t="s">
        <v>35</v>
      </c>
      <c r="C32" s="28">
        <f t="shared" ref="C32:H32" si="5">SUM(C28:C31)</f>
        <v>139146</v>
      </c>
      <c r="D32" s="28">
        <f t="shared" si="5"/>
        <v>159895</v>
      </c>
      <c r="E32" s="29">
        <f t="shared" si="2"/>
        <v>7.0032906094321404E-2</v>
      </c>
      <c r="F32" s="28">
        <f t="shared" si="5"/>
        <v>-20749</v>
      </c>
      <c r="G32" s="29">
        <f>F32/D32</f>
        <v>-0.12976640920604146</v>
      </c>
      <c r="H32" s="28">
        <f t="shared" si="5"/>
        <v>140059</v>
      </c>
      <c r="I32" s="30"/>
    </row>
    <row r="33" spans="1:9" ht="18.75" thickTop="1" x14ac:dyDescent="0.2">
      <c r="A33" s="12"/>
      <c r="B33" s="19" t="s">
        <v>36</v>
      </c>
      <c r="C33" s="14">
        <v>464787</v>
      </c>
      <c r="D33" s="14">
        <v>435608</v>
      </c>
      <c r="E33" s="15">
        <f t="shared" si="2"/>
        <v>0.23392971644791344</v>
      </c>
      <c r="F33" s="16">
        <f>C33-D33</f>
        <v>29179</v>
      </c>
      <c r="G33" s="15">
        <f t="shared" si="3"/>
        <v>6.6984536555802471E-2</v>
      </c>
      <c r="H33" s="17">
        <v>421433</v>
      </c>
      <c r="I33" s="18"/>
    </row>
    <row r="34" spans="1:9" ht="18" customHeight="1" x14ac:dyDescent="0.2">
      <c r="A34" s="12"/>
      <c r="B34" s="19" t="s">
        <v>37</v>
      </c>
      <c r="C34" s="14">
        <v>155604</v>
      </c>
      <c r="D34" s="14">
        <v>154284</v>
      </c>
      <c r="E34" s="15">
        <f t="shared" si="2"/>
        <v>7.8316303162870568E-2</v>
      </c>
      <c r="F34" s="16">
        <f>C34-D34</f>
        <v>1320</v>
      </c>
      <c r="G34" s="15">
        <f>F34/D34</f>
        <v>8.5556506183402034E-3</v>
      </c>
      <c r="H34" s="17">
        <v>139421</v>
      </c>
      <c r="I34" s="18"/>
    </row>
    <row r="35" spans="1:9" ht="18.75" customHeight="1" thickBot="1" x14ac:dyDescent="0.25">
      <c r="A35" s="12"/>
      <c r="B35" s="19" t="s">
        <v>38</v>
      </c>
      <c r="C35" s="14">
        <v>18181</v>
      </c>
      <c r="D35" s="14">
        <v>20208</v>
      </c>
      <c r="E35" s="15">
        <f t="shared" si="2"/>
        <v>9.1505919372519336E-3</v>
      </c>
      <c r="F35" s="16">
        <f>C35-D35</f>
        <v>-2027</v>
      </c>
      <c r="G35" s="15">
        <f t="shared" si="3"/>
        <v>-0.1003068091844814</v>
      </c>
      <c r="H35" s="17">
        <v>25866</v>
      </c>
      <c r="I35" s="18"/>
    </row>
    <row r="36" spans="1:9" s="31" customFormat="1" ht="19.5" customHeight="1" thickTop="1" thickBot="1" x14ac:dyDescent="0.25">
      <c r="A36" s="26"/>
      <c r="B36" s="27" t="s">
        <v>39</v>
      </c>
      <c r="C36" s="28">
        <f>SUM(C33:C35)</f>
        <v>638572</v>
      </c>
      <c r="D36" s="28">
        <f>SUM(D33:D35)</f>
        <v>610100</v>
      </c>
      <c r="E36" s="29">
        <f t="shared" si="2"/>
        <v>0.32139661154803595</v>
      </c>
      <c r="F36" s="28">
        <f>SUM(F33:F35)</f>
        <v>28472</v>
      </c>
      <c r="G36" s="29">
        <f>F36/D36</f>
        <v>4.666775938370759E-2</v>
      </c>
      <c r="H36" s="28">
        <f>SUM(H33:H35)</f>
        <v>586720</v>
      </c>
      <c r="I36" s="30"/>
    </row>
    <row r="37" spans="1:9" ht="18.75" customHeight="1" thickTop="1" x14ac:dyDescent="0.2">
      <c r="A37" s="12"/>
      <c r="B37" s="19" t="s">
        <v>40</v>
      </c>
      <c r="C37" s="14">
        <v>74250</v>
      </c>
      <c r="D37" s="14">
        <v>71200</v>
      </c>
      <c r="E37" s="15">
        <f t="shared" si="2"/>
        <v>3.7370411492269738E-2</v>
      </c>
      <c r="F37" s="16">
        <f>C37-D37</f>
        <v>3050</v>
      </c>
      <c r="G37" s="15">
        <f t="shared" si="3"/>
        <v>4.2837078651685394E-2</v>
      </c>
      <c r="H37" s="17">
        <v>61930</v>
      </c>
      <c r="I37" s="18"/>
    </row>
    <row r="38" spans="1:9" ht="18.75" customHeight="1" x14ac:dyDescent="0.2">
      <c r="A38" s="12"/>
      <c r="B38" s="19" t="s">
        <v>41</v>
      </c>
      <c r="C38" s="14">
        <v>7000</v>
      </c>
      <c r="D38" s="14">
        <v>0</v>
      </c>
      <c r="E38" s="15">
        <f t="shared" si="2"/>
        <v>3.5231364369816584E-3</v>
      </c>
      <c r="F38" s="16">
        <f>C38-D38</f>
        <v>7000</v>
      </c>
      <c r="G38" s="15">
        <v>0</v>
      </c>
      <c r="H38" s="17">
        <v>0</v>
      </c>
      <c r="I38" s="18"/>
    </row>
    <row r="39" spans="1:9" ht="18" customHeight="1" x14ac:dyDescent="0.2">
      <c r="A39" s="12"/>
      <c r="B39" s="21" t="s">
        <v>42</v>
      </c>
      <c r="C39" s="22">
        <v>35898</v>
      </c>
      <c r="D39" s="22">
        <v>50000</v>
      </c>
      <c r="E39" s="15">
        <f t="shared" si="2"/>
        <v>1.8067650259252513E-2</v>
      </c>
      <c r="F39" s="16">
        <f>C39-D39</f>
        <v>-14102</v>
      </c>
      <c r="G39" s="15">
        <f t="shared" si="3"/>
        <v>-0.28204000000000001</v>
      </c>
      <c r="H39" s="25">
        <v>0</v>
      </c>
      <c r="I39" s="18"/>
    </row>
    <row r="40" spans="1:9" ht="18" customHeight="1" x14ac:dyDescent="0.2">
      <c r="A40" s="12"/>
      <c r="B40" s="19" t="s">
        <v>43</v>
      </c>
      <c r="C40" s="14">
        <v>20000</v>
      </c>
      <c r="D40" s="14">
        <v>26770</v>
      </c>
      <c r="E40" s="15">
        <f t="shared" si="2"/>
        <v>1.0066104105661881E-2</v>
      </c>
      <c r="F40" s="16">
        <f>C40-D40</f>
        <v>-6770</v>
      </c>
      <c r="G40" s="15">
        <f t="shared" si="3"/>
        <v>-0.25289503175196115</v>
      </c>
      <c r="H40" s="17">
        <v>34800</v>
      </c>
      <c r="I40" s="18"/>
    </row>
    <row r="41" spans="1:9" ht="18.75" customHeight="1" thickBot="1" x14ac:dyDescent="0.25">
      <c r="A41" s="20"/>
      <c r="B41" s="50" t="s">
        <v>44</v>
      </c>
      <c r="C41" s="51">
        <v>3000</v>
      </c>
      <c r="D41" s="51">
        <v>0</v>
      </c>
      <c r="E41" s="52">
        <f t="shared" si="2"/>
        <v>1.5099156158492823E-3</v>
      </c>
      <c r="F41" s="53">
        <f>C41-D41</f>
        <v>3000</v>
      </c>
      <c r="G41" s="52">
        <v>0</v>
      </c>
      <c r="H41" s="37">
        <v>0</v>
      </c>
      <c r="I41" s="18"/>
    </row>
    <row r="42" spans="1:9" ht="18.75" customHeight="1" thickBot="1" x14ac:dyDescent="0.3">
      <c r="A42" s="40"/>
      <c r="B42" s="54" t="s">
        <v>25</v>
      </c>
      <c r="C42" s="55">
        <f>C41+C40+C39+C37+C36+C32+C27+C38</f>
        <v>1986866</v>
      </c>
      <c r="D42" s="55">
        <f>D41+D40+D39+D37+D36+D32+D27+D38</f>
        <v>1939965</v>
      </c>
      <c r="E42" s="56">
        <f t="shared" si="2"/>
        <v>1</v>
      </c>
      <c r="F42" s="55">
        <f>F41+F40+F39+F37+F36+F32+F27+F38</f>
        <v>46901</v>
      </c>
      <c r="G42" s="57">
        <f t="shared" si="3"/>
        <v>2.417620936460194E-2</v>
      </c>
      <c r="H42" s="58">
        <f>H41+H40+H39+H37+H36+H32+H27+H38</f>
        <v>1800201</v>
      </c>
      <c r="I42" s="59"/>
    </row>
    <row r="43" spans="1:9" ht="14.25" hidden="1" customHeight="1" x14ac:dyDescent="0.2">
      <c r="A43" s="6"/>
      <c r="B43" s="6"/>
      <c r="C43" s="6"/>
      <c r="D43" s="6"/>
      <c r="E43" s="6"/>
      <c r="F43" s="6"/>
      <c r="G43" s="6"/>
      <c r="H43" s="6"/>
    </row>
    <row r="44" spans="1:9" ht="16.5" hidden="1" customHeight="1" x14ac:dyDescent="0.25">
      <c r="A44" s="6"/>
      <c r="B44" s="60" t="s">
        <v>45</v>
      </c>
      <c r="C44" s="42">
        <f>C42-C21</f>
        <v>0</v>
      </c>
      <c r="D44" s="42">
        <f>D42-D21</f>
        <v>0</v>
      </c>
      <c r="E44" s="6"/>
      <c r="F44" s="6"/>
      <c r="G44" s="6"/>
      <c r="H44" s="42">
        <f>H42-H21</f>
        <v>3118</v>
      </c>
    </row>
    <row r="45" spans="1:9" hidden="1" x14ac:dyDescent="0.2"/>
    <row r="46" spans="1:9" ht="15.75" hidden="1" x14ac:dyDescent="0.2">
      <c r="B46" s="153" t="s">
        <v>46</v>
      </c>
      <c r="C46" s="153"/>
    </row>
    <row r="47" spans="1:9" ht="15.75" hidden="1" x14ac:dyDescent="0.25">
      <c r="A47" s="61" t="s">
        <v>47</v>
      </c>
      <c r="B47" s="3" t="s">
        <v>48</v>
      </c>
    </row>
    <row r="48" spans="1:9" ht="15" hidden="1" x14ac:dyDescent="0.25">
      <c r="A48" s="3"/>
      <c r="B48" s="3" t="s">
        <v>49</v>
      </c>
    </row>
    <row r="49" spans="1:4" ht="15" hidden="1" x14ac:dyDescent="0.25">
      <c r="A49" s="3" t="s">
        <v>50</v>
      </c>
      <c r="B49" s="3" t="s">
        <v>51</v>
      </c>
    </row>
    <row r="50" spans="1:4" ht="15" hidden="1" x14ac:dyDescent="0.25">
      <c r="A50" s="3"/>
      <c r="B50" s="3" t="s">
        <v>52</v>
      </c>
    </row>
    <row r="51" spans="1:4" ht="15" hidden="1" x14ac:dyDescent="0.25">
      <c r="A51" s="3" t="s">
        <v>53</v>
      </c>
      <c r="B51" s="3" t="s">
        <v>54</v>
      </c>
    </row>
    <row r="52" spans="1:4" ht="15" hidden="1" x14ac:dyDescent="0.25">
      <c r="A52" s="3" t="s">
        <v>55</v>
      </c>
      <c r="B52" s="3" t="s">
        <v>56</v>
      </c>
    </row>
    <row r="53" spans="1:4" ht="15" hidden="1" x14ac:dyDescent="0.25">
      <c r="A53" s="3"/>
      <c r="B53" s="3" t="s">
        <v>57</v>
      </c>
    </row>
    <row r="54" spans="1:4" ht="15" hidden="1" x14ac:dyDescent="0.25">
      <c r="A54" s="3" t="s">
        <v>58</v>
      </c>
      <c r="B54" s="3" t="s">
        <v>59</v>
      </c>
    </row>
    <row r="55" spans="1:4" hidden="1" x14ac:dyDescent="0.2"/>
    <row r="56" spans="1:4" ht="15.75" hidden="1" x14ac:dyDescent="0.2">
      <c r="B56" s="154" t="s">
        <v>60</v>
      </c>
      <c r="C56" s="154"/>
    </row>
    <row r="57" spans="1:4" ht="15" hidden="1" x14ac:dyDescent="0.25">
      <c r="B57" s="62" t="s">
        <v>61</v>
      </c>
      <c r="C57" s="63" t="s">
        <v>62</v>
      </c>
    </row>
    <row r="58" spans="1:4" ht="15" hidden="1" x14ac:dyDescent="0.25">
      <c r="A58" s="64">
        <v>1</v>
      </c>
      <c r="B58" s="65" t="s">
        <v>27</v>
      </c>
      <c r="C58" s="66">
        <v>-6000</v>
      </c>
      <c r="D58" s="67" t="s">
        <v>27</v>
      </c>
    </row>
    <row r="59" spans="1:4" ht="15" hidden="1" x14ac:dyDescent="0.25">
      <c r="A59" s="64">
        <v>2</v>
      </c>
      <c r="B59" s="65" t="s">
        <v>63</v>
      </c>
      <c r="C59" s="66">
        <v>-4500</v>
      </c>
      <c r="D59" s="155" t="s">
        <v>31</v>
      </c>
    </row>
    <row r="60" spans="1:4" ht="15" hidden="1" x14ac:dyDescent="0.25">
      <c r="A60" s="64">
        <v>3</v>
      </c>
      <c r="B60" s="65" t="s">
        <v>64</v>
      </c>
      <c r="C60" s="66">
        <v>-1275</v>
      </c>
      <c r="D60" s="155"/>
    </row>
    <row r="61" spans="1:4" ht="15" hidden="1" x14ac:dyDescent="0.25">
      <c r="A61" s="64">
        <v>4</v>
      </c>
      <c r="B61" s="65" t="s">
        <v>65</v>
      </c>
      <c r="C61" s="66">
        <v>1460</v>
      </c>
      <c r="D61" s="155"/>
    </row>
    <row r="62" spans="1:4" ht="15" hidden="1" x14ac:dyDescent="0.25">
      <c r="A62" s="64">
        <v>5</v>
      </c>
      <c r="B62" s="65" t="s">
        <v>66</v>
      </c>
      <c r="C62" s="66">
        <v>3500</v>
      </c>
      <c r="D62" s="155"/>
    </row>
    <row r="63" spans="1:4" ht="15" hidden="1" x14ac:dyDescent="0.25">
      <c r="A63" s="64">
        <v>6</v>
      </c>
      <c r="B63" s="65" t="s">
        <v>67</v>
      </c>
      <c r="C63" s="66">
        <v>3600</v>
      </c>
      <c r="D63" s="155"/>
    </row>
    <row r="64" spans="1:4" ht="15" hidden="1" x14ac:dyDescent="0.25">
      <c r="A64" s="64">
        <v>7</v>
      </c>
      <c r="B64" s="65" t="s">
        <v>68</v>
      </c>
      <c r="C64" s="66">
        <v>4400</v>
      </c>
      <c r="D64" s="155"/>
    </row>
    <row r="65" spans="1:4" ht="15" hidden="1" x14ac:dyDescent="0.25">
      <c r="A65" s="64">
        <v>8</v>
      </c>
      <c r="B65" s="65" t="s">
        <v>69</v>
      </c>
      <c r="C65" s="66">
        <v>-4000</v>
      </c>
      <c r="D65" s="156" t="s">
        <v>70</v>
      </c>
    </row>
    <row r="66" spans="1:4" ht="15" hidden="1" x14ac:dyDescent="0.25">
      <c r="A66" s="64">
        <v>9</v>
      </c>
      <c r="B66" s="65" t="s">
        <v>71</v>
      </c>
      <c r="C66" s="66">
        <v>-1000</v>
      </c>
      <c r="D66" s="156"/>
    </row>
    <row r="67" spans="1:4" ht="15" hidden="1" x14ac:dyDescent="0.25">
      <c r="A67" s="64">
        <v>10</v>
      </c>
      <c r="B67" s="65" t="s">
        <v>72</v>
      </c>
      <c r="C67" s="66">
        <v>-780</v>
      </c>
      <c r="D67" s="156"/>
    </row>
    <row r="68" spans="1:4" ht="15" hidden="1" x14ac:dyDescent="0.25">
      <c r="A68" s="64">
        <v>11</v>
      </c>
      <c r="B68" s="65" t="s">
        <v>73</v>
      </c>
      <c r="C68" s="66">
        <v>-680</v>
      </c>
      <c r="D68" s="156"/>
    </row>
    <row r="69" spans="1:4" ht="15" hidden="1" x14ac:dyDescent="0.25">
      <c r="A69" s="64">
        <v>12</v>
      </c>
      <c r="B69" s="65" t="s">
        <v>74</v>
      </c>
      <c r="C69" s="66">
        <v>2470</v>
      </c>
      <c r="D69" s="156"/>
    </row>
    <row r="70" spans="1:4" ht="15" hidden="1" x14ac:dyDescent="0.25">
      <c r="A70" s="64">
        <v>13</v>
      </c>
      <c r="B70" s="65" t="s">
        <v>75</v>
      </c>
      <c r="C70" s="66">
        <v>-4000</v>
      </c>
      <c r="D70" s="156" t="s">
        <v>76</v>
      </c>
    </row>
    <row r="71" spans="1:4" ht="15" hidden="1" x14ac:dyDescent="0.25">
      <c r="A71" s="64">
        <v>14</v>
      </c>
      <c r="B71" s="65" t="s">
        <v>77</v>
      </c>
      <c r="C71" s="66">
        <v>-2600</v>
      </c>
      <c r="D71" s="156"/>
    </row>
    <row r="72" spans="1:4" ht="15" hidden="1" x14ac:dyDescent="0.25">
      <c r="A72" s="64">
        <v>15</v>
      </c>
      <c r="B72" s="65" t="s">
        <v>78</v>
      </c>
      <c r="C72" s="66">
        <v>-2350</v>
      </c>
      <c r="D72" s="156"/>
    </row>
    <row r="73" spans="1:4" ht="15" hidden="1" x14ac:dyDescent="0.25">
      <c r="A73" s="64">
        <v>16</v>
      </c>
      <c r="B73" s="65" t="s">
        <v>79</v>
      </c>
      <c r="C73" s="66">
        <v>-1300</v>
      </c>
      <c r="D73" s="156"/>
    </row>
    <row r="74" spans="1:4" ht="15" hidden="1" x14ac:dyDescent="0.25">
      <c r="A74" s="64">
        <v>17</v>
      </c>
      <c r="B74" s="65" t="s">
        <v>80</v>
      </c>
      <c r="C74" s="66">
        <v>-1280</v>
      </c>
      <c r="D74" s="156"/>
    </row>
    <row r="75" spans="1:4" ht="15" hidden="1" x14ac:dyDescent="0.25">
      <c r="A75" s="64">
        <v>18</v>
      </c>
      <c r="B75" s="65" t="s">
        <v>81</v>
      </c>
      <c r="C75" s="66">
        <v>-872</v>
      </c>
      <c r="D75" s="156"/>
    </row>
    <row r="76" spans="1:4" ht="15" hidden="1" x14ac:dyDescent="0.25">
      <c r="A76" s="64">
        <v>19</v>
      </c>
      <c r="B76" s="65" t="s">
        <v>82</v>
      </c>
      <c r="C76" s="66">
        <v>-720</v>
      </c>
      <c r="D76" s="156"/>
    </row>
    <row r="77" spans="1:4" ht="15" hidden="1" x14ac:dyDescent="0.25">
      <c r="A77" s="64">
        <v>20</v>
      </c>
      <c r="B77" s="65" t="s">
        <v>83</v>
      </c>
      <c r="C77" s="66">
        <v>-445</v>
      </c>
      <c r="D77" s="156"/>
    </row>
    <row r="78" spans="1:4" ht="15" hidden="1" x14ac:dyDescent="0.25">
      <c r="A78" s="64">
        <v>21</v>
      </c>
      <c r="B78" s="65" t="s">
        <v>84</v>
      </c>
      <c r="C78" s="66">
        <v>-660</v>
      </c>
      <c r="D78" s="156"/>
    </row>
    <row r="79" spans="1:4" ht="15" hidden="1" x14ac:dyDescent="0.25">
      <c r="A79" s="64">
        <v>22</v>
      </c>
      <c r="B79" s="65" t="s">
        <v>85</v>
      </c>
      <c r="C79" s="66">
        <v>-635</v>
      </c>
      <c r="D79" s="156"/>
    </row>
    <row r="80" spans="1:4" ht="15" hidden="1" x14ac:dyDescent="0.25">
      <c r="A80" s="64">
        <v>23</v>
      </c>
      <c r="B80" s="65" t="s">
        <v>86</v>
      </c>
      <c r="C80" s="66">
        <v>-590</v>
      </c>
      <c r="D80" s="156"/>
    </row>
    <row r="81" spans="1:4" ht="15" hidden="1" x14ac:dyDescent="0.25">
      <c r="A81" s="64">
        <v>24</v>
      </c>
      <c r="B81" s="65" t="s">
        <v>87</v>
      </c>
      <c r="C81" s="66">
        <v>-520</v>
      </c>
      <c r="D81" s="156"/>
    </row>
    <row r="82" spans="1:4" ht="15" hidden="1" x14ac:dyDescent="0.25">
      <c r="A82" s="64">
        <v>25</v>
      </c>
      <c r="B82" s="65" t="s">
        <v>88</v>
      </c>
      <c r="C82" s="66">
        <v>-380</v>
      </c>
      <c r="D82" s="156"/>
    </row>
    <row r="83" spans="1:4" ht="15" hidden="1" x14ac:dyDescent="0.25">
      <c r="A83" s="64">
        <v>26</v>
      </c>
      <c r="B83" s="65" t="s">
        <v>89</v>
      </c>
      <c r="C83" s="66">
        <v>-340</v>
      </c>
      <c r="D83" s="156"/>
    </row>
    <row r="84" spans="1:4" ht="15" hidden="1" x14ac:dyDescent="0.25">
      <c r="A84" s="64">
        <v>27</v>
      </c>
      <c r="B84" s="65" t="s">
        <v>90</v>
      </c>
      <c r="C84" s="66">
        <v>-340</v>
      </c>
      <c r="D84" s="156"/>
    </row>
    <row r="85" spans="1:4" ht="15" hidden="1" x14ac:dyDescent="0.25">
      <c r="A85" s="64">
        <v>28</v>
      </c>
      <c r="B85" s="65" t="s">
        <v>91</v>
      </c>
      <c r="C85" s="66">
        <v>5400</v>
      </c>
      <c r="D85" s="67" t="s">
        <v>91</v>
      </c>
    </row>
    <row r="86" spans="1:4" ht="15" hidden="1" x14ac:dyDescent="0.25">
      <c r="A86" s="64">
        <v>29</v>
      </c>
      <c r="B86" s="65" t="s">
        <v>40</v>
      </c>
      <c r="C86" s="66">
        <v>3500</v>
      </c>
      <c r="D86" s="67" t="s">
        <v>40</v>
      </c>
    </row>
    <row r="87" spans="1:4" ht="15" hidden="1" x14ac:dyDescent="0.25">
      <c r="A87" s="3"/>
      <c r="B87" s="65"/>
      <c r="C87" s="68">
        <f>SUM(C58:C86)</f>
        <v>-10937</v>
      </c>
      <c r="D87" s="65"/>
    </row>
    <row r="88" spans="1:4" hidden="1" x14ac:dyDescent="0.2"/>
    <row r="89" spans="1:4" ht="15.75" hidden="1" x14ac:dyDescent="0.2">
      <c r="B89" s="154" t="s">
        <v>92</v>
      </c>
      <c r="C89" s="154"/>
    </row>
    <row r="90" spans="1:4" ht="15" hidden="1" x14ac:dyDescent="0.25">
      <c r="B90" s="62" t="s">
        <v>61</v>
      </c>
      <c r="C90" s="63" t="s">
        <v>62</v>
      </c>
    </row>
    <row r="91" spans="1:4" ht="15" hidden="1" x14ac:dyDescent="0.25">
      <c r="A91" s="64">
        <v>1</v>
      </c>
      <c r="B91" s="65" t="s">
        <v>93</v>
      </c>
      <c r="C91" s="66">
        <v>-11000</v>
      </c>
      <c r="D91" s="67" t="s">
        <v>93</v>
      </c>
    </row>
    <row r="92" spans="1:4" ht="15" hidden="1" x14ac:dyDescent="0.25">
      <c r="A92" s="64">
        <v>2</v>
      </c>
      <c r="B92" s="65" t="s">
        <v>94</v>
      </c>
      <c r="C92" s="66">
        <v>3600</v>
      </c>
      <c r="D92" s="155" t="s">
        <v>16</v>
      </c>
    </row>
    <row r="93" spans="1:4" ht="15" hidden="1" x14ac:dyDescent="0.25">
      <c r="A93" s="64">
        <v>3</v>
      </c>
      <c r="B93" s="65" t="s">
        <v>95</v>
      </c>
      <c r="C93" s="66">
        <v>500</v>
      </c>
      <c r="D93" s="155"/>
    </row>
    <row r="94" spans="1:4" ht="15" hidden="1" x14ac:dyDescent="0.25">
      <c r="A94" s="64">
        <v>4</v>
      </c>
      <c r="B94" s="65" t="s">
        <v>96</v>
      </c>
      <c r="C94" s="66">
        <v>-1800</v>
      </c>
      <c r="D94" s="155"/>
    </row>
    <row r="95" spans="1:4" ht="15" hidden="1" x14ac:dyDescent="0.25">
      <c r="A95" s="64">
        <v>5</v>
      </c>
      <c r="B95" s="65" t="s">
        <v>97</v>
      </c>
      <c r="C95" s="66">
        <v>-825</v>
      </c>
      <c r="D95" s="155"/>
    </row>
    <row r="96" spans="1:4" ht="15" hidden="1" x14ac:dyDescent="0.25">
      <c r="A96" s="64">
        <v>6</v>
      </c>
      <c r="B96" s="65" t="s">
        <v>98</v>
      </c>
      <c r="C96" s="66">
        <v>-613</v>
      </c>
      <c r="D96" s="155"/>
    </row>
    <row r="97" spans="1:4" ht="15" hidden="1" x14ac:dyDescent="0.25">
      <c r="A97" s="64">
        <v>7</v>
      </c>
      <c r="B97" s="65" t="s">
        <v>99</v>
      </c>
      <c r="C97" s="66">
        <v>-5562</v>
      </c>
      <c r="D97" s="155"/>
    </row>
    <row r="98" spans="1:4" ht="15" hidden="1" customHeight="1" x14ac:dyDescent="0.25">
      <c r="A98" s="64">
        <v>8</v>
      </c>
      <c r="B98" s="65" t="s">
        <v>100</v>
      </c>
      <c r="C98" s="66">
        <v>688</v>
      </c>
      <c r="D98" s="157" t="s">
        <v>17</v>
      </c>
    </row>
    <row r="99" spans="1:4" ht="15" hidden="1" customHeight="1" x14ac:dyDescent="0.25">
      <c r="A99" s="64">
        <v>9</v>
      </c>
      <c r="B99" s="65" t="s">
        <v>101</v>
      </c>
      <c r="C99" s="66">
        <v>525</v>
      </c>
      <c r="D99" s="158"/>
    </row>
    <row r="100" spans="1:4" ht="15" hidden="1" customHeight="1" x14ac:dyDescent="0.25">
      <c r="A100" s="64">
        <v>10</v>
      </c>
      <c r="B100" s="65" t="s">
        <v>102</v>
      </c>
      <c r="C100" s="66">
        <v>517</v>
      </c>
      <c r="D100" s="158"/>
    </row>
    <row r="101" spans="1:4" ht="15" hidden="1" customHeight="1" x14ac:dyDescent="0.25">
      <c r="A101" s="64">
        <v>11</v>
      </c>
      <c r="B101" s="65" t="s">
        <v>103</v>
      </c>
      <c r="C101" s="66">
        <v>330</v>
      </c>
      <c r="D101" s="158"/>
    </row>
    <row r="102" spans="1:4" ht="15" hidden="1" customHeight="1" x14ac:dyDescent="0.25">
      <c r="A102" s="64">
        <v>12</v>
      </c>
      <c r="B102" s="65" t="s">
        <v>104</v>
      </c>
      <c r="C102" s="66">
        <v>297</v>
      </c>
      <c r="D102" s="158"/>
    </row>
    <row r="103" spans="1:4" ht="15" hidden="1" customHeight="1" x14ac:dyDescent="0.25">
      <c r="A103" s="64">
        <v>13</v>
      </c>
      <c r="B103" s="65" t="s">
        <v>105</v>
      </c>
      <c r="C103" s="66">
        <v>-1444</v>
      </c>
      <c r="D103" s="158"/>
    </row>
    <row r="104" spans="1:4" ht="15" hidden="1" customHeight="1" x14ac:dyDescent="0.25">
      <c r="A104" s="64">
        <v>14</v>
      </c>
      <c r="B104" s="65" t="s">
        <v>106</v>
      </c>
      <c r="C104" s="66">
        <v>-1000</v>
      </c>
      <c r="D104" s="158"/>
    </row>
    <row r="105" spans="1:4" ht="15" hidden="1" customHeight="1" x14ac:dyDescent="0.25">
      <c r="A105" s="64">
        <v>15</v>
      </c>
      <c r="B105" s="65" t="s">
        <v>107</v>
      </c>
      <c r="C105" s="66">
        <v>-943</v>
      </c>
      <c r="D105" s="158"/>
    </row>
    <row r="106" spans="1:4" ht="15" hidden="1" customHeight="1" x14ac:dyDescent="0.25">
      <c r="A106" s="64">
        <v>16</v>
      </c>
      <c r="B106" s="65" t="s">
        <v>108</v>
      </c>
      <c r="C106" s="66">
        <v>-790</v>
      </c>
      <c r="D106" s="158"/>
    </row>
    <row r="107" spans="1:4" ht="15" hidden="1" customHeight="1" x14ac:dyDescent="0.25">
      <c r="A107" s="64">
        <v>17</v>
      </c>
      <c r="B107" s="65" t="s">
        <v>109</v>
      </c>
      <c r="C107" s="66">
        <v>-733</v>
      </c>
      <c r="D107" s="158"/>
    </row>
    <row r="108" spans="1:4" ht="15" hidden="1" customHeight="1" x14ac:dyDescent="0.25">
      <c r="A108" s="64">
        <v>18</v>
      </c>
      <c r="B108" s="65" t="s">
        <v>110</v>
      </c>
      <c r="C108" s="66">
        <v>-678</v>
      </c>
      <c r="D108" s="158"/>
    </row>
    <row r="109" spans="1:4" ht="15" hidden="1" customHeight="1" x14ac:dyDescent="0.25">
      <c r="A109" s="64">
        <v>19</v>
      </c>
      <c r="B109" s="65" t="s">
        <v>111</v>
      </c>
      <c r="C109" s="66">
        <v>-464</v>
      </c>
      <c r="D109" s="158"/>
    </row>
    <row r="110" spans="1:4" ht="15" hidden="1" customHeight="1" x14ac:dyDescent="0.25">
      <c r="A110" s="64">
        <v>20</v>
      </c>
      <c r="B110" s="65" t="s">
        <v>112</v>
      </c>
      <c r="C110" s="66">
        <v>-727</v>
      </c>
      <c r="D110" s="158"/>
    </row>
    <row r="111" spans="1:4" ht="15" hidden="1" customHeight="1" x14ac:dyDescent="0.25">
      <c r="A111" s="64">
        <v>21</v>
      </c>
      <c r="B111" s="65" t="s">
        <v>113</v>
      </c>
      <c r="C111" s="66">
        <v>-333</v>
      </c>
      <c r="D111" s="158"/>
    </row>
    <row r="112" spans="1:4" ht="15" hidden="1" customHeight="1" x14ac:dyDescent="0.25">
      <c r="A112" s="64">
        <v>22</v>
      </c>
      <c r="B112" s="65" t="s">
        <v>114</v>
      </c>
      <c r="C112" s="66">
        <v>-300</v>
      </c>
      <c r="D112" s="158"/>
    </row>
    <row r="113" spans="1:4" ht="15" hidden="1" customHeight="1" x14ac:dyDescent="0.25">
      <c r="A113" s="64">
        <v>23</v>
      </c>
      <c r="B113" s="65" t="s">
        <v>115</v>
      </c>
      <c r="C113" s="66">
        <v>-300</v>
      </c>
      <c r="D113" s="158"/>
    </row>
    <row r="114" spans="1:4" ht="15" hidden="1" customHeight="1" x14ac:dyDescent="0.25">
      <c r="A114" s="64">
        <v>24</v>
      </c>
      <c r="B114" s="65" t="s">
        <v>116</v>
      </c>
      <c r="C114" s="66">
        <v>-3325</v>
      </c>
      <c r="D114" s="159"/>
    </row>
    <row r="115" spans="1:4" ht="15" hidden="1" x14ac:dyDescent="0.25">
      <c r="A115" s="64">
        <v>25</v>
      </c>
      <c r="B115" s="65" t="s">
        <v>117</v>
      </c>
      <c r="C115" s="66">
        <v>575</v>
      </c>
      <c r="D115" s="150" t="s">
        <v>18</v>
      </c>
    </row>
    <row r="116" spans="1:4" ht="15" hidden="1" x14ac:dyDescent="0.25">
      <c r="A116" s="64">
        <v>26</v>
      </c>
      <c r="B116" s="65" t="s">
        <v>118</v>
      </c>
      <c r="C116" s="66">
        <v>315</v>
      </c>
      <c r="D116" s="151"/>
    </row>
    <row r="117" spans="1:4" ht="15" hidden="1" x14ac:dyDescent="0.25">
      <c r="A117" s="64">
        <v>27</v>
      </c>
      <c r="B117" s="65" t="s">
        <v>78</v>
      </c>
      <c r="C117" s="66">
        <v>-1955</v>
      </c>
      <c r="D117" s="151"/>
    </row>
    <row r="118" spans="1:4" ht="15" hidden="1" x14ac:dyDescent="0.25">
      <c r="A118" s="64">
        <v>28</v>
      </c>
      <c r="B118" s="65" t="s">
        <v>119</v>
      </c>
      <c r="C118" s="66">
        <v>-1494</v>
      </c>
      <c r="D118" s="151"/>
    </row>
    <row r="119" spans="1:4" ht="15" hidden="1" x14ac:dyDescent="0.25">
      <c r="A119" s="64">
        <v>29</v>
      </c>
      <c r="B119" s="65" t="s">
        <v>77</v>
      </c>
      <c r="C119" s="66">
        <v>-1171</v>
      </c>
      <c r="D119" s="151"/>
    </row>
    <row r="120" spans="1:4" ht="15" hidden="1" x14ac:dyDescent="0.25">
      <c r="A120" s="64">
        <v>30</v>
      </c>
      <c r="B120" s="65" t="s">
        <v>82</v>
      </c>
      <c r="C120" s="66">
        <v>-1000</v>
      </c>
      <c r="D120" s="151"/>
    </row>
    <row r="121" spans="1:4" ht="15" hidden="1" x14ac:dyDescent="0.25">
      <c r="A121" s="64">
        <v>31</v>
      </c>
      <c r="B121" s="65" t="s">
        <v>120</v>
      </c>
      <c r="C121" s="66">
        <v>-650</v>
      </c>
      <c r="D121" s="151"/>
    </row>
    <row r="122" spans="1:4" ht="15" hidden="1" x14ac:dyDescent="0.25">
      <c r="A122" s="64">
        <v>32</v>
      </c>
      <c r="B122" s="65" t="s">
        <v>81</v>
      </c>
      <c r="C122" s="66">
        <v>-646</v>
      </c>
      <c r="D122" s="151"/>
    </row>
    <row r="123" spans="1:4" ht="15" hidden="1" x14ac:dyDescent="0.25">
      <c r="A123" s="64">
        <v>33</v>
      </c>
      <c r="B123" s="65" t="s">
        <v>121</v>
      </c>
      <c r="C123" s="66">
        <v>-646</v>
      </c>
      <c r="D123" s="151"/>
    </row>
    <row r="124" spans="1:4" ht="15" hidden="1" x14ac:dyDescent="0.25">
      <c r="A124" s="64">
        <v>34</v>
      </c>
      <c r="B124" s="65" t="s">
        <v>90</v>
      </c>
      <c r="C124" s="66">
        <v>-638</v>
      </c>
      <c r="D124" s="151"/>
    </row>
    <row r="125" spans="1:4" ht="15" hidden="1" x14ac:dyDescent="0.25">
      <c r="A125" s="64">
        <v>35</v>
      </c>
      <c r="B125" s="65" t="s">
        <v>122</v>
      </c>
      <c r="C125" s="66">
        <v>-599</v>
      </c>
      <c r="D125" s="151"/>
    </row>
    <row r="126" spans="1:4" ht="15" hidden="1" x14ac:dyDescent="0.25">
      <c r="A126" s="64">
        <v>36</v>
      </c>
      <c r="B126" s="65" t="s">
        <v>123</v>
      </c>
      <c r="C126" s="66">
        <v>-574</v>
      </c>
      <c r="D126" s="151"/>
    </row>
    <row r="127" spans="1:4" ht="15" hidden="1" x14ac:dyDescent="0.25">
      <c r="A127" s="64">
        <v>37</v>
      </c>
      <c r="B127" s="65" t="s">
        <v>87</v>
      </c>
      <c r="C127" s="66">
        <v>-520</v>
      </c>
      <c r="D127" s="151"/>
    </row>
    <row r="128" spans="1:4" ht="15" hidden="1" x14ac:dyDescent="0.25">
      <c r="A128" s="64">
        <v>38</v>
      </c>
      <c r="B128" s="65" t="s">
        <v>89</v>
      </c>
      <c r="C128" s="66">
        <v>-457</v>
      </c>
      <c r="D128" s="151"/>
    </row>
    <row r="129" spans="1:4" ht="15" hidden="1" x14ac:dyDescent="0.25">
      <c r="A129" s="64">
        <v>39</v>
      </c>
      <c r="B129" s="65" t="s">
        <v>124</v>
      </c>
      <c r="C129" s="66">
        <v>-392</v>
      </c>
      <c r="D129" s="151"/>
    </row>
    <row r="130" spans="1:4" ht="15" hidden="1" x14ac:dyDescent="0.25">
      <c r="A130" s="64">
        <v>40</v>
      </c>
      <c r="B130" s="65" t="s">
        <v>125</v>
      </c>
      <c r="C130" s="66">
        <v>-379</v>
      </c>
      <c r="D130" s="151"/>
    </row>
    <row r="131" spans="1:4" ht="15" hidden="1" x14ac:dyDescent="0.25">
      <c r="A131" s="64">
        <v>41</v>
      </c>
      <c r="B131" s="65" t="s">
        <v>126</v>
      </c>
      <c r="C131" s="66">
        <v>-366</v>
      </c>
      <c r="D131" s="151"/>
    </row>
    <row r="132" spans="1:4" ht="15" hidden="1" x14ac:dyDescent="0.25">
      <c r="A132" s="64">
        <v>42</v>
      </c>
      <c r="B132" s="65" t="s">
        <v>127</v>
      </c>
      <c r="C132" s="66">
        <v>-288</v>
      </c>
      <c r="D132" s="151"/>
    </row>
    <row r="133" spans="1:4" ht="15" hidden="1" x14ac:dyDescent="0.25">
      <c r="A133" s="64">
        <v>43</v>
      </c>
      <c r="B133" s="65" t="s">
        <v>128</v>
      </c>
      <c r="C133" s="66">
        <v>-265</v>
      </c>
      <c r="D133" s="151"/>
    </row>
    <row r="134" spans="1:4" ht="15" hidden="1" x14ac:dyDescent="0.25">
      <c r="A134" s="64">
        <v>44</v>
      </c>
      <c r="B134" s="65" t="s">
        <v>129</v>
      </c>
      <c r="C134" s="66">
        <v>-254</v>
      </c>
      <c r="D134" s="151"/>
    </row>
    <row r="135" spans="1:4" ht="15" hidden="1" x14ac:dyDescent="0.25">
      <c r="A135" s="64">
        <v>45</v>
      </c>
      <c r="B135" s="65" t="s">
        <v>130</v>
      </c>
      <c r="C135" s="66">
        <v>-235</v>
      </c>
      <c r="D135" s="151"/>
    </row>
    <row r="136" spans="1:4" ht="15" hidden="1" x14ac:dyDescent="0.25">
      <c r="A136" s="64">
        <v>46</v>
      </c>
      <c r="B136" s="65" t="s">
        <v>131</v>
      </c>
      <c r="C136" s="66">
        <v>-214</v>
      </c>
      <c r="D136" s="151"/>
    </row>
    <row r="137" spans="1:4" ht="15" hidden="1" x14ac:dyDescent="0.25">
      <c r="A137" s="64">
        <v>47</v>
      </c>
      <c r="B137" s="65" t="s">
        <v>132</v>
      </c>
      <c r="C137" s="66">
        <v>-3000</v>
      </c>
      <c r="D137" s="152"/>
    </row>
    <row r="138" spans="1:4" ht="15" hidden="1" x14ac:dyDescent="0.25">
      <c r="A138" s="3"/>
      <c r="B138" s="65"/>
      <c r="C138" s="68">
        <f>SUM(C91:C137)</f>
        <v>-39233</v>
      </c>
      <c r="D138" s="65"/>
    </row>
    <row r="139" spans="1:4" hidden="1" x14ac:dyDescent="0.2"/>
    <row r="140" spans="1:4" hidden="1" x14ac:dyDescent="0.2"/>
    <row r="141" spans="1:4" hidden="1" x14ac:dyDescent="0.2"/>
    <row r="142" spans="1:4" hidden="1" x14ac:dyDescent="0.2"/>
    <row r="143" spans="1:4" hidden="1" x14ac:dyDescent="0.2"/>
    <row r="144" spans="1: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t="226.5" hidden="1" x14ac:dyDescent="0.2"/>
    <row r="235" ht="101.25" hidden="1" x14ac:dyDescent="0.2"/>
    <row r="236" ht="108.75" hidden="1" x14ac:dyDescent="0.2"/>
    <row r="250" spans="3:8" hidden="1" x14ac:dyDescent="0.2">
      <c r="C250" s="59">
        <f>C42-C21</f>
        <v>0</v>
      </c>
      <c r="D250" s="59">
        <f>D42-D21</f>
        <v>0</v>
      </c>
      <c r="F250" s="59">
        <f>F42-F21</f>
        <v>0</v>
      </c>
      <c r="H250" s="59">
        <f>H42-H21</f>
        <v>3118</v>
      </c>
    </row>
  </sheetData>
  <mergeCells count="8">
    <mergeCell ref="D115:D137"/>
    <mergeCell ref="B46:C46"/>
    <mergeCell ref="B56:C56"/>
    <mergeCell ref="D59:D64"/>
    <mergeCell ref="D65:D69"/>
    <mergeCell ref="D70:D84"/>
    <mergeCell ref="B89:C89"/>
    <mergeCell ref="D92:D9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6"/>
  <sheetViews>
    <sheetView rightToLeft="1" topLeftCell="A19" workbookViewId="0">
      <selection activeCell="K5" sqref="K5"/>
    </sheetView>
  </sheetViews>
  <sheetFormatPr defaultRowHeight="14.25" x14ac:dyDescent="0.2"/>
  <cols>
    <col min="1" max="1" width="4.25" customWidth="1"/>
    <col min="2" max="2" width="22.5" customWidth="1"/>
    <col min="3" max="3" width="12.5" customWidth="1"/>
    <col min="4" max="4" width="12.75" customWidth="1"/>
    <col min="5" max="5" width="12.875" customWidth="1"/>
    <col min="6" max="6" width="11.625" customWidth="1"/>
    <col min="8" max="8" width="12.375" customWidth="1"/>
    <col min="11" max="11" width="12.375" bestFit="1" customWidth="1"/>
    <col min="257" max="257" width="3.5" customWidth="1"/>
    <col min="258" max="258" width="22.5" customWidth="1"/>
    <col min="259" max="261" width="10.25" customWidth="1"/>
    <col min="262" max="262" width="10.625" customWidth="1"/>
    <col min="264" max="264" width="12.375" customWidth="1"/>
    <col min="513" max="513" width="3.5" customWidth="1"/>
    <col min="514" max="514" width="22.5" customWidth="1"/>
    <col min="515" max="517" width="10.25" customWidth="1"/>
    <col min="518" max="518" width="10.625" customWidth="1"/>
    <col min="520" max="520" width="12.375" customWidth="1"/>
    <col min="769" max="769" width="3.5" customWidth="1"/>
    <col min="770" max="770" width="22.5" customWidth="1"/>
    <col min="771" max="773" width="10.25" customWidth="1"/>
    <col min="774" max="774" width="10.625" customWidth="1"/>
    <col min="776" max="776" width="12.375" customWidth="1"/>
    <col min="1025" max="1025" width="3.5" customWidth="1"/>
    <col min="1026" max="1026" width="22.5" customWidth="1"/>
    <col min="1027" max="1029" width="10.25" customWidth="1"/>
    <col min="1030" max="1030" width="10.625" customWidth="1"/>
    <col min="1032" max="1032" width="12.375" customWidth="1"/>
    <col min="1281" max="1281" width="3.5" customWidth="1"/>
    <col min="1282" max="1282" width="22.5" customWidth="1"/>
    <col min="1283" max="1285" width="10.25" customWidth="1"/>
    <col min="1286" max="1286" width="10.625" customWidth="1"/>
    <col min="1288" max="1288" width="12.375" customWidth="1"/>
    <col min="1537" max="1537" width="3.5" customWidth="1"/>
    <col min="1538" max="1538" width="22.5" customWidth="1"/>
    <col min="1539" max="1541" width="10.25" customWidth="1"/>
    <col min="1542" max="1542" width="10.625" customWidth="1"/>
    <col min="1544" max="1544" width="12.375" customWidth="1"/>
    <col min="1793" max="1793" width="3.5" customWidth="1"/>
    <col min="1794" max="1794" width="22.5" customWidth="1"/>
    <col min="1795" max="1797" width="10.25" customWidth="1"/>
    <col min="1798" max="1798" width="10.625" customWidth="1"/>
    <col min="1800" max="1800" width="12.375" customWidth="1"/>
    <col min="2049" max="2049" width="3.5" customWidth="1"/>
    <col min="2050" max="2050" width="22.5" customWidth="1"/>
    <col min="2051" max="2053" width="10.25" customWidth="1"/>
    <col min="2054" max="2054" width="10.625" customWidth="1"/>
    <col min="2056" max="2056" width="12.375" customWidth="1"/>
    <col min="2305" max="2305" width="3.5" customWidth="1"/>
    <col min="2306" max="2306" width="22.5" customWidth="1"/>
    <col min="2307" max="2309" width="10.25" customWidth="1"/>
    <col min="2310" max="2310" width="10.625" customWidth="1"/>
    <col min="2312" max="2312" width="12.375" customWidth="1"/>
    <col min="2561" max="2561" width="3.5" customWidth="1"/>
    <col min="2562" max="2562" width="22.5" customWidth="1"/>
    <col min="2563" max="2565" width="10.25" customWidth="1"/>
    <col min="2566" max="2566" width="10.625" customWidth="1"/>
    <col min="2568" max="2568" width="12.375" customWidth="1"/>
    <col min="2817" max="2817" width="3.5" customWidth="1"/>
    <col min="2818" max="2818" width="22.5" customWidth="1"/>
    <col min="2819" max="2821" width="10.25" customWidth="1"/>
    <col min="2822" max="2822" width="10.625" customWidth="1"/>
    <col min="2824" max="2824" width="12.375" customWidth="1"/>
    <col min="3073" max="3073" width="3.5" customWidth="1"/>
    <col min="3074" max="3074" width="22.5" customWidth="1"/>
    <col min="3075" max="3077" width="10.25" customWidth="1"/>
    <col min="3078" max="3078" width="10.625" customWidth="1"/>
    <col min="3080" max="3080" width="12.375" customWidth="1"/>
    <col min="3329" max="3329" width="3.5" customWidth="1"/>
    <col min="3330" max="3330" width="22.5" customWidth="1"/>
    <col min="3331" max="3333" width="10.25" customWidth="1"/>
    <col min="3334" max="3334" width="10.625" customWidth="1"/>
    <col min="3336" max="3336" width="12.375" customWidth="1"/>
    <col min="3585" max="3585" width="3.5" customWidth="1"/>
    <col min="3586" max="3586" width="22.5" customWidth="1"/>
    <col min="3587" max="3589" width="10.25" customWidth="1"/>
    <col min="3590" max="3590" width="10.625" customWidth="1"/>
    <col min="3592" max="3592" width="12.375" customWidth="1"/>
    <col min="3841" max="3841" width="3.5" customWidth="1"/>
    <col min="3842" max="3842" width="22.5" customWidth="1"/>
    <col min="3843" max="3845" width="10.25" customWidth="1"/>
    <col min="3846" max="3846" width="10.625" customWidth="1"/>
    <col min="3848" max="3848" width="12.375" customWidth="1"/>
    <col min="4097" max="4097" width="3.5" customWidth="1"/>
    <col min="4098" max="4098" width="22.5" customWidth="1"/>
    <col min="4099" max="4101" width="10.25" customWidth="1"/>
    <col min="4102" max="4102" width="10.625" customWidth="1"/>
    <col min="4104" max="4104" width="12.375" customWidth="1"/>
    <col min="4353" max="4353" width="3.5" customWidth="1"/>
    <col min="4354" max="4354" width="22.5" customWidth="1"/>
    <col min="4355" max="4357" width="10.25" customWidth="1"/>
    <col min="4358" max="4358" width="10.625" customWidth="1"/>
    <col min="4360" max="4360" width="12.375" customWidth="1"/>
    <col min="4609" max="4609" width="3.5" customWidth="1"/>
    <col min="4610" max="4610" width="22.5" customWidth="1"/>
    <col min="4611" max="4613" width="10.25" customWidth="1"/>
    <col min="4614" max="4614" width="10.625" customWidth="1"/>
    <col min="4616" max="4616" width="12.375" customWidth="1"/>
    <col min="4865" max="4865" width="3.5" customWidth="1"/>
    <col min="4866" max="4866" width="22.5" customWidth="1"/>
    <col min="4867" max="4869" width="10.25" customWidth="1"/>
    <col min="4870" max="4870" width="10.625" customWidth="1"/>
    <col min="4872" max="4872" width="12.375" customWidth="1"/>
    <col min="5121" max="5121" width="3.5" customWidth="1"/>
    <col min="5122" max="5122" width="22.5" customWidth="1"/>
    <col min="5123" max="5125" width="10.25" customWidth="1"/>
    <col min="5126" max="5126" width="10.625" customWidth="1"/>
    <col min="5128" max="5128" width="12.375" customWidth="1"/>
    <col min="5377" max="5377" width="3.5" customWidth="1"/>
    <col min="5378" max="5378" width="22.5" customWidth="1"/>
    <col min="5379" max="5381" width="10.25" customWidth="1"/>
    <col min="5382" max="5382" width="10.625" customWidth="1"/>
    <col min="5384" max="5384" width="12.375" customWidth="1"/>
    <col min="5633" max="5633" width="3.5" customWidth="1"/>
    <col min="5634" max="5634" width="22.5" customWidth="1"/>
    <col min="5635" max="5637" width="10.25" customWidth="1"/>
    <col min="5638" max="5638" width="10.625" customWidth="1"/>
    <col min="5640" max="5640" width="12.375" customWidth="1"/>
    <col min="5889" max="5889" width="3.5" customWidth="1"/>
    <col min="5890" max="5890" width="22.5" customWidth="1"/>
    <col min="5891" max="5893" width="10.25" customWidth="1"/>
    <col min="5894" max="5894" width="10.625" customWidth="1"/>
    <col min="5896" max="5896" width="12.375" customWidth="1"/>
    <col min="6145" max="6145" width="3.5" customWidth="1"/>
    <col min="6146" max="6146" width="22.5" customWidth="1"/>
    <col min="6147" max="6149" width="10.25" customWidth="1"/>
    <col min="6150" max="6150" width="10.625" customWidth="1"/>
    <col min="6152" max="6152" width="12.375" customWidth="1"/>
    <col min="6401" max="6401" width="3.5" customWidth="1"/>
    <col min="6402" max="6402" width="22.5" customWidth="1"/>
    <col min="6403" max="6405" width="10.25" customWidth="1"/>
    <col min="6406" max="6406" width="10.625" customWidth="1"/>
    <col min="6408" max="6408" width="12.375" customWidth="1"/>
    <col min="6657" max="6657" width="3.5" customWidth="1"/>
    <col min="6658" max="6658" width="22.5" customWidth="1"/>
    <col min="6659" max="6661" width="10.25" customWidth="1"/>
    <col min="6662" max="6662" width="10.625" customWidth="1"/>
    <col min="6664" max="6664" width="12.375" customWidth="1"/>
    <col min="6913" max="6913" width="3.5" customWidth="1"/>
    <col min="6914" max="6914" width="22.5" customWidth="1"/>
    <col min="6915" max="6917" width="10.25" customWidth="1"/>
    <col min="6918" max="6918" width="10.625" customWidth="1"/>
    <col min="6920" max="6920" width="12.375" customWidth="1"/>
    <col min="7169" max="7169" width="3.5" customWidth="1"/>
    <col min="7170" max="7170" width="22.5" customWidth="1"/>
    <col min="7171" max="7173" width="10.25" customWidth="1"/>
    <col min="7174" max="7174" width="10.625" customWidth="1"/>
    <col min="7176" max="7176" width="12.375" customWidth="1"/>
    <col min="7425" max="7425" width="3.5" customWidth="1"/>
    <col min="7426" max="7426" width="22.5" customWidth="1"/>
    <col min="7427" max="7429" width="10.25" customWidth="1"/>
    <col min="7430" max="7430" width="10.625" customWidth="1"/>
    <col min="7432" max="7432" width="12.375" customWidth="1"/>
    <col min="7681" max="7681" width="3.5" customWidth="1"/>
    <col min="7682" max="7682" width="22.5" customWidth="1"/>
    <col min="7683" max="7685" width="10.25" customWidth="1"/>
    <col min="7686" max="7686" width="10.625" customWidth="1"/>
    <col min="7688" max="7688" width="12.375" customWidth="1"/>
    <col min="7937" max="7937" width="3.5" customWidth="1"/>
    <col min="7938" max="7938" width="22.5" customWidth="1"/>
    <col min="7939" max="7941" width="10.25" customWidth="1"/>
    <col min="7942" max="7942" width="10.625" customWidth="1"/>
    <col min="7944" max="7944" width="12.375" customWidth="1"/>
    <col min="8193" max="8193" width="3.5" customWidth="1"/>
    <col min="8194" max="8194" width="22.5" customWidth="1"/>
    <col min="8195" max="8197" width="10.25" customWidth="1"/>
    <col min="8198" max="8198" width="10.625" customWidth="1"/>
    <col min="8200" max="8200" width="12.375" customWidth="1"/>
    <col min="8449" max="8449" width="3.5" customWidth="1"/>
    <col min="8450" max="8450" width="22.5" customWidth="1"/>
    <col min="8451" max="8453" width="10.25" customWidth="1"/>
    <col min="8454" max="8454" width="10.625" customWidth="1"/>
    <col min="8456" max="8456" width="12.375" customWidth="1"/>
    <col min="8705" max="8705" width="3.5" customWidth="1"/>
    <col min="8706" max="8706" width="22.5" customWidth="1"/>
    <col min="8707" max="8709" width="10.25" customWidth="1"/>
    <col min="8710" max="8710" width="10.625" customWidth="1"/>
    <col min="8712" max="8712" width="12.375" customWidth="1"/>
    <col min="8961" max="8961" width="3.5" customWidth="1"/>
    <col min="8962" max="8962" width="22.5" customWidth="1"/>
    <col min="8963" max="8965" width="10.25" customWidth="1"/>
    <col min="8966" max="8966" width="10.625" customWidth="1"/>
    <col min="8968" max="8968" width="12.375" customWidth="1"/>
    <col min="9217" max="9217" width="3.5" customWidth="1"/>
    <col min="9218" max="9218" width="22.5" customWidth="1"/>
    <col min="9219" max="9221" width="10.25" customWidth="1"/>
    <col min="9222" max="9222" width="10.625" customWidth="1"/>
    <col min="9224" max="9224" width="12.375" customWidth="1"/>
    <col min="9473" max="9473" width="3.5" customWidth="1"/>
    <col min="9474" max="9474" width="22.5" customWidth="1"/>
    <col min="9475" max="9477" width="10.25" customWidth="1"/>
    <col min="9478" max="9478" width="10.625" customWidth="1"/>
    <col min="9480" max="9480" width="12.375" customWidth="1"/>
    <col min="9729" max="9729" width="3.5" customWidth="1"/>
    <col min="9730" max="9730" width="22.5" customWidth="1"/>
    <col min="9731" max="9733" width="10.25" customWidth="1"/>
    <col min="9734" max="9734" width="10.625" customWidth="1"/>
    <col min="9736" max="9736" width="12.375" customWidth="1"/>
    <col min="9985" max="9985" width="3.5" customWidth="1"/>
    <col min="9986" max="9986" width="22.5" customWidth="1"/>
    <col min="9987" max="9989" width="10.25" customWidth="1"/>
    <col min="9990" max="9990" width="10.625" customWidth="1"/>
    <col min="9992" max="9992" width="12.375" customWidth="1"/>
    <col min="10241" max="10241" width="3.5" customWidth="1"/>
    <col min="10242" max="10242" width="22.5" customWidth="1"/>
    <col min="10243" max="10245" width="10.25" customWidth="1"/>
    <col min="10246" max="10246" width="10.625" customWidth="1"/>
    <col min="10248" max="10248" width="12.375" customWidth="1"/>
    <col min="10497" max="10497" width="3.5" customWidth="1"/>
    <col min="10498" max="10498" width="22.5" customWidth="1"/>
    <col min="10499" max="10501" width="10.25" customWidth="1"/>
    <col min="10502" max="10502" width="10.625" customWidth="1"/>
    <col min="10504" max="10504" width="12.375" customWidth="1"/>
    <col min="10753" max="10753" width="3.5" customWidth="1"/>
    <col min="10754" max="10754" width="22.5" customWidth="1"/>
    <col min="10755" max="10757" width="10.25" customWidth="1"/>
    <col min="10758" max="10758" width="10.625" customWidth="1"/>
    <col min="10760" max="10760" width="12.375" customWidth="1"/>
    <col min="11009" max="11009" width="3.5" customWidth="1"/>
    <col min="11010" max="11010" width="22.5" customWidth="1"/>
    <col min="11011" max="11013" width="10.25" customWidth="1"/>
    <col min="11014" max="11014" width="10.625" customWidth="1"/>
    <col min="11016" max="11016" width="12.375" customWidth="1"/>
    <col min="11265" max="11265" width="3.5" customWidth="1"/>
    <col min="11266" max="11266" width="22.5" customWidth="1"/>
    <col min="11267" max="11269" width="10.25" customWidth="1"/>
    <col min="11270" max="11270" width="10.625" customWidth="1"/>
    <col min="11272" max="11272" width="12.375" customWidth="1"/>
    <col min="11521" max="11521" width="3.5" customWidth="1"/>
    <col min="11522" max="11522" width="22.5" customWidth="1"/>
    <col min="11523" max="11525" width="10.25" customWidth="1"/>
    <col min="11526" max="11526" width="10.625" customWidth="1"/>
    <col min="11528" max="11528" width="12.375" customWidth="1"/>
    <col min="11777" max="11777" width="3.5" customWidth="1"/>
    <col min="11778" max="11778" width="22.5" customWidth="1"/>
    <col min="11779" max="11781" width="10.25" customWidth="1"/>
    <col min="11782" max="11782" width="10.625" customWidth="1"/>
    <col min="11784" max="11784" width="12.375" customWidth="1"/>
    <col min="12033" max="12033" width="3.5" customWidth="1"/>
    <col min="12034" max="12034" width="22.5" customWidth="1"/>
    <col min="12035" max="12037" width="10.25" customWidth="1"/>
    <col min="12038" max="12038" width="10.625" customWidth="1"/>
    <col min="12040" max="12040" width="12.375" customWidth="1"/>
    <col min="12289" max="12289" width="3.5" customWidth="1"/>
    <col min="12290" max="12290" width="22.5" customWidth="1"/>
    <col min="12291" max="12293" width="10.25" customWidth="1"/>
    <col min="12294" max="12294" width="10.625" customWidth="1"/>
    <col min="12296" max="12296" width="12.375" customWidth="1"/>
    <col min="12545" max="12545" width="3.5" customWidth="1"/>
    <col min="12546" max="12546" width="22.5" customWidth="1"/>
    <col min="12547" max="12549" width="10.25" customWidth="1"/>
    <col min="12550" max="12550" width="10.625" customWidth="1"/>
    <col min="12552" max="12552" width="12.375" customWidth="1"/>
    <col min="12801" max="12801" width="3.5" customWidth="1"/>
    <col min="12802" max="12802" width="22.5" customWidth="1"/>
    <col min="12803" max="12805" width="10.25" customWidth="1"/>
    <col min="12806" max="12806" width="10.625" customWidth="1"/>
    <col min="12808" max="12808" width="12.375" customWidth="1"/>
    <col min="13057" max="13057" width="3.5" customWidth="1"/>
    <col min="13058" max="13058" width="22.5" customWidth="1"/>
    <col min="13059" max="13061" width="10.25" customWidth="1"/>
    <col min="13062" max="13062" width="10.625" customWidth="1"/>
    <col min="13064" max="13064" width="12.375" customWidth="1"/>
    <col min="13313" max="13313" width="3.5" customWidth="1"/>
    <col min="13314" max="13314" width="22.5" customWidth="1"/>
    <col min="13315" max="13317" width="10.25" customWidth="1"/>
    <col min="13318" max="13318" width="10.625" customWidth="1"/>
    <col min="13320" max="13320" width="12.375" customWidth="1"/>
    <col min="13569" max="13569" width="3.5" customWidth="1"/>
    <col min="13570" max="13570" width="22.5" customWidth="1"/>
    <col min="13571" max="13573" width="10.25" customWidth="1"/>
    <col min="13574" max="13574" width="10.625" customWidth="1"/>
    <col min="13576" max="13576" width="12.375" customWidth="1"/>
    <col min="13825" max="13825" width="3.5" customWidth="1"/>
    <col min="13826" max="13826" width="22.5" customWidth="1"/>
    <col min="13827" max="13829" width="10.25" customWidth="1"/>
    <col min="13830" max="13830" width="10.625" customWidth="1"/>
    <col min="13832" max="13832" width="12.375" customWidth="1"/>
    <col min="14081" max="14081" width="3.5" customWidth="1"/>
    <col min="14082" max="14082" width="22.5" customWidth="1"/>
    <col min="14083" max="14085" width="10.25" customWidth="1"/>
    <col min="14086" max="14086" width="10.625" customWidth="1"/>
    <col min="14088" max="14088" width="12.375" customWidth="1"/>
    <col min="14337" max="14337" width="3.5" customWidth="1"/>
    <col min="14338" max="14338" width="22.5" customWidth="1"/>
    <col min="14339" max="14341" width="10.25" customWidth="1"/>
    <col min="14342" max="14342" width="10.625" customWidth="1"/>
    <col min="14344" max="14344" width="12.375" customWidth="1"/>
    <col min="14593" max="14593" width="3.5" customWidth="1"/>
    <col min="14594" max="14594" width="22.5" customWidth="1"/>
    <col min="14595" max="14597" width="10.25" customWidth="1"/>
    <col min="14598" max="14598" width="10.625" customWidth="1"/>
    <col min="14600" max="14600" width="12.375" customWidth="1"/>
    <col min="14849" max="14849" width="3.5" customWidth="1"/>
    <col min="14850" max="14850" width="22.5" customWidth="1"/>
    <col min="14851" max="14853" width="10.25" customWidth="1"/>
    <col min="14854" max="14854" width="10.625" customWidth="1"/>
    <col min="14856" max="14856" width="12.375" customWidth="1"/>
    <col min="15105" max="15105" width="3.5" customWidth="1"/>
    <col min="15106" max="15106" width="22.5" customWidth="1"/>
    <col min="15107" max="15109" width="10.25" customWidth="1"/>
    <col min="15110" max="15110" width="10.625" customWidth="1"/>
    <col min="15112" max="15112" width="12.375" customWidth="1"/>
    <col min="15361" max="15361" width="3.5" customWidth="1"/>
    <col min="15362" max="15362" width="22.5" customWidth="1"/>
    <col min="15363" max="15365" width="10.25" customWidth="1"/>
    <col min="15366" max="15366" width="10.625" customWidth="1"/>
    <col min="15368" max="15368" width="12.375" customWidth="1"/>
    <col min="15617" max="15617" width="3.5" customWidth="1"/>
    <col min="15618" max="15618" width="22.5" customWidth="1"/>
    <col min="15619" max="15621" width="10.25" customWidth="1"/>
    <col min="15622" max="15622" width="10.625" customWidth="1"/>
    <col min="15624" max="15624" width="12.375" customWidth="1"/>
    <col min="15873" max="15873" width="3.5" customWidth="1"/>
    <col min="15874" max="15874" width="22.5" customWidth="1"/>
    <col min="15875" max="15877" width="10.25" customWidth="1"/>
    <col min="15878" max="15878" width="10.625" customWidth="1"/>
    <col min="15880" max="15880" width="12.375" customWidth="1"/>
    <col min="16129" max="16129" width="3.5" customWidth="1"/>
    <col min="16130" max="16130" width="22.5" customWidth="1"/>
    <col min="16131" max="16133" width="10.25" customWidth="1"/>
    <col min="16134" max="16134" width="10.625" customWidth="1"/>
    <col min="16136" max="16136" width="12.375" customWidth="1"/>
  </cols>
  <sheetData>
    <row r="1" spans="1:10" x14ac:dyDescent="0.2">
      <c r="D1" s="69"/>
    </row>
    <row r="2" spans="1:10" s="70" customFormat="1" ht="20.25" x14ac:dyDescent="0.3">
      <c r="A2" s="148" t="s">
        <v>133</v>
      </c>
      <c r="B2" s="148"/>
      <c r="C2" s="148"/>
      <c r="D2" s="148"/>
      <c r="E2" s="148"/>
      <c r="F2" s="148"/>
    </row>
    <row r="3" spans="1:10" ht="18" x14ac:dyDescent="0.25">
      <c r="A3" s="147" t="s">
        <v>26</v>
      </c>
      <c r="C3" s="147"/>
      <c r="D3" s="147"/>
      <c r="E3" s="147"/>
      <c r="F3" s="147"/>
    </row>
    <row r="4" spans="1:10" ht="16.5" thickBot="1" x14ac:dyDescent="0.3">
      <c r="B4" s="71"/>
      <c r="C4" s="71"/>
      <c r="F4" s="72"/>
      <c r="H4" s="73"/>
    </row>
    <row r="5" spans="1:10" ht="15.75" x14ac:dyDescent="0.25">
      <c r="A5" s="74" t="s">
        <v>134</v>
      </c>
      <c r="B5" s="75" t="s">
        <v>135</v>
      </c>
      <c r="C5" s="75" t="s">
        <v>136</v>
      </c>
      <c r="D5" s="76" t="s">
        <v>137</v>
      </c>
      <c r="E5" s="76" t="s">
        <v>138</v>
      </c>
      <c r="F5" s="77" t="s">
        <v>139</v>
      </c>
      <c r="H5" s="78"/>
    </row>
    <row r="6" spans="1:10" ht="16.5" thickBot="1" x14ac:dyDescent="0.3">
      <c r="A6" s="79"/>
      <c r="B6" s="80"/>
      <c r="C6" s="81">
        <v>2020</v>
      </c>
      <c r="D6" s="80" t="s">
        <v>140</v>
      </c>
      <c r="E6" s="80"/>
      <c r="F6" s="82">
        <v>2018</v>
      </c>
      <c r="H6" s="78"/>
    </row>
    <row r="7" spans="1:10" ht="16.5" thickBot="1" x14ac:dyDescent="0.3">
      <c r="A7" s="83"/>
      <c r="B7" s="84" t="s">
        <v>141</v>
      </c>
      <c r="C7" s="85">
        <f>C9+C14+C24+C32+C39</f>
        <v>1986866</v>
      </c>
      <c r="D7" s="85">
        <f>D9+D14+D24+D32+D39</f>
        <v>1939965</v>
      </c>
      <c r="E7" s="85">
        <f>E9+E14+E24+E32+E39</f>
        <v>46901</v>
      </c>
      <c r="F7" s="86">
        <f>F9+F14+F24+F32+F39</f>
        <v>1800201</v>
      </c>
      <c r="H7" s="87"/>
    </row>
    <row r="8" spans="1:10" ht="15" thickBot="1" x14ac:dyDescent="0.25">
      <c r="A8" s="88"/>
      <c r="B8" s="89"/>
      <c r="C8" s="90"/>
      <c r="D8" s="90"/>
      <c r="E8" s="90"/>
      <c r="F8" s="91"/>
      <c r="H8" s="92"/>
    </row>
    <row r="9" spans="1:10" ht="16.5" thickBot="1" x14ac:dyDescent="0.3">
      <c r="A9" s="93">
        <v>10</v>
      </c>
      <c r="B9" s="94" t="s">
        <v>142</v>
      </c>
      <c r="C9" s="85">
        <f>SUM(C10:C12)</f>
        <v>1071270</v>
      </c>
      <c r="D9" s="85">
        <f>SUM(D10:D12)</f>
        <v>1024580</v>
      </c>
      <c r="E9" s="85">
        <f>SUM(E10:E12)</f>
        <v>46690</v>
      </c>
      <c r="F9" s="95">
        <f>SUM(F10:F12)</f>
        <v>981017</v>
      </c>
      <c r="H9" s="87"/>
    </row>
    <row r="10" spans="1:10" x14ac:dyDescent="0.2">
      <c r="A10" s="96">
        <v>11</v>
      </c>
      <c r="B10" s="97" t="s">
        <v>27</v>
      </c>
      <c r="C10" s="98">
        <v>1069000</v>
      </c>
      <c r="D10" s="98">
        <v>1022000</v>
      </c>
      <c r="E10" s="98">
        <f>C10-D10</f>
        <v>47000</v>
      </c>
      <c r="F10" s="99">
        <v>976692</v>
      </c>
      <c r="H10" s="100"/>
    </row>
    <row r="11" spans="1:10" x14ac:dyDescent="0.2">
      <c r="A11" s="101">
        <v>12</v>
      </c>
      <c r="B11" s="102" t="s">
        <v>143</v>
      </c>
      <c r="C11" s="103">
        <v>1670</v>
      </c>
      <c r="D11" s="103">
        <v>1830</v>
      </c>
      <c r="E11" s="98">
        <f>C11-D11</f>
        <v>-160</v>
      </c>
      <c r="F11" s="104">
        <v>1571</v>
      </c>
      <c r="H11" s="100"/>
    </row>
    <row r="12" spans="1:10" x14ac:dyDescent="0.2">
      <c r="A12" s="101">
        <v>19</v>
      </c>
      <c r="B12" s="102" t="s">
        <v>144</v>
      </c>
      <c r="C12" s="103">
        <v>600</v>
      </c>
      <c r="D12" s="103">
        <v>750</v>
      </c>
      <c r="E12" s="98">
        <f>C12-D12</f>
        <v>-150</v>
      </c>
      <c r="F12" s="104">
        <v>2754</v>
      </c>
      <c r="H12" s="100"/>
    </row>
    <row r="13" spans="1:10" ht="16.5" thickBot="1" x14ac:dyDescent="0.3">
      <c r="A13" s="105"/>
      <c r="B13" s="106"/>
      <c r="C13" s="107"/>
      <c r="D13" s="107"/>
      <c r="E13" s="107"/>
      <c r="F13" s="108"/>
      <c r="H13" s="109"/>
    </row>
    <row r="14" spans="1:10" ht="16.5" thickBot="1" x14ac:dyDescent="0.3">
      <c r="A14" s="93">
        <v>20</v>
      </c>
      <c r="B14" s="94" t="s">
        <v>145</v>
      </c>
      <c r="C14" s="85">
        <f>SUM(C15:C22)</f>
        <v>91430</v>
      </c>
      <c r="D14" s="85">
        <f>SUM(D15:D22)</f>
        <v>88182</v>
      </c>
      <c r="E14" s="85">
        <f>SUM(E15:E22)</f>
        <v>3248</v>
      </c>
      <c r="F14" s="95">
        <f>SUM(F15:F22)</f>
        <v>90802</v>
      </c>
      <c r="H14" s="87"/>
    </row>
    <row r="15" spans="1:10" x14ac:dyDescent="0.2">
      <c r="A15" s="96">
        <v>21</v>
      </c>
      <c r="B15" s="97" t="s">
        <v>146</v>
      </c>
      <c r="C15" s="98">
        <v>43207</v>
      </c>
      <c r="D15" s="98">
        <v>43161</v>
      </c>
      <c r="E15" s="98">
        <f>C15-D15</f>
        <v>46</v>
      </c>
      <c r="F15" s="110">
        <v>42931</v>
      </c>
      <c r="H15" s="100"/>
      <c r="J15" s="73"/>
    </row>
    <row r="16" spans="1:10" x14ac:dyDescent="0.2">
      <c r="A16" s="101">
        <v>22</v>
      </c>
      <c r="B16" s="102" t="s">
        <v>147</v>
      </c>
      <c r="C16" s="103"/>
      <c r="D16" s="103"/>
      <c r="E16" s="98">
        <f t="shared" ref="E16:E21" si="0">C16-D16</f>
        <v>0</v>
      </c>
      <c r="F16" s="104"/>
      <c r="H16" s="100"/>
    </row>
    <row r="17" spans="1:11" x14ac:dyDescent="0.2">
      <c r="A17" s="101">
        <v>23</v>
      </c>
      <c r="B17" s="102" t="s">
        <v>148</v>
      </c>
      <c r="C17" s="103">
        <v>19653</v>
      </c>
      <c r="D17" s="103">
        <v>23690</v>
      </c>
      <c r="E17" s="98">
        <f t="shared" si="0"/>
        <v>-4037</v>
      </c>
      <c r="F17" s="104">
        <v>27368</v>
      </c>
      <c r="H17" s="100"/>
    </row>
    <row r="18" spans="1:11" x14ac:dyDescent="0.2">
      <c r="A18" s="101">
        <v>24</v>
      </c>
      <c r="B18" s="102" t="s">
        <v>149</v>
      </c>
      <c r="C18" s="103">
        <v>455</v>
      </c>
      <c r="D18" s="103">
        <v>510</v>
      </c>
      <c r="E18" s="98">
        <f t="shared" si="0"/>
        <v>-55</v>
      </c>
      <c r="F18" s="104">
        <v>400</v>
      </c>
      <c r="H18" s="100"/>
    </row>
    <row r="19" spans="1:11" x14ac:dyDescent="0.2">
      <c r="A19" s="101">
        <v>26</v>
      </c>
      <c r="B19" s="102" t="s">
        <v>150</v>
      </c>
      <c r="C19" s="103">
        <v>2527</v>
      </c>
      <c r="D19" s="103">
        <v>2483</v>
      </c>
      <c r="E19" s="98">
        <f t="shared" si="0"/>
        <v>44</v>
      </c>
      <c r="F19" s="104">
        <v>1103</v>
      </c>
      <c r="H19" s="100"/>
    </row>
    <row r="20" spans="1:11" x14ac:dyDescent="0.2">
      <c r="A20" s="101">
        <v>27</v>
      </c>
      <c r="B20" s="102" t="s">
        <v>151</v>
      </c>
      <c r="C20" s="103">
        <v>3688</v>
      </c>
      <c r="D20" s="103">
        <v>3688</v>
      </c>
      <c r="E20" s="98">
        <f t="shared" si="0"/>
        <v>0</v>
      </c>
      <c r="F20" s="104">
        <v>5437</v>
      </c>
      <c r="H20" s="100"/>
    </row>
    <row r="21" spans="1:11" x14ac:dyDescent="0.2">
      <c r="A21" s="101">
        <v>28</v>
      </c>
      <c r="B21" s="102" t="s">
        <v>152</v>
      </c>
      <c r="C21" s="103">
        <v>21900</v>
      </c>
      <c r="D21" s="103">
        <v>14650</v>
      </c>
      <c r="E21" s="98">
        <f t="shared" si="0"/>
        <v>7250</v>
      </c>
      <c r="F21" s="104">
        <v>13563</v>
      </c>
      <c r="H21" s="100"/>
    </row>
    <row r="22" spans="1:11" x14ac:dyDescent="0.2">
      <c r="A22" s="101">
        <v>29</v>
      </c>
      <c r="B22" s="102" t="s">
        <v>153</v>
      </c>
      <c r="C22" s="103"/>
      <c r="D22" s="103"/>
      <c r="E22" s="103"/>
      <c r="F22" s="104"/>
      <c r="H22" s="100"/>
    </row>
    <row r="23" spans="1:11" ht="15" thickBot="1" x14ac:dyDescent="0.25">
      <c r="A23" s="111"/>
      <c r="B23" s="112"/>
      <c r="C23" s="113"/>
      <c r="D23" s="113"/>
      <c r="E23" s="113"/>
      <c r="F23" s="114"/>
      <c r="H23" s="92"/>
    </row>
    <row r="24" spans="1:11" ht="16.5" thickBot="1" x14ac:dyDescent="0.3">
      <c r="A24" s="93">
        <v>30</v>
      </c>
      <c r="B24" s="94" t="s">
        <v>154</v>
      </c>
      <c r="C24" s="85">
        <f>SUM(C25:C30)</f>
        <v>640614</v>
      </c>
      <c r="D24" s="85">
        <f>SUM(D25:D30)</f>
        <v>611681</v>
      </c>
      <c r="E24" s="85">
        <f>SUM(E25:E30)</f>
        <v>28933</v>
      </c>
      <c r="F24" s="95">
        <f>SUM(F25:F30)</f>
        <v>580355</v>
      </c>
      <c r="H24" s="87"/>
    </row>
    <row r="25" spans="1:11" x14ac:dyDescent="0.2">
      <c r="A25" s="96">
        <v>31</v>
      </c>
      <c r="B25" s="97" t="s">
        <v>155</v>
      </c>
      <c r="C25" s="98">
        <v>475283</v>
      </c>
      <c r="D25" s="98">
        <v>448552</v>
      </c>
      <c r="E25" s="98">
        <f>C25-D25</f>
        <v>26731</v>
      </c>
      <c r="F25" s="110">
        <v>432704</v>
      </c>
      <c r="H25" s="100"/>
      <c r="K25" s="59"/>
    </row>
    <row r="26" spans="1:11" x14ac:dyDescent="0.2">
      <c r="A26" s="101">
        <v>32</v>
      </c>
      <c r="B26" s="102" t="s">
        <v>156</v>
      </c>
      <c r="C26" s="103">
        <v>860</v>
      </c>
      <c r="D26" s="103">
        <v>1042</v>
      </c>
      <c r="E26" s="98">
        <f>C26-D26</f>
        <v>-182</v>
      </c>
      <c r="F26" s="104">
        <v>1017</v>
      </c>
      <c r="G26" s="78"/>
      <c r="H26" s="100"/>
    </row>
    <row r="27" spans="1:11" x14ac:dyDescent="0.2">
      <c r="A27" s="101">
        <v>33</v>
      </c>
      <c r="B27" s="102" t="s">
        <v>157</v>
      </c>
      <c r="C27" s="103"/>
      <c r="D27" s="103"/>
      <c r="E27" s="103"/>
      <c r="F27" s="104">
        <v>1</v>
      </c>
      <c r="G27" s="78"/>
      <c r="H27" s="100"/>
    </row>
    <row r="28" spans="1:11" ht="15.75" x14ac:dyDescent="0.25">
      <c r="A28" s="101">
        <v>34</v>
      </c>
      <c r="B28" s="102" t="s">
        <v>158</v>
      </c>
      <c r="C28" s="103">
        <v>162568</v>
      </c>
      <c r="D28" s="103">
        <v>160403</v>
      </c>
      <c r="E28" s="103">
        <f>C28-D28</f>
        <v>2165</v>
      </c>
      <c r="F28" s="104">
        <v>145023</v>
      </c>
      <c r="G28" s="87"/>
      <c r="H28" s="100"/>
    </row>
    <row r="29" spans="1:11" x14ac:dyDescent="0.2">
      <c r="A29" s="101">
        <v>36</v>
      </c>
      <c r="B29" s="102" t="s">
        <v>159</v>
      </c>
      <c r="C29" s="103">
        <v>1007</v>
      </c>
      <c r="D29" s="103">
        <v>1008</v>
      </c>
      <c r="E29" s="103">
        <f>C29-D29</f>
        <v>-1</v>
      </c>
      <c r="F29" s="104">
        <v>1068</v>
      </c>
      <c r="G29" s="92"/>
      <c r="H29" s="100"/>
    </row>
    <row r="30" spans="1:11" ht="15.75" x14ac:dyDescent="0.25">
      <c r="A30" s="101">
        <v>37</v>
      </c>
      <c r="B30" s="102" t="s">
        <v>160</v>
      </c>
      <c r="C30" s="103">
        <v>896</v>
      </c>
      <c r="D30" s="103">
        <v>676</v>
      </c>
      <c r="E30" s="103">
        <f>C30-D30</f>
        <v>220</v>
      </c>
      <c r="F30" s="104">
        <v>542</v>
      </c>
      <c r="G30" s="87"/>
      <c r="H30" s="100"/>
    </row>
    <row r="31" spans="1:11" ht="15" thickBot="1" x14ac:dyDescent="0.25">
      <c r="A31" s="115"/>
      <c r="B31" s="116"/>
      <c r="C31" s="117"/>
      <c r="D31" s="117"/>
      <c r="E31" s="117"/>
      <c r="F31" s="118"/>
      <c r="G31" s="100"/>
      <c r="H31" s="100"/>
    </row>
    <row r="32" spans="1:11" ht="16.5" thickBot="1" x14ac:dyDescent="0.3">
      <c r="A32" s="93">
        <v>40</v>
      </c>
      <c r="B32" s="94" t="s">
        <v>161</v>
      </c>
      <c r="C32" s="85">
        <f>SUM(C33:C37)</f>
        <v>32242</v>
      </c>
      <c r="D32" s="85">
        <f>SUM(D33:D37)</f>
        <v>43928</v>
      </c>
      <c r="E32" s="85">
        <f>SUM(E33:E37)</f>
        <v>-11686</v>
      </c>
      <c r="F32" s="95">
        <f>SUM(F33:F37)</f>
        <v>44008</v>
      </c>
      <c r="G32" s="100"/>
      <c r="H32" s="87"/>
    </row>
    <row r="33" spans="1:13" x14ac:dyDescent="0.2">
      <c r="A33" s="96">
        <v>41</v>
      </c>
      <c r="B33" s="97" t="s">
        <v>162</v>
      </c>
      <c r="C33" s="98"/>
      <c r="D33" s="98"/>
      <c r="E33" s="98"/>
      <c r="F33" s="110">
        <v>40</v>
      </c>
      <c r="G33" s="100"/>
      <c r="H33" s="100"/>
    </row>
    <row r="34" spans="1:13" x14ac:dyDescent="0.2">
      <c r="A34" s="101">
        <v>43</v>
      </c>
      <c r="B34" s="102" t="s">
        <v>163</v>
      </c>
      <c r="C34" s="103">
        <v>31642</v>
      </c>
      <c r="D34" s="103">
        <v>43328</v>
      </c>
      <c r="E34" s="103">
        <f>C34-D34</f>
        <v>-11686</v>
      </c>
      <c r="F34" s="104">
        <v>43035</v>
      </c>
      <c r="G34" s="100"/>
      <c r="H34" s="100"/>
    </row>
    <row r="35" spans="1:13" ht="15.75" x14ac:dyDescent="0.25">
      <c r="A35" s="101">
        <v>44</v>
      </c>
      <c r="B35" s="102" t="s">
        <v>164</v>
      </c>
      <c r="C35" s="103"/>
      <c r="D35" s="103"/>
      <c r="E35" s="103"/>
      <c r="F35" s="104">
        <v>1</v>
      </c>
      <c r="G35" s="109"/>
      <c r="H35" s="100"/>
      <c r="M35" t="s">
        <v>165</v>
      </c>
    </row>
    <row r="36" spans="1:13" ht="15.75" x14ac:dyDescent="0.25">
      <c r="A36" s="101">
        <v>47</v>
      </c>
      <c r="B36" s="102" t="s">
        <v>166</v>
      </c>
      <c r="C36" s="103"/>
      <c r="D36" s="103"/>
      <c r="E36" s="103"/>
      <c r="F36" s="104"/>
      <c r="G36" s="87"/>
      <c r="H36" s="100"/>
    </row>
    <row r="37" spans="1:13" x14ac:dyDescent="0.2">
      <c r="A37" s="101">
        <v>48</v>
      </c>
      <c r="B37" s="102" t="s">
        <v>167</v>
      </c>
      <c r="C37" s="103">
        <v>600</v>
      </c>
      <c r="D37" s="103">
        <v>600</v>
      </c>
      <c r="E37" s="103">
        <f>C37-D37</f>
        <v>0</v>
      </c>
      <c r="F37" s="104">
        <v>932</v>
      </c>
      <c r="G37" s="100"/>
      <c r="H37" s="100"/>
    </row>
    <row r="38" spans="1:13" ht="15" thickBot="1" x14ac:dyDescent="0.25">
      <c r="A38" s="115"/>
      <c r="B38" s="116"/>
      <c r="C38" s="117"/>
      <c r="D38" s="117"/>
      <c r="E38" s="117"/>
      <c r="F38" s="118"/>
      <c r="G38" s="100"/>
      <c r="H38" s="100"/>
    </row>
    <row r="39" spans="1:13" ht="16.5" thickBot="1" x14ac:dyDescent="0.3">
      <c r="A39" s="93">
        <v>50</v>
      </c>
      <c r="B39" s="94" t="s">
        <v>168</v>
      </c>
      <c r="C39" s="85">
        <f>SUM(C40:C42)</f>
        <v>151310</v>
      </c>
      <c r="D39" s="85">
        <f>SUM(D40:D42)</f>
        <v>171594</v>
      </c>
      <c r="E39" s="85">
        <f>SUM(E40:E42)</f>
        <v>-20284</v>
      </c>
      <c r="F39" s="95">
        <f>SUM(F40:F42)</f>
        <v>104019</v>
      </c>
      <c r="G39" s="100"/>
      <c r="H39" s="87"/>
    </row>
    <row r="40" spans="1:13" x14ac:dyDescent="0.2">
      <c r="A40" s="96">
        <v>51</v>
      </c>
      <c r="B40" s="97" t="s">
        <v>169</v>
      </c>
      <c r="C40" s="98">
        <v>9080</v>
      </c>
      <c r="D40" s="98">
        <v>17080</v>
      </c>
      <c r="E40" s="98">
        <f>C40-D40</f>
        <v>-8000</v>
      </c>
      <c r="F40" s="110">
        <v>-2894</v>
      </c>
      <c r="G40" s="100"/>
      <c r="H40" s="100"/>
    </row>
    <row r="41" spans="1:13" ht="15.75" x14ac:dyDescent="0.25">
      <c r="A41" s="101">
        <v>54</v>
      </c>
      <c r="B41" s="102" t="s">
        <v>170</v>
      </c>
      <c r="C41" s="103"/>
      <c r="D41" s="103"/>
      <c r="E41" s="119"/>
      <c r="F41" s="104"/>
      <c r="G41" s="100"/>
      <c r="H41" s="100"/>
    </row>
    <row r="42" spans="1:13" ht="15" thickBot="1" x14ac:dyDescent="0.25">
      <c r="A42" s="120">
        <v>59</v>
      </c>
      <c r="B42" s="121" t="s">
        <v>171</v>
      </c>
      <c r="C42" s="122">
        <v>142230</v>
      </c>
      <c r="D42" s="122">
        <v>154514</v>
      </c>
      <c r="E42" s="122">
        <f>C42-D42</f>
        <v>-12284</v>
      </c>
      <c r="F42" s="123">
        <v>106913</v>
      </c>
      <c r="G42" s="100"/>
      <c r="H42" s="100"/>
    </row>
    <row r="43" spans="1:13" x14ac:dyDescent="0.2">
      <c r="A43" s="124"/>
      <c r="B43" s="124"/>
      <c r="C43" s="78"/>
      <c r="D43" s="124"/>
      <c r="E43" s="124"/>
      <c r="F43" s="124"/>
      <c r="G43" s="100"/>
    </row>
    <row r="44" spans="1:13" x14ac:dyDescent="0.2">
      <c r="C44" s="73"/>
      <c r="G44" s="100"/>
    </row>
    <row r="45" spans="1:13" x14ac:dyDescent="0.2">
      <c r="C45" s="73"/>
      <c r="G45" s="92"/>
    </row>
    <row r="46" spans="1:13" ht="15.75" x14ac:dyDescent="0.25">
      <c r="C46" s="125"/>
      <c r="G46" s="87"/>
    </row>
    <row r="47" spans="1:13" x14ac:dyDescent="0.2">
      <c r="G47" s="100"/>
    </row>
    <row r="48" spans="1:13" x14ac:dyDescent="0.2">
      <c r="G48" s="100"/>
    </row>
    <row r="49" spans="7:7" x14ac:dyDescent="0.2">
      <c r="G49" s="100"/>
    </row>
    <row r="50" spans="7:7" x14ac:dyDescent="0.2">
      <c r="G50" s="100"/>
    </row>
    <row r="51" spans="7:7" x14ac:dyDescent="0.2">
      <c r="G51" s="100"/>
    </row>
    <row r="52" spans="7:7" x14ac:dyDescent="0.2">
      <c r="G52" s="100"/>
    </row>
    <row r="53" spans="7:7" x14ac:dyDescent="0.2">
      <c r="G53" s="100"/>
    </row>
    <row r="54" spans="7:7" ht="15.75" x14ac:dyDescent="0.25">
      <c r="G54" s="87"/>
    </row>
    <row r="55" spans="7:7" x14ac:dyDescent="0.2">
      <c r="G55" s="100"/>
    </row>
    <row r="56" spans="7:7" x14ac:dyDescent="0.2">
      <c r="G56" s="100"/>
    </row>
    <row r="57" spans="7:7" x14ac:dyDescent="0.2">
      <c r="G57" s="100"/>
    </row>
    <row r="58" spans="7:7" x14ac:dyDescent="0.2">
      <c r="G58" s="100"/>
    </row>
    <row r="59" spans="7:7" x14ac:dyDescent="0.2">
      <c r="G59" s="100"/>
    </row>
    <row r="60" spans="7:7" x14ac:dyDescent="0.2">
      <c r="G60" s="100"/>
    </row>
    <row r="61" spans="7:7" ht="15.75" x14ac:dyDescent="0.25">
      <c r="G61" s="87"/>
    </row>
    <row r="62" spans="7:7" x14ac:dyDescent="0.2">
      <c r="G62" s="100"/>
    </row>
    <row r="63" spans="7:7" x14ac:dyDescent="0.2">
      <c r="G63" s="100"/>
    </row>
    <row r="64" spans="7:7" x14ac:dyDescent="0.2">
      <c r="G64" s="100"/>
    </row>
    <row r="65" spans="7:7" x14ac:dyDescent="0.2">
      <c r="G65" s="73"/>
    </row>
    <row r="66" spans="7:7" x14ac:dyDescent="0.2">
      <c r="G66" s="73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rightToLeft="1" workbookViewId="0">
      <selection activeCell="L5" sqref="L5"/>
    </sheetView>
  </sheetViews>
  <sheetFormatPr defaultRowHeight="14.25" x14ac:dyDescent="0.2"/>
  <cols>
    <col min="1" max="1" width="4.5" customWidth="1"/>
    <col min="2" max="2" width="17.625" customWidth="1"/>
    <col min="3" max="3" width="12.625" customWidth="1"/>
    <col min="4" max="4" width="13.25" customWidth="1"/>
    <col min="5" max="5" width="13.75" customWidth="1"/>
    <col min="6" max="6" width="12.875" customWidth="1"/>
    <col min="8" max="8" width="12.375" customWidth="1"/>
    <col min="255" max="255" width="3.5" customWidth="1"/>
    <col min="256" max="256" width="17.625" customWidth="1"/>
    <col min="257" max="257" width="10.5" customWidth="1"/>
    <col min="258" max="258" width="10.625" customWidth="1"/>
    <col min="259" max="259" width="10.25" customWidth="1"/>
    <col min="260" max="260" width="9.125" customWidth="1"/>
    <col min="261" max="261" width="9.75" customWidth="1"/>
    <col min="262" max="262" width="8.125" customWidth="1"/>
    <col min="264" max="264" width="12.375" customWidth="1"/>
    <col min="511" max="511" width="3.5" customWidth="1"/>
    <col min="512" max="512" width="17.625" customWidth="1"/>
    <col min="513" max="513" width="10.5" customWidth="1"/>
    <col min="514" max="514" width="10.625" customWidth="1"/>
    <col min="515" max="515" width="10.25" customWidth="1"/>
    <col min="516" max="516" width="9.125" customWidth="1"/>
    <col min="517" max="517" width="9.75" customWidth="1"/>
    <col min="518" max="518" width="8.125" customWidth="1"/>
    <col min="520" max="520" width="12.375" customWidth="1"/>
    <col min="767" max="767" width="3.5" customWidth="1"/>
    <col min="768" max="768" width="17.625" customWidth="1"/>
    <col min="769" max="769" width="10.5" customWidth="1"/>
    <col min="770" max="770" width="10.625" customWidth="1"/>
    <col min="771" max="771" width="10.25" customWidth="1"/>
    <col min="772" max="772" width="9.125" customWidth="1"/>
    <col min="773" max="773" width="9.75" customWidth="1"/>
    <col min="774" max="774" width="8.125" customWidth="1"/>
    <col min="776" max="776" width="12.375" customWidth="1"/>
    <col min="1023" max="1023" width="3.5" customWidth="1"/>
    <col min="1024" max="1024" width="17.625" customWidth="1"/>
    <col min="1025" max="1025" width="10.5" customWidth="1"/>
    <col min="1026" max="1026" width="10.625" customWidth="1"/>
    <col min="1027" max="1027" width="10.25" customWidth="1"/>
    <col min="1028" max="1028" width="9.125" customWidth="1"/>
    <col min="1029" max="1029" width="9.75" customWidth="1"/>
    <col min="1030" max="1030" width="8.125" customWidth="1"/>
    <col min="1032" max="1032" width="12.375" customWidth="1"/>
    <col min="1279" max="1279" width="3.5" customWidth="1"/>
    <col min="1280" max="1280" width="17.625" customWidth="1"/>
    <col min="1281" max="1281" width="10.5" customWidth="1"/>
    <col min="1282" max="1282" width="10.625" customWidth="1"/>
    <col min="1283" max="1283" width="10.25" customWidth="1"/>
    <col min="1284" max="1284" width="9.125" customWidth="1"/>
    <col min="1285" max="1285" width="9.75" customWidth="1"/>
    <col min="1286" max="1286" width="8.125" customWidth="1"/>
    <col min="1288" max="1288" width="12.375" customWidth="1"/>
    <col min="1535" max="1535" width="3.5" customWidth="1"/>
    <col min="1536" max="1536" width="17.625" customWidth="1"/>
    <col min="1537" max="1537" width="10.5" customWidth="1"/>
    <col min="1538" max="1538" width="10.625" customWidth="1"/>
    <col min="1539" max="1539" width="10.25" customWidth="1"/>
    <col min="1540" max="1540" width="9.125" customWidth="1"/>
    <col min="1541" max="1541" width="9.75" customWidth="1"/>
    <col min="1542" max="1542" width="8.125" customWidth="1"/>
    <col min="1544" max="1544" width="12.375" customWidth="1"/>
    <col min="1791" max="1791" width="3.5" customWidth="1"/>
    <col min="1792" max="1792" width="17.625" customWidth="1"/>
    <col min="1793" max="1793" width="10.5" customWidth="1"/>
    <col min="1794" max="1794" width="10.625" customWidth="1"/>
    <col min="1795" max="1795" width="10.25" customWidth="1"/>
    <col min="1796" max="1796" width="9.125" customWidth="1"/>
    <col min="1797" max="1797" width="9.75" customWidth="1"/>
    <col min="1798" max="1798" width="8.125" customWidth="1"/>
    <col min="1800" max="1800" width="12.375" customWidth="1"/>
    <col min="2047" max="2047" width="3.5" customWidth="1"/>
    <col min="2048" max="2048" width="17.625" customWidth="1"/>
    <col min="2049" max="2049" width="10.5" customWidth="1"/>
    <col min="2050" max="2050" width="10.625" customWidth="1"/>
    <col min="2051" max="2051" width="10.25" customWidth="1"/>
    <col min="2052" max="2052" width="9.125" customWidth="1"/>
    <col min="2053" max="2053" width="9.75" customWidth="1"/>
    <col min="2054" max="2054" width="8.125" customWidth="1"/>
    <col min="2056" max="2056" width="12.375" customWidth="1"/>
    <col min="2303" max="2303" width="3.5" customWidth="1"/>
    <col min="2304" max="2304" width="17.625" customWidth="1"/>
    <col min="2305" max="2305" width="10.5" customWidth="1"/>
    <col min="2306" max="2306" width="10.625" customWidth="1"/>
    <col min="2307" max="2307" width="10.25" customWidth="1"/>
    <col min="2308" max="2308" width="9.125" customWidth="1"/>
    <col min="2309" max="2309" width="9.75" customWidth="1"/>
    <col min="2310" max="2310" width="8.125" customWidth="1"/>
    <col min="2312" max="2312" width="12.375" customWidth="1"/>
    <col min="2559" max="2559" width="3.5" customWidth="1"/>
    <col min="2560" max="2560" width="17.625" customWidth="1"/>
    <col min="2561" max="2561" width="10.5" customWidth="1"/>
    <col min="2562" max="2562" width="10.625" customWidth="1"/>
    <col min="2563" max="2563" width="10.25" customWidth="1"/>
    <col min="2564" max="2564" width="9.125" customWidth="1"/>
    <col min="2565" max="2565" width="9.75" customWidth="1"/>
    <col min="2566" max="2566" width="8.125" customWidth="1"/>
    <col min="2568" max="2568" width="12.375" customWidth="1"/>
    <col min="2815" max="2815" width="3.5" customWidth="1"/>
    <col min="2816" max="2816" width="17.625" customWidth="1"/>
    <col min="2817" max="2817" width="10.5" customWidth="1"/>
    <col min="2818" max="2818" width="10.625" customWidth="1"/>
    <col min="2819" max="2819" width="10.25" customWidth="1"/>
    <col min="2820" max="2820" width="9.125" customWidth="1"/>
    <col min="2821" max="2821" width="9.75" customWidth="1"/>
    <col min="2822" max="2822" width="8.125" customWidth="1"/>
    <col min="2824" max="2824" width="12.375" customWidth="1"/>
    <col min="3071" max="3071" width="3.5" customWidth="1"/>
    <col min="3072" max="3072" width="17.625" customWidth="1"/>
    <col min="3073" max="3073" width="10.5" customWidth="1"/>
    <col min="3074" max="3074" width="10.625" customWidth="1"/>
    <col min="3075" max="3075" width="10.25" customWidth="1"/>
    <col min="3076" max="3076" width="9.125" customWidth="1"/>
    <col min="3077" max="3077" width="9.75" customWidth="1"/>
    <col min="3078" max="3078" width="8.125" customWidth="1"/>
    <col min="3080" max="3080" width="12.375" customWidth="1"/>
    <col min="3327" max="3327" width="3.5" customWidth="1"/>
    <col min="3328" max="3328" width="17.625" customWidth="1"/>
    <col min="3329" max="3329" width="10.5" customWidth="1"/>
    <col min="3330" max="3330" width="10.625" customWidth="1"/>
    <col min="3331" max="3331" width="10.25" customWidth="1"/>
    <col min="3332" max="3332" width="9.125" customWidth="1"/>
    <col min="3333" max="3333" width="9.75" customWidth="1"/>
    <col min="3334" max="3334" width="8.125" customWidth="1"/>
    <col min="3336" max="3336" width="12.375" customWidth="1"/>
    <col min="3583" max="3583" width="3.5" customWidth="1"/>
    <col min="3584" max="3584" width="17.625" customWidth="1"/>
    <col min="3585" max="3585" width="10.5" customWidth="1"/>
    <col min="3586" max="3586" width="10.625" customWidth="1"/>
    <col min="3587" max="3587" width="10.25" customWidth="1"/>
    <col min="3588" max="3588" width="9.125" customWidth="1"/>
    <col min="3589" max="3589" width="9.75" customWidth="1"/>
    <col min="3590" max="3590" width="8.125" customWidth="1"/>
    <col min="3592" max="3592" width="12.375" customWidth="1"/>
    <col min="3839" max="3839" width="3.5" customWidth="1"/>
    <col min="3840" max="3840" width="17.625" customWidth="1"/>
    <col min="3841" max="3841" width="10.5" customWidth="1"/>
    <col min="3842" max="3842" width="10.625" customWidth="1"/>
    <col min="3843" max="3843" width="10.25" customWidth="1"/>
    <col min="3844" max="3844" width="9.125" customWidth="1"/>
    <col min="3845" max="3845" width="9.75" customWidth="1"/>
    <col min="3846" max="3846" width="8.125" customWidth="1"/>
    <col min="3848" max="3848" width="12.375" customWidth="1"/>
    <col min="4095" max="4095" width="3.5" customWidth="1"/>
    <col min="4096" max="4096" width="17.625" customWidth="1"/>
    <col min="4097" max="4097" width="10.5" customWidth="1"/>
    <col min="4098" max="4098" width="10.625" customWidth="1"/>
    <col min="4099" max="4099" width="10.25" customWidth="1"/>
    <col min="4100" max="4100" width="9.125" customWidth="1"/>
    <col min="4101" max="4101" width="9.75" customWidth="1"/>
    <col min="4102" max="4102" width="8.125" customWidth="1"/>
    <col min="4104" max="4104" width="12.375" customWidth="1"/>
    <col min="4351" max="4351" width="3.5" customWidth="1"/>
    <col min="4352" max="4352" width="17.625" customWidth="1"/>
    <col min="4353" max="4353" width="10.5" customWidth="1"/>
    <col min="4354" max="4354" width="10.625" customWidth="1"/>
    <col min="4355" max="4355" width="10.25" customWidth="1"/>
    <col min="4356" max="4356" width="9.125" customWidth="1"/>
    <col min="4357" max="4357" width="9.75" customWidth="1"/>
    <col min="4358" max="4358" width="8.125" customWidth="1"/>
    <col min="4360" max="4360" width="12.375" customWidth="1"/>
    <col min="4607" max="4607" width="3.5" customWidth="1"/>
    <col min="4608" max="4608" width="17.625" customWidth="1"/>
    <col min="4609" max="4609" width="10.5" customWidth="1"/>
    <col min="4610" max="4610" width="10.625" customWidth="1"/>
    <col min="4611" max="4611" width="10.25" customWidth="1"/>
    <col min="4612" max="4612" width="9.125" customWidth="1"/>
    <col min="4613" max="4613" width="9.75" customWidth="1"/>
    <col min="4614" max="4614" width="8.125" customWidth="1"/>
    <col min="4616" max="4616" width="12.375" customWidth="1"/>
    <col min="4863" max="4863" width="3.5" customWidth="1"/>
    <col min="4864" max="4864" width="17.625" customWidth="1"/>
    <col min="4865" max="4865" width="10.5" customWidth="1"/>
    <col min="4866" max="4866" width="10.625" customWidth="1"/>
    <col min="4867" max="4867" width="10.25" customWidth="1"/>
    <col min="4868" max="4868" width="9.125" customWidth="1"/>
    <col min="4869" max="4869" width="9.75" customWidth="1"/>
    <col min="4870" max="4870" width="8.125" customWidth="1"/>
    <col min="4872" max="4872" width="12.375" customWidth="1"/>
    <col min="5119" max="5119" width="3.5" customWidth="1"/>
    <col min="5120" max="5120" width="17.625" customWidth="1"/>
    <col min="5121" max="5121" width="10.5" customWidth="1"/>
    <col min="5122" max="5122" width="10.625" customWidth="1"/>
    <col min="5123" max="5123" width="10.25" customWidth="1"/>
    <col min="5124" max="5124" width="9.125" customWidth="1"/>
    <col min="5125" max="5125" width="9.75" customWidth="1"/>
    <col min="5126" max="5126" width="8.125" customWidth="1"/>
    <col min="5128" max="5128" width="12.375" customWidth="1"/>
    <col min="5375" max="5375" width="3.5" customWidth="1"/>
    <col min="5376" max="5376" width="17.625" customWidth="1"/>
    <col min="5377" max="5377" width="10.5" customWidth="1"/>
    <col min="5378" max="5378" width="10.625" customWidth="1"/>
    <col min="5379" max="5379" width="10.25" customWidth="1"/>
    <col min="5380" max="5380" width="9.125" customWidth="1"/>
    <col min="5381" max="5381" width="9.75" customWidth="1"/>
    <col min="5382" max="5382" width="8.125" customWidth="1"/>
    <col min="5384" max="5384" width="12.375" customWidth="1"/>
    <col min="5631" max="5631" width="3.5" customWidth="1"/>
    <col min="5632" max="5632" width="17.625" customWidth="1"/>
    <col min="5633" max="5633" width="10.5" customWidth="1"/>
    <col min="5634" max="5634" width="10.625" customWidth="1"/>
    <col min="5635" max="5635" width="10.25" customWidth="1"/>
    <col min="5636" max="5636" width="9.125" customWidth="1"/>
    <col min="5637" max="5637" width="9.75" customWidth="1"/>
    <col min="5638" max="5638" width="8.125" customWidth="1"/>
    <col min="5640" max="5640" width="12.375" customWidth="1"/>
    <col min="5887" max="5887" width="3.5" customWidth="1"/>
    <col min="5888" max="5888" width="17.625" customWidth="1"/>
    <col min="5889" max="5889" width="10.5" customWidth="1"/>
    <col min="5890" max="5890" width="10.625" customWidth="1"/>
    <col min="5891" max="5891" width="10.25" customWidth="1"/>
    <col min="5892" max="5892" width="9.125" customWidth="1"/>
    <col min="5893" max="5893" width="9.75" customWidth="1"/>
    <col min="5894" max="5894" width="8.125" customWidth="1"/>
    <col min="5896" max="5896" width="12.375" customWidth="1"/>
    <col min="6143" max="6143" width="3.5" customWidth="1"/>
    <col min="6144" max="6144" width="17.625" customWidth="1"/>
    <col min="6145" max="6145" width="10.5" customWidth="1"/>
    <col min="6146" max="6146" width="10.625" customWidth="1"/>
    <col min="6147" max="6147" width="10.25" customWidth="1"/>
    <col min="6148" max="6148" width="9.125" customWidth="1"/>
    <col min="6149" max="6149" width="9.75" customWidth="1"/>
    <col min="6150" max="6150" width="8.125" customWidth="1"/>
    <col min="6152" max="6152" width="12.375" customWidth="1"/>
    <col min="6399" max="6399" width="3.5" customWidth="1"/>
    <col min="6400" max="6400" width="17.625" customWidth="1"/>
    <col min="6401" max="6401" width="10.5" customWidth="1"/>
    <col min="6402" max="6402" width="10.625" customWidth="1"/>
    <col min="6403" max="6403" width="10.25" customWidth="1"/>
    <col min="6404" max="6404" width="9.125" customWidth="1"/>
    <col min="6405" max="6405" width="9.75" customWidth="1"/>
    <col min="6406" max="6406" width="8.125" customWidth="1"/>
    <col min="6408" max="6408" width="12.375" customWidth="1"/>
    <col min="6655" max="6655" width="3.5" customWidth="1"/>
    <col min="6656" max="6656" width="17.625" customWidth="1"/>
    <col min="6657" max="6657" width="10.5" customWidth="1"/>
    <col min="6658" max="6658" width="10.625" customWidth="1"/>
    <col min="6659" max="6659" width="10.25" customWidth="1"/>
    <col min="6660" max="6660" width="9.125" customWidth="1"/>
    <col min="6661" max="6661" width="9.75" customWidth="1"/>
    <col min="6662" max="6662" width="8.125" customWidth="1"/>
    <col min="6664" max="6664" width="12.375" customWidth="1"/>
    <col min="6911" max="6911" width="3.5" customWidth="1"/>
    <col min="6912" max="6912" width="17.625" customWidth="1"/>
    <col min="6913" max="6913" width="10.5" customWidth="1"/>
    <col min="6914" max="6914" width="10.625" customWidth="1"/>
    <col min="6915" max="6915" width="10.25" customWidth="1"/>
    <col min="6916" max="6916" width="9.125" customWidth="1"/>
    <col min="6917" max="6917" width="9.75" customWidth="1"/>
    <col min="6918" max="6918" width="8.125" customWidth="1"/>
    <col min="6920" max="6920" width="12.375" customWidth="1"/>
    <col min="7167" max="7167" width="3.5" customWidth="1"/>
    <col min="7168" max="7168" width="17.625" customWidth="1"/>
    <col min="7169" max="7169" width="10.5" customWidth="1"/>
    <col min="7170" max="7170" width="10.625" customWidth="1"/>
    <col min="7171" max="7171" width="10.25" customWidth="1"/>
    <col min="7172" max="7172" width="9.125" customWidth="1"/>
    <col min="7173" max="7173" width="9.75" customWidth="1"/>
    <col min="7174" max="7174" width="8.125" customWidth="1"/>
    <col min="7176" max="7176" width="12.375" customWidth="1"/>
    <col min="7423" max="7423" width="3.5" customWidth="1"/>
    <col min="7424" max="7424" width="17.625" customWidth="1"/>
    <col min="7425" max="7425" width="10.5" customWidth="1"/>
    <col min="7426" max="7426" width="10.625" customWidth="1"/>
    <col min="7427" max="7427" width="10.25" customWidth="1"/>
    <col min="7428" max="7428" width="9.125" customWidth="1"/>
    <col min="7429" max="7429" width="9.75" customWidth="1"/>
    <col min="7430" max="7430" width="8.125" customWidth="1"/>
    <col min="7432" max="7432" width="12.375" customWidth="1"/>
    <col min="7679" max="7679" width="3.5" customWidth="1"/>
    <col min="7680" max="7680" width="17.625" customWidth="1"/>
    <col min="7681" max="7681" width="10.5" customWidth="1"/>
    <col min="7682" max="7682" width="10.625" customWidth="1"/>
    <col min="7683" max="7683" width="10.25" customWidth="1"/>
    <col min="7684" max="7684" width="9.125" customWidth="1"/>
    <col min="7685" max="7685" width="9.75" customWidth="1"/>
    <col min="7686" max="7686" width="8.125" customWidth="1"/>
    <col min="7688" max="7688" width="12.375" customWidth="1"/>
    <col min="7935" max="7935" width="3.5" customWidth="1"/>
    <col min="7936" max="7936" width="17.625" customWidth="1"/>
    <col min="7937" max="7937" width="10.5" customWidth="1"/>
    <col min="7938" max="7938" width="10.625" customWidth="1"/>
    <col min="7939" max="7939" width="10.25" customWidth="1"/>
    <col min="7940" max="7940" width="9.125" customWidth="1"/>
    <col min="7941" max="7941" width="9.75" customWidth="1"/>
    <col min="7942" max="7942" width="8.125" customWidth="1"/>
    <col min="7944" max="7944" width="12.375" customWidth="1"/>
    <col min="8191" max="8191" width="3.5" customWidth="1"/>
    <col min="8192" max="8192" width="17.625" customWidth="1"/>
    <col min="8193" max="8193" width="10.5" customWidth="1"/>
    <col min="8194" max="8194" width="10.625" customWidth="1"/>
    <col min="8195" max="8195" width="10.25" customWidth="1"/>
    <col min="8196" max="8196" width="9.125" customWidth="1"/>
    <col min="8197" max="8197" width="9.75" customWidth="1"/>
    <col min="8198" max="8198" width="8.125" customWidth="1"/>
    <col min="8200" max="8200" width="12.375" customWidth="1"/>
    <col min="8447" max="8447" width="3.5" customWidth="1"/>
    <col min="8448" max="8448" width="17.625" customWidth="1"/>
    <col min="8449" max="8449" width="10.5" customWidth="1"/>
    <col min="8450" max="8450" width="10.625" customWidth="1"/>
    <col min="8451" max="8451" width="10.25" customWidth="1"/>
    <col min="8452" max="8452" width="9.125" customWidth="1"/>
    <col min="8453" max="8453" width="9.75" customWidth="1"/>
    <col min="8454" max="8454" width="8.125" customWidth="1"/>
    <col min="8456" max="8456" width="12.375" customWidth="1"/>
    <col min="8703" max="8703" width="3.5" customWidth="1"/>
    <col min="8704" max="8704" width="17.625" customWidth="1"/>
    <col min="8705" max="8705" width="10.5" customWidth="1"/>
    <col min="8706" max="8706" width="10.625" customWidth="1"/>
    <col min="8707" max="8707" width="10.25" customWidth="1"/>
    <col min="8708" max="8708" width="9.125" customWidth="1"/>
    <col min="8709" max="8709" width="9.75" customWidth="1"/>
    <col min="8710" max="8710" width="8.125" customWidth="1"/>
    <col min="8712" max="8712" width="12.375" customWidth="1"/>
    <col min="8959" max="8959" width="3.5" customWidth="1"/>
    <col min="8960" max="8960" width="17.625" customWidth="1"/>
    <col min="8961" max="8961" width="10.5" customWidth="1"/>
    <col min="8962" max="8962" width="10.625" customWidth="1"/>
    <col min="8963" max="8963" width="10.25" customWidth="1"/>
    <col min="8964" max="8964" width="9.125" customWidth="1"/>
    <col min="8965" max="8965" width="9.75" customWidth="1"/>
    <col min="8966" max="8966" width="8.125" customWidth="1"/>
    <col min="8968" max="8968" width="12.375" customWidth="1"/>
    <col min="9215" max="9215" width="3.5" customWidth="1"/>
    <col min="9216" max="9216" width="17.625" customWidth="1"/>
    <col min="9217" max="9217" width="10.5" customWidth="1"/>
    <col min="9218" max="9218" width="10.625" customWidth="1"/>
    <col min="9219" max="9219" width="10.25" customWidth="1"/>
    <col min="9220" max="9220" width="9.125" customWidth="1"/>
    <col min="9221" max="9221" width="9.75" customWidth="1"/>
    <col min="9222" max="9222" width="8.125" customWidth="1"/>
    <col min="9224" max="9224" width="12.375" customWidth="1"/>
    <col min="9471" max="9471" width="3.5" customWidth="1"/>
    <col min="9472" max="9472" width="17.625" customWidth="1"/>
    <col min="9473" max="9473" width="10.5" customWidth="1"/>
    <col min="9474" max="9474" width="10.625" customWidth="1"/>
    <col min="9475" max="9475" width="10.25" customWidth="1"/>
    <col min="9476" max="9476" width="9.125" customWidth="1"/>
    <col min="9477" max="9477" width="9.75" customWidth="1"/>
    <col min="9478" max="9478" width="8.125" customWidth="1"/>
    <col min="9480" max="9480" width="12.375" customWidth="1"/>
    <col min="9727" max="9727" width="3.5" customWidth="1"/>
    <col min="9728" max="9728" width="17.625" customWidth="1"/>
    <col min="9729" max="9729" width="10.5" customWidth="1"/>
    <col min="9730" max="9730" width="10.625" customWidth="1"/>
    <col min="9731" max="9731" width="10.25" customWidth="1"/>
    <col min="9732" max="9732" width="9.125" customWidth="1"/>
    <col min="9733" max="9733" width="9.75" customWidth="1"/>
    <col min="9734" max="9734" width="8.125" customWidth="1"/>
    <col min="9736" max="9736" width="12.375" customWidth="1"/>
    <col min="9983" max="9983" width="3.5" customWidth="1"/>
    <col min="9984" max="9984" width="17.625" customWidth="1"/>
    <col min="9985" max="9985" width="10.5" customWidth="1"/>
    <col min="9986" max="9986" width="10.625" customWidth="1"/>
    <col min="9987" max="9987" width="10.25" customWidth="1"/>
    <col min="9988" max="9988" width="9.125" customWidth="1"/>
    <col min="9989" max="9989" width="9.75" customWidth="1"/>
    <col min="9990" max="9990" width="8.125" customWidth="1"/>
    <col min="9992" max="9992" width="12.375" customWidth="1"/>
    <col min="10239" max="10239" width="3.5" customWidth="1"/>
    <col min="10240" max="10240" width="17.625" customWidth="1"/>
    <col min="10241" max="10241" width="10.5" customWidth="1"/>
    <col min="10242" max="10242" width="10.625" customWidth="1"/>
    <col min="10243" max="10243" width="10.25" customWidth="1"/>
    <col min="10244" max="10244" width="9.125" customWidth="1"/>
    <col min="10245" max="10245" width="9.75" customWidth="1"/>
    <col min="10246" max="10246" width="8.125" customWidth="1"/>
    <col min="10248" max="10248" width="12.375" customWidth="1"/>
    <col min="10495" max="10495" width="3.5" customWidth="1"/>
    <col min="10496" max="10496" width="17.625" customWidth="1"/>
    <col min="10497" max="10497" width="10.5" customWidth="1"/>
    <col min="10498" max="10498" width="10.625" customWidth="1"/>
    <col min="10499" max="10499" width="10.25" customWidth="1"/>
    <col min="10500" max="10500" width="9.125" customWidth="1"/>
    <col min="10501" max="10501" width="9.75" customWidth="1"/>
    <col min="10502" max="10502" width="8.125" customWidth="1"/>
    <col min="10504" max="10504" width="12.375" customWidth="1"/>
    <col min="10751" max="10751" width="3.5" customWidth="1"/>
    <col min="10752" max="10752" width="17.625" customWidth="1"/>
    <col min="10753" max="10753" width="10.5" customWidth="1"/>
    <col min="10754" max="10754" width="10.625" customWidth="1"/>
    <col min="10755" max="10755" width="10.25" customWidth="1"/>
    <col min="10756" max="10756" width="9.125" customWidth="1"/>
    <col min="10757" max="10757" width="9.75" customWidth="1"/>
    <col min="10758" max="10758" width="8.125" customWidth="1"/>
    <col min="10760" max="10760" width="12.375" customWidth="1"/>
    <col min="11007" max="11007" width="3.5" customWidth="1"/>
    <col min="11008" max="11008" width="17.625" customWidth="1"/>
    <col min="11009" max="11009" width="10.5" customWidth="1"/>
    <col min="11010" max="11010" width="10.625" customWidth="1"/>
    <col min="11011" max="11011" width="10.25" customWidth="1"/>
    <col min="11012" max="11012" width="9.125" customWidth="1"/>
    <col min="11013" max="11013" width="9.75" customWidth="1"/>
    <col min="11014" max="11014" width="8.125" customWidth="1"/>
    <col min="11016" max="11016" width="12.375" customWidth="1"/>
    <col min="11263" max="11263" width="3.5" customWidth="1"/>
    <col min="11264" max="11264" width="17.625" customWidth="1"/>
    <col min="11265" max="11265" width="10.5" customWidth="1"/>
    <col min="11266" max="11266" width="10.625" customWidth="1"/>
    <col min="11267" max="11267" width="10.25" customWidth="1"/>
    <col min="11268" max="11268" width="9.125" customWidth="1"/>
    <col min="11269" max="11269" width="9.75" customWidth="1"/>
    <col min="11270" max="11270" width="8.125" customWidth="1"/>
    <col min="11272" max="11272" width="12.375" customWidth="1"/>
    <col min="11519" max="11519" width="3.5" customWidth="1"/>
    <col min="11520" max="11520" width="17.625" customWidth="1"/>
    <col min="11521" max="11521" width="10.5" customWidth="1"/>
    <col min="11522" max="11522" width="10.625" customWidth="1"/>
    <col min="11523" max="11523" width="10.25" customWidth="1"/>
    <col min="11524" max="11524" width="9.125" customWidth="1"/>
    <col min="11525" max="11525" width="9.75" customWidth="1"/>
    <col min="11526" max="11526" width="8.125" customWidth="1"/>
    <col min="11528" max="11528" width="12.375" customWidth="1"/>
    <col min="11775" max="11775" width="3.5" customWidth="1"/>
    <col min="11776" max="11776" width="17.625" customWidth="1"/>
    <col min="11777" max="11777" width="10.5" customWidth="1"/>
    <col min="11778" max="11778" width="10.625" customWidth="1"/>
    <col min="11779" max="11779" width="10.25" customWidth="1"/>
    <col min="11780" max="11780" width="9.125" customWidth="1"/>
    <col min="11781" max="11781" width="9.75" customWidth="1"/>
    <col min="11782" max="11782" width="8.125" customWidth="1"/>
    <col min="11784" max="11784" width="12.375" customWidth="1"/>
    <col min="12031" max="12031" width="3.5" customWidth="1"/>
    <col min="12032" max="12032" width="17.625" customWidth="1"/>
    <col min="12033" max="12033" width="10.5" customWidth="1"/>
    <col min="12034" max="12034" width="10.625" customWidth="1"/>
    <col min="12035" max="12035" width="10.25" customWidth="1"/>
    <col min="12036" max="12036" width="9.125" customWidth="1"/>
    <col min="12037" max="12037" width="9.75" customWidth="1"/>
    <col min="12038" max="12038" width="8.125" customWidth="1"/>
    <col min="12040" max="12040" width="12.375" customWidth="1"/>
    <col min="12287" max="12287" width="3.5" customWidth="1"/>
    <col min="12288" max="12288" width="17.625" customWidth="1"/>
    <col min="12289" max="12289" width="10.5" customWidth="1"/>
    <col min="12290" max="12290" width="10.625" customWidth="1"/>
    <col min="12291" max="12291" width="10.25" customWidth="1"/>
    <col min="12292" max="12292" width="9.125" customWidth="1"/>
    <col min="12293" max="12293" width="9.75" customWidth="1"/>
    <col min="12294" max="12294" width="8.125" customWidth="1"/>
    <col min="12296" max="12296" width="12.375" customWidth="1"/>
    <col min="12543" max="12543" width="3.5" customWidth="1"/>
    <col min="12544" max="12544" width="17.625" customWidth="1"/>
    <col min="12545" max="12545" width="10.5" customWidth="1"/>
    <col min="12546" max="12546" width="10.625" customWidth="1"/>
    <col min="12547" max="12547" width="10.25" customWidth="1"/>
    <col min="12548" max="12548" width="9.125" customWidth="1"/>
    <col min="12549" max="12549" width="9.75" customWidth="1"/>
    <col min="12550" max="12550" width="8.125" customWidth="1"/>
    <col min="12552" max="12552" width="12.375" customWidth="1"/>
    <col min="12799" max="12799" width="3.5" customWidth="1"/>
    <col min="12800" max="12800" width="17.625" customWidth="1"/>
    <col min="12801" max="12801" width="10.5" customWidth="1"/>
    <col min="12802" max="12802" width="10.625" customWidth="1"/>
    <col min="12803" max="12803" width="10.25" customWidth="1"/>
    <col min="12804" max="12804" width="9.125" customWidth="1"/>
    <col min="12805" max="12805" width="9.75" customWidth="1"/>
    <col min="12806" max="12806" width="8.125" customWidth="1"/>
    <col min="12808" max="12808" width="12.375" customWidth="1"/>
    <col min="13055" max="13055" width="3.5" customWidth="1"/>
    <col min="13056" max="13056" width="17.625" customWidth="1"/>
    <col min="13057" max="13057" width="10.5" customWidth="1"/>
    <col min="13058" max="13058" width="10.625" customWidth="1"/>
    <col min="13059" max="13059" width="10.25" customWidth="1"/>
    <col min="13060" max="13060" width="9.125" customWidth="1"/>
    <col min="13061" max="13061" width="9.75" customWidth="1"/>
    <col min="13062" max="13062" width="8.125" customWidth="1"/>
    <col min="13064" max="13064" width="12.375" customWidth="1"/>
    <col min="13311" max="13311" width="3.5" customWidth="1"/>
    <col min="13312" max="13312" width="17.625" customWidth="1"/>
    <col min="13313" max="13313" width="10.5" customWidth="1"/>
    <col min="13314" max="13314" width="10.625" customWidth="1"/>
    <col min="13315" max="13315" width="10.25" customWidth="1"/>
    <col min="13316" max="13316" width="9.125" customWidth="1"/>
    <col min="13317" max="13317" width="9.75" customWidth="1"/>
    <col min="13318" max="13318" width="8.125" customWidth="1"/>
    <col min="13320" max="13320" width="12.375" customWidth="1"/>
    <col min="13567" max="13567" width="3.5" customWidth="1"/>
    <col min="13568" max="13568" width="17.625" customWidth="1"/>
    <col min="13569" max="13569" width="10.5" customWidth="1"/>
    <col min="13570" max="13570" width="10.625" customWidth="1"/>
    <col min="13571" max="13571" width="10.25" customWidth="1"/>
    <col min="13572" max="13572" width="9.125" customWidth="1"/>
    <col min="13573" max="13573" width="9.75" customWidth="1"/>
    <col min="13574" max="13574" width="8.125" customWidth="1"/>
    <col min="13576" max="13576" width="12.375" customWidth="1"/>
    <col min="13823" max="13823" width="3.5" customWidth="1"/>
    <col min="13824" max="13824" width="17.625" customWidth="1"/>
    <col min="13825" max="13825" width="10.5" customWidth="1"/>
    <col min="13826" max="13826" width="10.625" customWidth="1"/>
    <col min="13827" max="13827" width="10.25" customWidth="1"/>
    <col min="13828" max="13828" width="9.125" customWidth="1"/>
    <col min="13829" max="13829" width="9.75" customWidth="1"/>
    <col min="13830" max="13830" width="8.125" customWidth="1"/>
    <col min="13832" max="13832" width="12.375" customWidth="1"/>
    <col min="14079" max="14079" width="3.5" customWidth="1"/>
    <col min="14080" max="14080" width="17.625" customWidth="1"/>
    <col min="14081" max="14081" width="10.5" customWidth="1"/>
    <col min="14082" max="14082" width="10.625" customWidth="1"/>
    <col min="14083" max="14083" width="10.25" customWidth="1"/>
    <col min="14084" max="14084" width="9.125" customWidth="1"/>
    <col min="14085" max="14085" width="9.75" customWidth="1"/>
    <col min="14086" max="14086" width="8.125" customWidth="1"/>
    <col min="14088" max="14088" width="12.375" customWidth="1"/>
    <col min="14335" max="14335" width="3.5" customWidth="1"/>
    <col min="14336" max="14336" width="17.625" customWidth="1"/>
    <col min="14337" max="14337" width="10.5" customWidth="1"/>
    <col min="14338" max="14338" width="10.625" customWidth="1"/>
    <col min="14339" max="14339" width="10.25" customWidth="1"/>
    <col min="14340" max="14340" width="9.125" customWidth="1"/>
    <col min="14341" max="14341" width="9.75" customWidth="1"/>
    <col min="14342" max="14342" width="8.125" customWidth="1"/>
    <col min="14344" max="14344" width="12.375" customWidth="1"/>
    <col min="14591" max="14591" width="3.5" customWidth="1"/>
    <col min="14592" max="14592" width="17.625" customWidth="1"/>
    <col min="14593" max="14593" width="10.5" customWidth="1"/>
    <col min="14594" max="14594" width="10.625" customWidth="1"/>
    <col min="14595" max="14595" width="10.25" customWidth="1"/>
    <col min="14596" max="14596" width="9.125" customWidth="1"/>
    <col min="14597" max="14597" width="9.75" customWidth="1"/>
    <col min="14598" max="14598" width="8.125" customWidth="1"/>
    <col min="14600" max="14600" width="12.375" customWidth="1"/>
    <col min="14847" max="14847" width="3.5" customWidth="1"/>
    <col min="14848" max="14848" width="17.625" customWidth="1"/>
    <col min="14849" max="14849" width="10.5" customWidth="1"/>
    <col min="14850" max="14850" width="10.625" customWidth="1"/>
    <col min="14851" max="14851" width="10.25" customWidth="1"/>
    <col min="14852" max="14852" width="9.125" customWidth="1"/>
    <col min="14853" max="14853" width="9.75" customWidth="1"/>
    <col min="14854" max="14854" width="8.125" customWidth="1"/>
    <col min="14856" max="14856" width="12.375" customWidth="1"/>
    <col min="15103" max="15103" width="3.5" customWidth="1"/>
    <col min="15104" max="15104" width="17.625" customWidth="1"/>
    <col min="15105" max="15105" width="10.5" customWidth="1"/>
    <col min="15106" max="15106" width="10.625" customWidth="1"/>
    <col min="15107" max="15107" width="10.25" customWidth="1"/>
    <col min="15108" max="15108" width="9.125" customWidth="1"/>
    <col min="15109" max="15109" width="9.75" customWidth="1"/>
    <col min="15110" max="15110" width="8.125" customWidth="1"/>
    <col min="15112" max="15112" width="12.375" customWidth="1"/>
    <col min="15359" max="15359" width="3.5" customWidth="1"/>
    <col min="15360" max="15360" width="17.625" customWidth="1"/>
    <col min="15361" max="15361" width="10.5" customWidth="1"/>
    <col min="15362" max="15362" width="10.625" customWidth="1"/>
    <col min="15363" max="15363" width="10.25" customWidth="1"/>
    <col min="15364" max="15364" width="9.125" customWidth="1"/>
    <col min="15365" max="15365" width="9.75" customWidth="1"/>
    <col min="15366" max="15366" width="8.125" customWidth="1"/>
    <col min="15368" max="15368" width="12.375" customWidth="1"/>
    <col min="15615" max="15615" width="3.5" customWidth="1"/>
    <col min="15616" max="15616" width="17.625" customWidth="1"/>
    <col min="15617" max="15617" width="10.5" customWidth="1"/>
    <col min="15618" max="15618" width="10.625" customWidth="1"/>
    <col min="15619" max="15619" width="10.25" customWidth="1"/>
    <col min="15620" max="15620" width="9.125" customWidth="1"/>
    <col min="15621" max="15621" width="9.75" customWidth="1"/>
    <col min="15622" max="15622" width="8.125" customWidth="1"/>
    <col min="15624" max="15624" width="12.375" customWidth="1"/>
    <col min="15871" max="15871" width="3.5" customWidth="1"/>
    <col min="15872" max="15872" width="17.625" customWidth="1"/>
    <col min="15873" max="15873" width="10.5" customWidth="1"/>
    <col min="15874" max="15874" width="10.625" customWidth="1"/>
    <col min="15875" max="15875" width="10.25" customWidth="1"/>
    <col min="15876" max="15876" width="9.125" customWidth="1"/>
    <col min="15877" max="15877" width="9.75" customWidth="1"/>
    <col min="15878" max="15878" width="8.125" customWidth="1"/>
    <col min="15880" max="15880" width="12.375" customWidth="1"/>
    <col min="16127" max="16127" width="3.5" customWidth="1"/>
    <col min="16128" max="16128" width="17.625" customWidth="1"/>
    <col min="16129" max="16129" width="10.5" customWidth="1"/>
    <col min="16130" max="16130" width="10.625" customWidth="1"/>
    <col min="16131" max="16131" width="10.25" customWidth="1"/>
    <col min="16132" max="16132" width="9.125" customWidth="1"/>
    <col min="16133" max="16133" width="9.75" customWidth="1"/>
    <col min="16134" max="16134" width="8.125" customWidth="1"/>
    <col min="16136" max="16136" width="12.375" customWidth="1"/>
  </cols>
  <sheetData>
    <row r="2" spans="1:8" s="70" customFormat="1" ht="20.25" x14ac:dyDescent="0.3">
      <c r="A2" s="148" t="s">
        <v>133</v>
      </c>
      <c r="B2" s="148"/>
      <c r="C2" s="148"/>
      <c r="D2" s="148"/>
      <c r="E2" s="148"/>
      <c r="F2" s="148"/>
    </row>
    <row r="3" spans="1:8" ht="18" x14ac:dyDescent="0.25">
      <c r="A3" s="147" t="s">
        <v>8</v>
      </c>
      <c r="B3" s="147"/>
      <c r="C3" s="147"/>
      <c r="D3" s="147"/>
      <c r="E3" s="147"/>
      <c r="F3" s="147"/>
    </row>
    <row r="4" spans="1:8" ht="15" thickBot="1" x14ac:dyDescent="0.25">
      <c r="A4" s="73"/>
    </row>
    <row r="5" spans="1:8" ht="15.75" x14ac:dyDescent="0.25">
      <c r="A5" s="74" t="s">
        <v>134</v>
      </c>
      <c r="B5" s="75" t="s">
        <v>135</v>
      </c>
      <c r="C5" s="75" t="s">
        <v>136</v>
      </c>
      <c r="D5" s="76" t="s">
        <v>137</v>
      </c>
      <c r="E5" s="76" t="s">
        <v>138</v>
      </c>
      <c r="F5" s="77" t="s">
        <v>139</v>
      </c>
      <c r="H5" s="78"/>
    </row>
    <row r="6" spans="1:8" ht="16.5" thickBot="1" x14ac:dyDescent="0.3">
      <c r="A6" s="79"/>
      <c r="B6" s="80"/>
      <c r="C6" s="81">
        <v>2020</v>
      </c>
      <c r="D6" s="80" t="s">
        <v>140</v>
      </c>
      <c r="E6" s="80"/>
      <c r="F6" s="82">
        <v>2018</v>
      </c>
      <c r="H6" s="78"/>
    </row>
    <row r="7" spans="1:8" ht="16.5" thickBot="1" x14ac:dyDescent="0.3">
      <c r="A7" s="126"/>
      <c r="B7" s="84" t="s">
        <v>172</v>
      </c>
      <c r="C7" s="85">
        <f>C9+C15+C26+C34</f>
        <v>1986866</v>
      </c>
      <c r="D7" s="85">
        <f>D9+D15+D26+D34</f>
        <v>1939965</v>
      </c>
      <c r="E7" s="85">
        <f>E9+E15+E26+E34</f>
        <v>46901</v>
      </c>
      <c r="F7" s="95">
        <f>F9+F15+F26+F34</f>
        <v>1797083</v>
      </c>
      <c r="H7" s="87"/>
    </row>
    <row r="8" spans="1:8" ht="15" thickBot="1" x14ac:dyDescent="0.25">
      <c r="A8" s="88"/>
      <c r="B8" s="127"/>
      <c r="C8" s="90"/>
      <c r="D8" s="90"/>
      <c r="E8" s="128"/>
      <c r="F8" s="91"/>
      <c r="H8" s="92"/>
    </row>
    <row r="9" spans="1:8" ht="16.5" thickBot="1" x14ac:dyDescent="0.3">
      <c r="A9" s="93">
        <v>6</v>
      </c>
      <c r="B9" s="84" t="s">
        <v>173</v>
      </c>
      <c r="C9" s="85">
        <f>SUM(C10:C14)</f>
        <v>179415</v>
      </c>
      <c r="D9" s="85">
        <f>SUM(D10:D14)</f>
        <v>174616</v>
      </c>
      <c r="E9" s="85">
        <f t="shared" ref="E9:F9" si="0">SUM(E10:E14)</f>
        <v>4799</v>
      </c>
      <c r="F9" s="95">
        <f t="shared" si="0"/>
        <v>161641</v>
      </c>
      <c r="H9" s="87"/>
    </row>
    <row r="10" spans="1:8" x14ac:dyDescent="0.2">
      <c r="A10" s="129">
        <v>61</v>
      </c>
      <c r="B10" s="130" t="s">
        <v>174</v>
      </c>
      <c r="C10" s="98">
        <v>81291</v>
      </c>
      <c r="D10" s="98">
        <v>79655</v>
      </c>
      <c r="E10" s="98">
        <f>C10-D10</f>
        <v>1636</v>
      </c>
      <c r="F10" s="110">
        <v>73641</v>
      </c>
      <c r="H10" s="100"/>
    </row>
    <row r="11" spans="1:8" x14ac:dyDescent="0.2">
      <c r="A11" s="131">
        <v>62</v>
      </c>
      <c r="B11" s="132" t="s">
        <v>175</v>
      </c>
      <c r="C11" s="103">
        <v>40284</v>
      </c>
      <c r="D11" s="103">
        <v>42020</v>
      </c>
      <c r="E11" s="103">
        <f>C11-D11</f>
        <v>-1736</v>
      </c>
      <c r="F11" s="104">
        <v>38854</v>
      </c>
      <c r="H11" s="100"/>
    </row>
    <row r="12" spans="1:8" x14ac:dyDescent="0.2">
      <c r="A12" s="131">
        <v>63</v>
      </c>
      <c r="B12" s="132" t="s">
        <v>176</v>
      </c>
      <c r="C12" s="103">
        <v>7840</v>
      </c>
      <c r="D12" s="103">
        <v>7844</v>
      </c>
      <c r="E12" s="103">
        <f>C12-D12</f>
        <v>-4</v>
      </c>
      <c r="F12" s="104">
        <v>7982</v>
      </c>
      <c r="H12" s="100"/>
    </row>
    <row r="13" spans="1:8" x14ac:dyDescent="0.2">
      <c r="A13" s="131">
        <v>64</v>
      </c>
      <c r="B13" s="132" t="s">
        <v>177</v>
      </c>
      <c r="C13" s="103">
        <v>50000</v>
      </c>
      <c r="D13" s="103">
        <v>45097</v>
      </c>
      <c r="E13" s="103">
        <f>C13-D13</f>
        <v>4903</v>
      </c>
      <c r="F13" s="104">
        <v>41164</v>
      </c>
      <c r="H13" s="100"/>
    </row>
    <row r="14" spans="1:8" ht="15" thickBot="1" x14ac:dyDescent="0.25">
      <c r="A14" s="133"/>
      <c r="B14" s="134"/>
      <c r="C14" s="117"/>
      <c r="D14" s="117"/>
      <c r="E14" s="117"/>
      <c r="F14" s="118"/>
      <c r="H14" s="100"/>
    </row>
    <row r="15" spans="1:8" ht="16.5" thickBot="1" x14ac:dyDescent="0.3">
      <c r="A15" s="135">
        <v>7</v>
      </c>
      <c r="B15" s="84" t="s">
        <v>145</v>
      </c>
      <c r="C15" s="85">
        <f>SUM(C16:C25)</f>
        <v>497763</v>
      </c>
      <c r="D15" s="85">
        <f t="shared" ref="D15:F15" si="1">SUM(D16:D25)</f>
        <v>499250</v>
      </c>
      <c r="E15" s="85">
        <f t="shared" si="1"/>
        <v>-1487</v>
      </c>
      <c r="F15" s="95">
        <f t="shared" si="1"/>
        <v>465121</v>
      </c>
      <c r="H15" s="87"/>
    </row>
    <row r="16" spans="1:8" x14ac:dyDescent="0.2">
      <c r="A16" s="129">
        <v>71</v>
      </c>
      <c r="B16" s="130" t="s">
        <v>146</v>
      </c>
      <c r="C16" s="98">
        <v>272731</v>
      </c>
      <c r="D16" s="98">
        <v>276640</v>
      </c>
      <c r="E16" s="98">
        <f t="shared" ref="E16:E24" si="2">C16-D16</f>
        <v>-3909</v>
      </c>
      <c r="F16" s="110">
        <v>254473</v>
      </c>
      <c r="H16" s="100"/>
    </row>
    <row r="17" spans="1:8" x14ac:dyDescent="0.2">
      <c r="A17" s="131">
        <v>72</v>
      </c>
      <c r="B17" s="132" t="s">
        <v>147</v>
      </c>
      <c r="C17" s="103">
        <v>1650</v>
      </c>
      <c r="D17" s="103">
        <v>1700</v>
      </c>
      <c r="E17" s="103">
        <f t="shared" si="2"/>
        <v>-50</v>
      </c>
      <c r="F17" s="104">
        <v>1571</v>
      </c>
      <c r="H17" s="100"/>
    </row>
    <row r="18" spans="1:8" x14ac:dyDescent="0.2">
      <c r="A18" s="131">
        <v>73</v>
      </c>
      <c r="B18" s="132" t="s">
        <v>178</v>
      </c>
      <c r="C18" s="103">
        <v>34819</v>
      </c>
      <c r="D18" s="103">
        <v>35768</v>
      </c>
      <c r="E18" s="103">
        <f t="shared" si="2"/>
        <v>-949</v>
      </c>
      <c r="F18" s="104">
        <v>31372</v>
      </c>
      <c r="H18" s="100"/>
    </row>
    <row r="19" spans="1:8" x14ac:dyDescent="0.2">
      <c r="A19" s="131">
        <v>74</v>
      </c>
      <c r="B19" s="132" t="s">
        <v>179</v>
      </c>
      <c r="C19" s="103">
        <v>76013</v>
      </c>
      <c r="D19" s="103">
        <v>81142</v>
      </c>
      <c r="E19" s="103">
        <f t="shared" si="2"/>
        <v>-5129</v>
      </c>
      <c r="F19" s="104">
        <v>78301</v>
      </c>
      <c r="H19" s="100"/>
    </row>
    <row r="20" spans="1:8" x14ac:dyDescent="0.2">
      <c r="A20" s="131">
        <v>75</v>
      </c>
      <c r="B20" s="132" t="s">
        <v>180</v>
      </c>
      <c r="C20" s="103">
        <v>751</v>
      </c>
      <c r="D20" s="103">
        <v>1108</v>
      </c>
      <c r="E20" s="103">
        <f t="shared" si="2"/>
        <v>-357</v>
      </c>
      <c r="F20" s="104">
        <v>1127</v>
      </c>
      <c r="H20" s="100"/>
    </row>
    <row r="21" spans="1:8" x14ac:dyDescent="0.2">
      <c r="A21" s="131">
        <v>76</v>
      </c>
      <c r="B21" s="132" t="s">
        <v>181</v>
      </c>
      <c r="C21" s="103">
        <v>15256</v>
      </c>
      <c r="D21" s="103">
        <v>14489</v>
      </c>
      <c r="E21" s="103">
        <f t="shared" si="2"/>
        <v>767</v>
      </c>
      <c r="F21" s="104">
        <v>11954</v>
      </c>
      <c r="H21" s="100"/>
    </row>
    <row r="22" spans="1:8" x14ac:dyDescent="0.2">
      <c r="A22" s="131">
        <v>77</v>
      </c>
      <c r="B22" s="132" t="s">
        <v>182</v>
      </c>
      <c r="C22" s="103">
        <v>74554</v>
      </c>
      <c r="D22" s="103">
        <v>70590</v>
      </c>
      <c r="E22" s="103">
        <f t="shared" si="2"/>
        <v>3964</v>
      </c>
      <c r="F22" s="104">
        <v>65964</v>
      </c>
      <c r="H22" s="100"/>
    </row>
    <row r="23" spans="1:8" x14ac:dyDescent="0.2">
      <c r="A23" s="131">
        <v>78</v>
      </c>
      <c r="B23" s="132" t="s">
        <v>183</v>
      </c>
      <c r="C23" s="103">
        <v>21989</v>
      </c>
      <c r="D23" s="103">
        <v>17663</v>
      </c>
      <c r="E23" s="103">
        <f t="shared" si="2"/>
        <v>4326</v>
      </c>
      <c r="F23" s="104">
        <v>20210</v>
      </c>
      <c r="H23" s="100"/>
    </row>
    <row r="24" spans="1:8" x14ac:dyDescent="0.2">
      <c r="A24" s="131">
        <v>79</v>
      </c>
      <c r="B24" s="132" t="s">
        <v>153</v>
      </c>
      <c r="C24" s="103">
        <v>0</v>
      </c>
      <c r="D24" s="103">
        <v>150</v>
      </c>
      <c r="E24" s="103">
        <f t="shared" si="2"/>
        <v>-150</v>
      </c>
      <c r="F24" s="104">
        <v>149</v>
      </c>
      <c r="H24" s="100"/>
    </row>
    <row r="25" spans="1:8" ht="15" thickBot="1" x14ac:dyDescent="0.25">
      <c r="A25" s="133"/>
      <c r="B25" s="134"/>
      <c r="C25" s="117"/>
      <c r="D25" s="117"/>
      <c r="E25" s="117"/>
      <c r="F25" s="118"/>
      <c r="H25" s="100"/>
    </row>
    <row r="26" spans="1:8" ht="16.5" thickBot="1" x14ac:dyDescent="0.3">
      <c r="A26" s="135">
        <v>8</v>
      </c>
      <c r="B26" s="84" t="s">
        <v>154</v>
      </c>
      <c r="C26" s="85">
        <f>SUM(C27:C33)</f>
        <v>1011102</v>
      </c>
      <c r="D26" s="85">
        <f>SUM(D27:D33)</f>
        <v>985028</v>
      </c>
      <c r="E26" s="85">
        <f>SUM(E27:E33)</f>
        <v>26074</v>
      </c>
      <c r="F26" s="95">
        <f>SUM(F27:F33)</f>
        <v>911649</v>
      </c>
      <c r="H26" s="87"/>
    </row>
    <row r="27" spans="1:8" x14ac:dyDescent="0.2">
      <c r="A27" s="129">
        <v>81</v>
      </c>
      <c r="B27" s="130" t="s">
        <v>155</v>
      </c>
      <c r="C27" s="98">
        <v>698364</v>
      </c>
      <c r="D27" s="98">
        <v>667624</v>
      </c>
      <c r="E27" s="98">
        <f t="shared" ref="E27:E33" si="3">C27-D27</f>
        <v>30740</v>
      </c>
      <c r="F27" s="110">
        <v>628023</v>
      </c>
      <c r="H27" s="100"/>
    </row>
    <row r="28" spans="1:8" x14ac:dyDescent="0.2">
      <c r="A28" s="131">
        <v>82</v>
      </c>
      <c r="B28" s="132" t="s">
        <v>184</v>
      </c>
      <c r="C28" s="103">
        <v>49518</v>
      </c>
      <c r="D28" s="103">
        <v>53140</v>
      </c>
      <c r="E28" s="103">
        <f t="shared" si="3"/>
        <v>-3622</v>
      </c>
      <c r="F28" s="104">
        <v>49598</v>
      </c>
      <c r="H28" s="100"/>
    </row>
    <row r="29" spans="1:8" x14ac:dyDescent="0.2">
      <c r="A29" s="131">
        <v>83</v>
      </c>
      <c r="B29" s="132" t="s">
        <v>157</v>
      </c>
      <c r="C29" s="103">
        <v>963</v>
      </c>
      <c r="D29" s="103">
        <v>925</v>
      </c>
      <c r="E29" s="103">
        <f t="shared" si="3"/>
        <v>38</v>
      </c>
      <c r="F29" s="104">
        <v>895</v>
      </c>
      <c r="H29" s="100"/>
    </row>
    <row r="30" spans="1:8" x14ac:dyDescent="0.2">
      <c r="A30" s="131">
        <v>84</v>
      </c>
      <c r="B30" s="132" t="s">
        <v>158</v>
      </c>
      <c r="C30" s="103">
        <v>245149</v>
      </c>
      <c r="D30" s="103">
        <v>246100</v>
      </c>
      <c r="E30" s="103">
        <f t="shared" si="3"/>
        <v>-951</v>
      </c>
      <c r="F30" s="104">
        <v>218390</v>
      </c>
      <c r="H30" s="100"/>
    </row>
    <row r="31" spans="1:8" x14ac:dyDescent="0.2">
      <c r="A31" s="131">
        <v>85</v>
      </c>
      <c r="B31" s="132" t="s">
        <v>185</v>
      </c>
      <c r="C31" s="103">
        <v>10025</v>
      </c>
      <c r="D31" s="103">
        <v>9725</v>
      </c>
      <c r="E31" s="103">
        <f t="shared" si="3"/>
        <v>300</v>
      </c>
      <c r="F31" s="104">
        <v>7915</v>
      </c>
      <c r="H31" s="100"/>
    </row>
    <row r="32" spans="1:8" x14ac:dyDescent="0.2">
      <c r="A32" s="131">
        <v>86</v>
      </c>
      <c r="B32" s="132" t="s">
        <v>159</v>
      </c>
      <c r="C32" s="103">
        <v>3231</v>
      </c>
      <c r="D32" s="103">
        <v>3327</v>
      </c>
      <c r="E32" s="103">
        <f t="shared" si="3"/>
        <v>-96</v>
      </c>
      <c r="F32" s="104">
        <v>3236</v>
      </c>
      <c r="H32" s="100"/>
    </row>
    <row r="33" spans="1:8" ht="15" thickBot="1" x14ac:dyDescent="0.25">
      <c r="A33" s="131">
        <v>87</v>
      </c>
      <c r="B33" s="132" t="s">
        <v>160</v>
      </c>
      <c r="C33" s="103">
        <v>3852</v>
      </c>
      <c r="D33" s="103">
        <v>4187</v>
      </c>
      <c r="E33" s="103">
        <f t="shared" si="3"/>
        <v>-335</v>
      </c>
      <c r="F33" s="104">
        <v>3592</v>
      </c>
      <c r="H33" s="100"/>
    </row>
    <row r="34" spans="1:8" ht="16.5" thickBot="1" x14ac:dyDescent="0.3">
      <c r="A34" s="135">
        <v>9</v>
      </c>
      <c r="B34" s="84" t="s">
        <v>161</v>
      </c>
      <c r="C34" s="85">
        <f>SUM(C35:C40)</f>
        <v>298586</v>
      </c>
      <c r="D34" s="85">
        <f t="shared" ref="D34:F34" si="4">SUM(D35:D40)</f>
        <v>281071</v>
      </c>
      <c r="E34" s="85">
        <f t="shared" si="4"/>
        <v>17515</v>
      </c>
      <c r="F34" s="95">
        <f t="shared" si="4"/>
        <v>258672</v>
      </c>
      <c r="H34" s="87"/>
    </row>
    <row r="35" spans="1:8" x14ac:dyDescent="0.2">
      <c r="A35" s="129">
        <v>91</v>
      </c>
      <c r="B35" s="130" t="s">
        <v>162</v>
      </c>
      <c r="C35" s="98"/>
      <c r="D35" s="98"/>
      <c r="E35" s="98"/>
      <c r="F35" s="110"/>
      <c r="H35" s="100"/>
    </row>
    <row r="36" spans="1:8" x14ac:dyDescent="0.2">
      <c r="A36" s="131">
        <v>93</v>
      </c>
      <c r="B36" s="132" t="s">
        <v>163</v>
      </c>
      <c r="C36" s="103">
        <v>26179</v>
      </c>
      <c r="D36" s="103">
        <v>27402</v>
      </c>
      <c r="E36" s="103">
        <f>C36-D36</f>
        <v>-1223</v>
      </c>
      <c r="F36" s="136">
        <v>25271</v>
      </c>
      <c r="H36" s="100"/>
    </row>
    <row r="37" spans="1:8" x14ac:dyDescent="0.2">
      <c r="A37" s="131">
        <v>94</v>
      </c>
      <c r="B37" s="132" t="s">
        <v>186</v>
      </c>
      <c r="C37" s="103">
        <v>1654</v>
      </c>
      <c r="D37" s="103">
        <v>1253</v>
      </c>
      <c r="E37" s="103">
        <f>C37-D37</f>
        <v>401</v>
      </c>
      <c r="F37" s="136">
        <v>1467</v>
      </c>
      <c r="H37" s="100"/>
    </row>
    <row r="38" spans="1:8" x14ac:dyDescent="0.2">
      <c r="A38" s="131">
        <v>98</v>
      </c>
      <c r="B38" s="132" t="s">
        <v>167</v>
      </c>
      <c r="C38" s="103"/>
      <c r="D38" s="103"/>
      <c r="E38" s="103"/>
      <c r="F38" s="136"/>
      <c r="H38" s="100"/>
    </row>
    <row r="39" spans="1:8" x14ac:dyDescent="0.2">
      <c r="A39" s="131">
        <v>99</v>
      </c>
      <c r="B39" s="132" t="s">
        <v>187</v>
      </c>
      <c r="C39" s="137">
        <v>270753</v>
      </c>
      <c r="D39" s="137">
        <v>252416</v>
      </c>
      <c r="E39" s="103">
        <f>C39-D39</f>
        <v>18337</v>
      </c>
      <c r="F39" s="136">
        <v>231934</v>
      </c>
      <c r="H39" s="100"/>
    </row>
    <row r="40" spans="1:8" ht="15" thickBot="1" x14ac:dyDescent="0.25">
      <c r="A40" s="138"/>
      <c r="B40" s="139" t="s">
        <v>188</v>
      </c>
      <c r="C40" s="140"/>
      <c r="D40" s="140"/>
      <c r="E40" s="140"/>
      <c r="F40" s="141"/>
      <c r="H40" s="73"/>
    </row>
    <row r="41" spans="1:8" x14ac:dyDescent="0.2">
      <c r="A41" s="73"/>
      <c r="B41" s="73"/>
      <c r="C41" s="73"/>
      <c r="D41" s="73"/>
      <c r="E41" s="73"/>
      <c r="F41" s="73"/>
    </row>
    <row r="42" spans="1:8" x14ac:dyDescent="0.2">
      <c r="A42" s="73"/>
      <c r="B42" s="73"/>
      <c r="C42" s="73"/>
      <c r="D42" s="73"/>
      <c r="E42" s="73"/>
      <c r="F42" s="73"/>
    </row>
    <row r="43" spans="1:8" x14ac:dyDescent="0.2">
      <c r="A43" s="73"/>
      <c r="B43" s="73"/>
      <c r="C43" s="73"/>
      <c r="D43" s="73"/>
      <c r="E43" s="73"/>
      <c r="F43" s="73"/>
    </row>
    <row r="44" spans="1:8" x14ac:dyDescent="0.2">
      <c r="A44" s="73"/>
      <c r="B44" s="73"/>
      <c r="C44" s="73"/>
      <c r="D44" s="73"/>
      <c r="E44" s="73"/>
      <c r="F44" s="73"/>
    </row>
    <row r="45" spans="1:8" x14ac:dyDescent="0.2">
      <c r="A45" s="73"/>
      <c r="B45" s="73"/>
      <c r="C45" s="73"/>
      <c r="D45" s="73"/>
      <c r="E45" s="73"/>
      <c r="F45" s="73"/>
    </row>
    <row r="46" spans="1:8" ht="15" x14ac:dyDescent="0.25">
      <c r="A46" s="73"/>
      <c r="B46" s="73"/>
      <c r="C46" s="142"/>
      <c r="D46" s="73"/>
      <c r="E46" s="73"/>
      <c r="F46" s="73"/>
    </row>
    <row r="47" spans="1:8" x14ac:dyDescent="0.2">
      <c r="A47" s="73"/>
      <c r="B47" s="73"/>
      <c r="C47" s="73"/>
      <c r="D47" s="73"/>
      <c r="E47" s="73"/>
      <c r="F47" s="73"/>
    </row>
    <row r="48" spans="1:8" x14ac:dyDescent="0.2">
      <c r="A48" s="73"/>
      <c r="B48" s="73"/>
      <c r="C48" s="73"/>
      <c r="D48" s="73"/>
      <c r="E48" s="73"/>
      <c r="F48" s="73"/>
    </row>
    <row r="49" spans="1:6" x14ac:dyDescent="0.2">
      <c r="A49" s="73"/>
      <c r="B49" s="73"/>
      <c r="C49" s="73"/>
      <c r="D49" s="73"/>
      <c r="E49" s="73"/>
      <c r="F49" s="73"/>
    </row>
    <row r="50" spans="1:6" x14ac:dyDescent="0.2">
      <c r="A50" s="73"/>
      <c r="B50" s="73"/>
      <c r="C50" s="73"/>
      <c r="D50" s="73"/>
      <c r="E50" s="73"/>
      <c r="F50" s="7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947B73-DCCE-49F8-B648-BB1457AC3715}"/>
</file>

<file path=customXml/itemProps2.xml><?xml version="1.0" encoding="utf-8"?>
<ds:datastoreItem xmlns:ds="http://schemas.openxmlformats.org/officeDocument/2006/customXml" ds:itemID="{92F262CA-94F6-4E0E-BCDF-A9B8C284F792}"/>
</file>

<file path=customXml/itemProps3.xml><?xml version="1.0" encoding="utf-8"?>
<ds:datastoreItem xmlns:ds="http://schemas.openxmlformats.org/officeDocument/2006/customXml" ds:itemID="{A14E3D73-BDE2-4FC0-B608-1802A5369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ניתוח תקציב</vt:lpstr>
      <vt:lpstr>תקבולים</vt:lpstr>
      <vt:lpstr>תשלומים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dcterms:created xsi:type="dcterms:W3CDTF">2021-08-19T05:09:38Z</dcterms:created>
  <dcterms:modified xsi:type="dcterms:W3CDTF">2021-09-09T06:25:27Z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