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495" activeTab="2"/>
  </bookViews>
  <sheets>
    <sheet name="Vitrína" sheetId="1" r:id="rId1"/>
    <sheet name="Zariadenie" sheetId="2" r:id="rId2"/>
    <sheet name="st.úpravy" sheetId="4" r:id="rId3"/>
    <sheet name="Rekap" sheetId="6" r:id="rId4"/>
    <sheet name="Kryci-list" sheetId="7" r:id="rId5"/>
  </sheets>
  <calcPr calcId="125725"/>
</workbook>
</file>

<file path=xl/calcChain.xml><?xml version="1.0" encoding="utf-8"?>
<calcChain xmlns="http://schemas.openxmlformats.org/spreadsheetml/2006/main">
  <c r="B17" i="6"/>
  <c r="D17"/>
  <c r="I28" i="2"/>
  <c r="B12" i="6" s="1"/>
  <c r="B16"/>
  <c r="D16" s="1"/>
  <c r="F18" i="7" s="1"/>
  <c r="D15" i="6"/>
  <c r="D14"/>
  <c r="B15"/>
  <c r="B14"/>
  <c r="D11"/>
  <c r="B11"/>
  <c r="L18" i="4"/>
  <c r="K18"/>
  <c r="J18"/>
  <c r="I18"/>
  <c r="I13" i="1"/>
  <c r="G5"/>
  <c r="H5"/>
  <c r="G6"/>
  <c r="I6" s="1"/>
  <c r="H6"/>
  <c r="G7"/>
  <c r="H7"/>
  <c r="I7" s="1"/>
  <c r="G8"/>
  <c r="I8" s="1"/>
  <c r="H8"/>
  <c r="G9"/>
  <c r="H9"/>
  <c r="I9" s="1"/>
  <c r="G10"/>
  <c r="I10" s="1"/>
  <c r="H10"/>
  <c r="G11"/>
  <c r="H11"/>
  <c r="I11" s="1"/>
  <c r="I30" i="7"/>
  <c r="J30" s="1"/>
  <c r="E17"/>
  <c r="E16"/>
  <c r="J20"/>
  <c r="S64" i="4"/>
  <c r="P64"/>
  <c r="M64"/>
  <c r="H64"/>
  <c r="L57"/>
  <c r="K57"/>
  <c r="J57"/>
  <c r="I57"/>
  <c r="L56"/>
  <c r="K56"/>
  <c r="J56"/>
  <c r="I56"/>
  <c r="L55"/>
  <c r="L64" s="1"/>
  <c r="K55"/>
  <c r="J55"/>
  <c r="I55"/>
  <c r="S52"/>
  <c r="P52"/>
  <c r="M52"/>
  <c r="H52"/>
  <c r="L51"/>
  <c r="K51"/>
  <c r="J51"/>
  <c r="L50"/>
  <c r="K50"/>
  <c r="J50"/>
  <c r="L49"/>
  <c r="K49"/>
  <c r="J49"/>
  <c r="L48"/>
  <c r="K48"/>
  <c r="J48"/>
  <c r="L47"/>
  <c r="K47"/>
  <c r="J47"/>
  <c r="I40"/>
  <c r="I39"/>
  <c r="I38"/>
  <c r="S34"/>
  <c r="P34"/>
  <c r="M34"/>
  <c r="H34"/>
  <c r="L33"/>
  <c r="K33"/>
  <c r="J33"/>
  <c r="I33"/>
  <c r="L32"/>
  <c r="K32"/>
  <c r="J32"/>
  <c r="I32"/>
  <c r="I34" s="1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S22"/>
  <c r="M22"/>
  <c r="H22"/>
  <c r="D12" i="6" l="1"/>
  <c r="B10"/>
  <c r="D10" s="1"/>
  <c r="L52" i="4"/>
  <c r="L34"/>
  <c r="I5" i="1"/>
  <c r="I52" i="4"/>
  <c r="I22"/>
  <c r="I64"/>
  <c r="I29"/>
  <c r="G64"/>
  <c r="L22"/>
  <c r="G52" l="1"/>
  <c r="I65"/>
  <c r="I67" s="1"/>
  <c r="D16" i="7"/>
  <c r="F16" l="1"/>
  <c r="B13" i="6"/>
  <c r="D17" i="7" l="1"/>
  <c r="F17" s="1"/>
  <c r="F22" s="1"/>
  <c r="D13" i="6"/>
  <c r="F20" i="7"/>
  <c r="I29" s="1"/>
  <c r="J29" s="1"/>
  <c r="J24"/>
  <c r="J23"/>
  <c r="F24"/>
  <c r="J22"/>
  <c r="F23" l="1"/>
  <c r="J26" s="1"/>
  <c r="J28" s="1"/>
  <c r="J31" s="1"/>
  <c r="D20"/>
</calcChain>
</file>

<file path=xl/sharedStrings.xml><?xml version="1.0" encoding="utf-8"?>
<sst xmlns="http://schemas.openxmlformats.org/spreadsheetml/2006/main" count="214" uniqueCount="137">
  <si>
    <t>p.č.</t>
  </si>
  <si>
    <t>Názov položky</t>
  </si>
  <si>
    <t>MJ</t>
  </si>
  <si>
    <t>množstvo</t>
  </si>
  <si>
    <t>j.cena D</t>
  </si>
  <si>
    <t>j. cena M</t>
  </si>
  <si>
    <t>dod. C</t>
  </si>
  <si>
    <t>mont. C</t>
  </si>
  <si>
    <t>Celkom</t>
  </si>
  <si>
    <t>m</t>
  </si>
  <si>
    <t>ks</t>
  </si>
  <si>
    <t>Položka</t>
  </si>
  <si>
    <t>Názov</t>
  </si>
  <si>
    <t>á, material</t>
  </si>
  <si>
    <t>á,montaz</t>
  </si>
  <si>
    <t>Montáž</t>
  </si>
  <si>
    <t>Odberateľ: Oravské múzeum P. O. Hviezdoslava</t>
  </si>
  <si>
    <t xml:space="preserve">Ks: </t>
  </si>
  <si>
    <t xml:space="preserve">Dodávateľ: </t>
  </si>
  <si>
    <t>Objekt: Oravský hrad</t>
  </si>
  <si>
    <t>Prehľad rozpočtových nákladov</t>
  </si>
  <si>
    <t>Por.č.</t>
  </si>
  <si>
    <t>Cenník</t>
  </si>
  <si>
    <t>Kód položky</t>
  </si>
  <si>
    <t>Mj</t>
  </si>
  <si>
    <t>Množstvo</t>
  </si>
  <si>
    <t>Materiál</t>
  </si>
  <si>
    <t>Cena celkom</t>
  </si>
  <si>
    <t>001</t>
  </si>
  <si>
    <t>m3</t>
  </si>
  <si>
    <t>m2</t>
  </si>
  <si>
    <t>011</t>
  </si>
  <si>
    <t>Práce PSV</t>
  </si>
  <si>
    <t>kg</t>
  </si>
  <si>
    <t>Ostatné práce a konštrukcie</t>
  </si>
  <si>
    <t>Práce PSV spolu</t>
  </si>
  <si>
    <t xml:space="preserve">Spracoval: </t>
  </si>
  <si>
    <t>Oddiel</t>
  </si>
  <si>
    <t>Spolu</t>
  </si>
  <si>
    <t xml:space="preserve">Zákazka: </t>
  </si>
  <si>
    <t>IČO: 36145106</t>
  </si>
  <si>
    <t xml:space="preserve">DIČ: 2021437913 </t>
  </si>
  <si>
    <t>Dodávateľ:</t>
  </si>
  <si>
    <t xml:space="preserve">IČO: </t>
  </si>
  <si>
    <t xml:space="preserve">DIČ: </t>
  </si>
  <si>
    <t xml:space="preserve">A </t>
  </si>
  <si>
    <t>ZRN</t>
  </si>
  <si>
    <t>ZRN spolu</t>
  </si>
  <si>
    <t xml:space="preserve">B </t>
  </si>
  <si>
    <t>Ďalšie náklady</t>
  </si>
  <si>
    <t>Ostatné náklady</t>
  </si>
  <si>
    <t xml:space="preserve">PSV </t>
  </si>
  <si>
    <t xml:space="preserve">Kompletizačná činnosť </t>
  </si>
  <si>
    <t xml:space="preserve">MONT </t>
  </si>
  <si>
    <t xml:space="preserve">HZS 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</si>
  <si>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</si>
  <si>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</si>
  <si>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</si>
  <si>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</si>
  <si>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</si>
  <si>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</si>
  <si>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</si>
  <si>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</si>
  <si>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</si>
  <si>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</si>
  <si>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</si>
  <si>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</si>
  <si>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</si>
  <si>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</si>
  <si>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</si>
  <si>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</si>
  <si>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</si>
  <si>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(riadok 21, 22, 23)</t>
  </si>
  <si>
    <t xml:space="preserve">F </t>
  </si>
  <si>
    <t>Odberateľ</t>
  </si>
  <si>
    <t>Dodávateľ</t>
  </si>
  <si>
    <t>Krycí list rozpočtu</t>
  </si>
  <si>
    <t xml:space="preserve">Projektant: </t>
  </si>
  <si>
    <t>Dňa 14.07.2014</t>
  </si>
  <si>
    <t>Výkaz výmer</t>
  </si>
  <si>
    <t xml:space="preserve"> </t>
  </si>
  <si>
    <t>Dátum: 8.9.2014</t>
  </si>
  <si>
    <t xml:space="preserve">Zákazka: Klimatizovaná vitrína pre reštaurované renesančné textílie  </t>
  </si>
  <si>
    <t>Zákazka: Klimatizovaná vitrína pre reštaurované renesančné textílie</t>
  </si>
  <si>
    <t>Časť:  Klimatizovaná vitrína</t>
  </si>
  <si>
    <t>Oceľová konštrukcia - jakel oceĺ. 60/40/3mm a 40/40/3mm</t>
  </si>
  <si>
    <t>opláštenie preglejkou hrúbky 18mm - impregnovaná 18mm preglejka, zdvojené bočné steny</t>
  </si>
  <si>
    <t>opláštenie oceľovým plechom - oceĺový valcovaný plech hr.1mm, bez povrchovej úpravy</t>
  </si>
  <si>
    <t>sklo polokalené lepené 6/6/2mm - sklo číre polokalené, hr. 12mm</t>
  </si>
  <si>
    <t>zasklievacie profily - antikora, pre osadenie skla - antikorové zasklievacie profily + spojovací materiál</t>
  </si>
  <si>
    <t>spojovací materiál pre ukotvenie prvkov vitríny</t>
  </si>
  <si>
    <t>doprava a montáž</t>
  </si>
  <si>
    <t>bm</t>
  </si>
  <si>
    <t>kpl</t>
  </si>
  <si>
    <t xml:space="preserve">Jednotka pre presnú klimatizáciu pre udržiavanie presnej teploty a vlhkosti v interiéri so vzduchovým výkonom 0,3m3/s, hladina akustického tlaku 36 dB(A), statický tlak ventilátory 165Pa, filtrácia G4 elektrický ohrev s výkonom 3kW, kapacita zvlhčovania 4kg/h a s celkovým chladiacim výkonom 4,6kW. Jednotka je v stojatom prevedení s výtlakom vzduchu smerom hore. Zariadenie je vybavené vlastným vstavaným systémom merania  a regulácie. Napríklad GEA DENCO TOSCANA TD003X s vonkajšou kondenzašnou jednotkou </t>
  </si>
  <si>
    <t>Výustka na potrubie s kruhovým prierezom s reguláciou, horizontálnymi lamelami, rozmermi 125x300mm - napríklad NOVA-CA-1-125x300-R3-H</t>
  </si>
  <si>
    <t>Interiérová stenová vetracia mriežka 0,09m3 obojstranná</t>
  </si>
  <si>
    <t>ŠTVORHRANNÉ POTRUBIE SKUPINY I.</t>
  </si>
  <si>
    <t>MATERIÁL POZINKOVANÝ PLECH</t>
  </si>
  <si>
    <t xml:space="preserve"> Do obvodu 1300 80% TVAROVIEK</t>
  </si>
  <si>
    <t>KRUHOVÉ POTRUBIE SKUPINY I.</t>
  </si>
  <si>
    <t xml:space="preserve"> Do max. PRIEMERU 280 20% TVAROVIEK</t>
  </si>
  <si>
    <t>POTRUBIE PRE CHLADIVO</t>
  </si>
  <si>
    <t>MATERIÁL MEĎ</t>
  </si>
  <si>
    <t>IZOL. CHLADIARENSKE Cu POTRUBIE  6,35x0,8 (1/4")</t>
  </si>
  <si>
    <t>IZOL. CHLADIARENSKE Cu POTRUBIE 12,70x0,8 (1/2")</t>
  </si>
  <si>
    <t>Konzoly pre uchytenie vonkajších jednotiek - pár + kotvy</t>
  </si>
  <si>
    <t>Antivibračné sady pod vonkajšie jednotky</t>
  </si>
  <si>
    <t>Montážny materiál</t>
  </si>
  <si>
    <t/>
  </si>
  <si>
    <t>c-materiál</t>
  </si>
  <si>
    <t>c-montáž</t>
  </si>
  <si>
    <t>Časť</t>
  </si>
  <si>
    <t xml:space="preserve">Zákazka: Klimatizovaná vitrína pre reštaurované renesančné textílie </t>
  </si>
  <si>
    <t>Elektrické vykurovanie</t>
  </si>
  <si>
    <t>elektrický konvektor 2500 W Atlantic-F117</t>
  </si>
  <si>
    <t>osadenie vetracích mriežok 300x300mm obojstranne</t>
  </si>
  <si>
    <t>vyvrtanie otvoru pre odvod kondenzu</t>
  </si>
  <si>
    <t>výkop ryhy pre prípojku vody, š. 400 mm, hĺ. 800 mmm</t>
  </si>
  <si>
    <t>zrealizovanie prívodu vody ku klimatizačnej jednotke - potrubie DN 15</t>
  </si>
  <si>
    <t xml:space="preserve">jestvujúce okno upraviť - na sklené výplne
okna nalepiť fóliu eliminujúcu UV žiarenie
</t>
  </si>
  <si>
    <t>potrubie pre odvádzanú vodu z klimatizačnej jednotky DN 22</t>
  </si>
  <si>
    <t>prívod NN ku klimatizačnej jednotke - kábel CYKY 3x2,5</t>
  </si>
  <si>
    <t>zateplenie nového parapetu,
konštrukcia parapetu pod oplechovanie z vodovzdornej
preglejky, oplechovanie parapetu medeným plechom na
podkladnej rohoži</t>
  </si>
  <si>
    <t>okenná žalúzia s osadením na vonkajšiu
hranu okenného otvoru, žalúzia je z drevených
lamiel imitujúca jestvujúce renesančné okno , v drevenom ráme, rozmer 1080x1500 mm, medzera medzi lamelami cca 60mm</t>
  </si>
  <si>
    <t>sendvičová zateplená stena hr. 150 mm osadená do okenného výklenku (tep. izol. PIR,obvodový plášť vodovzdorná preglejka, rámová konštrukcia z mäkkého dreva) s otváravým krídlom v drevenom ráme, opatriť bezpečnostným zámkom, rozmer otváravého krídla 950x1250 mm, farebné prevedenie: biela</t>
  </si>
  <si>
    <t>uzáver prístupu k technologickým zariadeniam - kovový rám s výplňou Ťahokovu, možnosť otvárania pre zabezpečenie prístupu do zádveria a k technológii klimatizácie (výkres č.A 08)</t>
  </si>
  <si>
    <t>Informačný panel 750mm x 1000mm - sklo v priestore, číre kalené hr. 10mm v oceľovej konštrukcii obalenej ako klimatizovaná vitrína (v PD položka A5)</t>
  </si>
  <si>
    <t>sklenený podstavec vo vitríne - sklený lepený podstavec, sklo číre lepené po hranách s UV lepidlom, hrany leštené, lepidlo číre UV + UV lampa na vytvrdenie spojov po lepení (výkres č.A 09)</t>
  </si>
  <si>
    <t>Základné dodávky</t>
  </si>
  <si>
    <t>Klimatizovaná vitrína</t>
  </si>
  <si>
    <t>Technologické zariadenie</t>
  </si>
  <si>
    <t>ZD</t>
  </si>
  <si>
    <t>Časť: nutné stavebné úpravy a ostatné práce a konštrukcie</t>
  </si>
  <si>
    <t>Práce pri klimatizačnej jednotke</t>
  </si>
  <si>
    <t>Práce pri kondenzačnej jednotke</t>
  </si>
  <si>
    <t>Revízia zariadenia a predpísané skúšky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</si>
</sst>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#######################################"/>
    <numFmt numFmtId="166" formatCode="###\ ###\ ##0.000"/>
    <numFmt numFmtId="167" formatCode="###\ ###\ ##0.00"/>
    <numFmt numFmtId="168" formatCode="#,##0.000;\-#,##0.000"/>
    <numFmt numFmtId="172" formatCode="###\ ###\ ##0.0000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 CE"/>
      <charset val="238"/>
    </font>
    <font>
      <sz val="11"/>
      <color indexed="8"/>
      <name val="Arial CE"/>
      <charset val="238"/>
    </font>
    <font>
      <b/>
      <sz val="10"/>
      <color indexed="8"/>
      <name val="Arial CE"/>
      <charset val="238"/>
    </font>
    <font>
      <sz val="12"/>
      <color indexed="8"/>
      <name val="Calibri"/>
      <family val="2"/>
      <charset val="238"/>
    </font>
    <font>
      <sz val="8"/>
      <color indexed="8"/>
      <name val="Arial CE"/>
      <charset val="238"/>
    </font>
    <font>
      <sz val="8"/>
      <color indexed="8"/>
      <name val="Calibri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color indexed="8"/>
      <name val="Arial CE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indexed="8"/>
      <name val="Tahoma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/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/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/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23"/>
      </left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/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/>
      <top/>
      <bottom style="thin">
        <color indexed="23"/>
      </bottom>
      <diagonal/>
    </border>
    <border>
      <left style="thin">
        <color indexed="9"/>
      </left>
      <right style="double">
        <color indexed="8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/>
      <right/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/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/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uble">
        <color indexed="8"/>
      </right>
      <top/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5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" fontId="3" fillId="0" borderId="2" xfId="1" applyNumberFormat="1" applyFont="1" applyBorder="1"/>
    <xf numFmtId="0" fontId="2" fillId="0" borderId="2" xfId="1" applyBorder="1"/>
    <xf numFmtId="1" fontId="2" fillId="0" borderId="2" xfId="1" applyNumberFormat="1" applyBorder="1"/>
    <xf numFmtId="4" fontId="2" fillId="0" borderId="2" xfId="1" applyNumberFormat="1" applyBorder="1"/>
    <xf numFmtId="0" fontId="2" fillId="0" borderId="2" xfId="1" applyBorder="1" applyAlignment="1">
      <alignment horizontal="center"/>
    </xf>
    <xf numFmtId="164" fontId="2" fillId="0" borderId="2" xfId="1" applyNumberFormat="1" applyBorder="1"/>
    <xf numFmtId="1" fontId="0" fillId="0" borderId="2" xfId="0" applyNumberFormat="1" applyBorder="1"/>
    <xf numFmtId="4" fontId="0" fillId="0" borderId="2" xfId="0" applyNumberFormat="1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4" fontId="0" fillId="0" borderId="0" xfId="0" applyNumberFormat="1"/>
    <xf numFmtId="4" fontId="0" fillId="0" borderId="2" xfId="0" applyNumberFormat="1" applyBorder="1" applyAlignment="1">
      <alignment horizontal="right"/>
    </xf>
    <xf numFmtId="4" fontId="0" fillId="0" borderId="0" xfId="0" applyNumberFormat="1" applyBorder="1"/>
    <xf numFmtId="4" fontId="0" fillId="0" borderId="4" xfId="0" applyNumberForma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164" fontId="3" fillId="0" borderId="2" xfId="0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4" fillId="0" borderId="7" xfId="0" applyFont="1" applyBorder="1"/>
    <xf numFmtId="0" fontId="7" fillId="0" borderId="0" xfId="0" applyFont="1"/>
    <xf numFmtId="0" fontId="8" fillId="0" borderId="7" xfId="0" applyFont="1" applyBorder="1"/>
    <xf numFmtId="165" fontId="8" fillId="0" borderId="7" xfId="0" applyNumberFormat="1" applyFont="1" applyBorder="1"/>
    <xf numFmtId="166" fontId="8" fillId="0" borderId="7" xfId="0" applyNumberFormat="1" applyFont="1" applyBorder="1"/>
    <xf numFmtId="167" fontId="8" fillId="0" borderId="7" xfId="0" applyNumberFormat="1" applyFont="1" applyBorder="1"/>
    <xf numFmtId="0" fontId="9" fillId="0" borderId="0" xfId="0" applyFont="1"/>
    <xf numFmtId="0" fontId="8" fillId="0" borderId="0" xfId="0" applyFont="1"/>
    <xf numFmtId="166" fontId="8" fillId="0" borderId="0" xfId="0" applyNumberFormat="1" applyFont="1"/>
    <xf numFmtId="167" fontId="8" fillId="0" borderId="0" xfId="0" applyNumberFormat="1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167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/>
    <xf numFmtId="166" fontId="8" fillId="0" borderId="1" xfId="0" applyNumberFormat="1" applyFont="1" applyBorder="1"/>
    <xf numFmtId="166" fontId="0" fillId="0" borderId="1" xfId="0" applyNumberFormat="1" applyBorder="1"/>
    <xf numFmtId="165" fontId="8" fillId="0" borderId="0" xfId="0" applyNumberFormat="1" applyFont="1" applyAlignment="1">
      <alignment horizontal="left" wrapText="1"/>
    </xf>
    <xf numFmtId="166" fontId="8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166" fontId="0" fillId="0" borderId="0" xfId="0" applyNumberFormat="1"/>
    <xf numFmtId="167" fontId="4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0" fontId="10" fillId="0" borderId="1" xfId="0" applyFont="1" applyBorder="1" applyAlignment="1">
      <alignment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168" fontId="10" fillId="0" borderId="10" xfId="0" applyNumberFormat="1" applyFont="1" applyBorder="1" applyAlignment="1" applyProtection="1">
      <alignment horizontal="right"/>
      <protection locked="0"/>
    </xf>
    <xf numFmtId="0" fontId="5" fillId="0" borderId="1" xfId="0" applyFont="1" applyBorder="1"/>
    <xf numFmtId="0" fontId="10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Border="1"/>
    <xf numFmtId="0" fontId="4" fillId="0" borderId="0" xfId="0" applyFont="1"/>
    <xf numFmtId="4" fontId="8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8" fillId="0" borderId="1" xfId="0" applyNumberFormat="1" applyFont="1" applyBorder="1"/>
    <xf numFmtId="4" fontId="0" fillId="0" borderId="1" xfId="0" applyNumberFormat="1" applyBorder="1"/>
    <xf numFmtId="0" fontId="8" fillId="0" borderId="1" xfId="0" applyFont="1" applyBorder="1"/>
    <xf numFmtId="4" fontId="4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 applyAlignment="1" applyProtection="1">
      <alignment horizontal="center" wrapText="1"/>
      <protection locked="0"/>
    </xf>
    <xf numFmtId="167" fontId="12" fillId="0" borderId="1" xfId="0" applyNumberFormat="1" applyFont="1" applyBorder="1"/>
    <xf numFmtId="0" fontId="8" fillId="0" borderId="13" xfId="0" applyFont="1" applyBorder="1"/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168" fontId="10" fillId="0" borderId="13" xfId="0" applyNumberFormat="1" applyFont="1" applyBorder="1" applyAlignment="1" applyProtection="1">
      <alignment horizontal="right"/>
      <protection locked="0"/>
    </xf>
    <xf numFmtId="167" fontId="8" fillId="0" borderId="13" xfId="0" applyNumberFormat="1" applyFont="1" applyBorder="1"/>
    <xf numFmtId="167" fontId="8" fillId="0" borderId="13" xfId="0" applyNumberFormat="1" applyFont="1" applyBorder="1" applyAlignment="1">
      <alignment wrapText="1"/>
    </xf>
    <xf numFmtId="0" fontId="9" fillId="0" borderId="13" xfId="0" applyFont="1" applyBorder="1"/>
    <xf numFmtId="167" fontId="12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6" xfId="0" applyFont="1" applyFill="1" applyBorder="1"/>
    <xf numFmtId="0" fontId="6" fillId="0" borderId="14" xfId="0" applyFont="1" applyFill="1" applyBorder="1"/>
    <xf numFmtId="0" fontId="5" fillId="0" borderId="14" xfId="0" applyFont="1" applyFill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168" fontId="10" fillId="0" borderId="0" xfId="0" applyNumberFormat="1" applyFont="1" applyBorder="1" applyAlignment="1" applyProtection="1">
      <alignment horizontal="right"/>
      <protection locked="0"/>
    </xf>
    <xf numFmtId="167" fontId="8" fillId="0" borderId="0" xfId="0" applyNumberFormat="1" applyFont="1" applyBorder="1" applyAlignment="1">
      <alignment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5" fillId="0" borderId="0" xfId="0" applyFont="1" applyBorder="1"/>
    <xf numFmtId="166" fontId="8" fillId="0" borderId="0" xfId="0" applyNumberFormat="1" applyFont="1" applyBorder="1"/>
    <xf numFmtId="166" fontId="0" fillId="0" borderId="0" xfId="0" applyNumberFormat="1" applyBorder="1"/>
    <xf numFmtId="167" fontId="0" fillId="0" borderId="0" xfId="0" applyNumberFormat="1"/>
    <xf numFmtId="0" fontId="6" fillId="0" borderId="5" xfId="0" applyFont="1" applyFill="1" applyBorder="1"/>
    <xf numFmtId="167" fontId="4" fillId="0" borderId="12" xfId="0" applyNumberFormat="1" applyFont="1" applyBorder="1"/>
    <xf numFmtId="172" fontId="8" fillId="0" borderId="7" xfId="0" applyNumberFormat="1" applyFont="1" applyBorder="1"/>
    <xf numFmtId="172" fontId="8" fillId="0" borderId="0" xfId="0" applyNumberFormat="1" applyFont="1"/>
    <xf numFmtId="172" fontId="4" fillId="0" borderId="0" xfId="0" applyNumberFormat="1" applyFont="1"/>
    <xf numFmtId="172" fontId="5" fillId="0" borderId="0" xfId="0" applyNumberFormat="1" applyFont="1"/>
    <xf numFmtId="2" fontId="0" fillId="0" borderId="1" xfId="0" applyNumberFormat="1" applyBorder="1"/>
    <xf numFmtId="0" fontId="10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8" fillId="0" borderId="20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8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8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3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8" fillId="0" borderId="30" xfId="0" applyFont="1" applyFill="1" applyBorder="1"/>
    <xf numFmtId="0" fontId="5" fillId="0" borderId="31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34" xfId="0" applyFont="1" applyFill="1" applyBorder="1"/>
    <xf numFmtId="0" fontId="8" fillId="0" borderId="14" xfId="0" applyFont="1" applyFill="1" applyBorder="1"/>
    <xf numFmtId="0" fontId="5" fillId="0" borderId="35" xfId="0" applyFont="1" applyFill="1" applyBorder="1"/>
    <xf numFmtId="0" fontId="5" fillId="0" borderId="28" xfId="0" applyFont="1" applyFill="1" applyBorder="1"/>
    <xf numFmtId="0" fontId="4" fillId="0" borderId="36" xfId="0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38" xfId="0" applyFont="1" applyFill="1" applyBorder="1"/>
    <xf numFmtId="0" fontId="8" fillId="0" borderId="39" xfId="0" applyFont="1" applyFill="1" applyBorder="1"/>
    <xf numFmtId="0" fontId="4" fillId="0" borderId="40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/>
    <xf numFmtId="167" fontId="8" fillId="0" borderId="42" xfId="0" applyNumberFormat="1" applyFont="1" applyFill="1" applyBorder="1"/>
    <xf numFmtId="167" fontId="8" fillId="0" borderId="43" xfId="0" applyNumberFormat="1" applyFont="1" applyFill="1" applyBorder="1"/>
    <xf numFmtId="0" fontId="8" fillId="0" borderId="44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45" xfId="0" applyFont="1" applyFill="1" applyBorder="1"/>
    <xf numFmtId="167" fontId="8" fillId="0" borderId="46" xfId="0" applyNumberFormat="1" applyFont="1" applyFill="1" applyBorder="1"/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/>
    <xf numFmtId="167" fontId="8" fillId="0" borderId="48" xfId="0" applyNumberFormat="1" applyFont="1" applyFill="1" applyBorder="1"/>
    <xf numFmtId="167" fontId="8" fillId="0" borderId="0" xfId="0" applyNumberFormat="1" applyFont="1" applyFill="1" applyBorder="1"/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/>
    <xf numFmtId="167" fontId="8" fillId="0" borderId="51" xfId="0" applyNumberFormat="1" applyFont="1" applyFill="1" applyBorder="1"/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/>
    <xf numFmtId="167" fontId="8" fillId="0" borderId="54" xfId="0" applyNumberFormat="1" applyFont="1" applyFill="1" applyBorder="1"/>
    <xf numFmtId="167" fontId="8" fillId="0" borderId="50" xfId="0" applyNumberFormat="1" applyFont="1" applyFill="1" applyBorder="1"/>
    <xf numFmtId="0" fontId="5" fillId="0" borderId="53" xfId="0" applyFont="1" applyFill="1" applyBorder="1"/>
    <xf numFmtId="167" fontId="8" fillId="0" borderId="53" xfId="0" applyNumberFormat="1" applyFont="1" applyFill="1" applyBorder="1"/>
    <xf numFmtId="0" fontId="5" fillId="0" borderId="50" xfId="0" applyFont="1" applyFill="1" applyBorder="1"/>
    <xf numFmtId="167" fontId="5" fillId="0" borderId="51" xfId="0" applyNumberFormat="1" applyFont="1" applyFill="1" applyBorder="1"/>
    <xf numFmtId="0" fontId="8" fillId="0" borderId="55" xfId="0" applyFont="1" applyFill="1" applyBorder="1"/>
    <xf numFmtId="167" fontId="8" fillId="0" borderId="55" xfId="0" applyNumberFormat="1" applyFont="1" applyFill="1" applyBorder="1"/>
    <xf numFmtId="167" fontId="5" fillId="0" borderId="56" xfId="0" applyNumberFormat="1" applyFont="1" applyFill="1" applyBorder="1"/>
    <xf numFmtId="167" fontId="4" fillId="0" borderId="57" xfId="0" applyNumberFormat="1" applyFont="1" applyFill="1" applyBorder="1"/>
    <xf numFmtId="0" fontId="5" fillId="0" borderId="58" xfId="0" applyFont="1" applyFill="1" applyBorder="1"/>
    <xf numFmtId="167" fontId="4" fillId="0" borderId="59" xfId="0" applyNumberFormat="1" applyFont="1" applyFill="1" applyBorder="1"/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/>
    <xf numFmtId="167" fontId="5" fillId="0" borderId="61" xfId="0" applyNumberFormat="1" applyFont="1" applyFill="1" applyBorder="1"/>
    <xf numFmtId="167" fontId="5" fillId="0" borderId="14" xfId="0" applyNumberFormat="1" applyFont="1" applyFill="1" applyBorder="1"/>
    <xf numFmtId="167" fontId="5" fillId="0" borderId="62" xfId="0" applyNumberFormat="1" applyFont="1" applyFill="1" applyBorder="1"/>
    <xf numFmtId="167" fontId="5" fillId="0" borderId="63" xfId="0" applyNumberFormat="1" applyFont="1" applyFill="1" applyBorder="1"/>
    <xf numFmtId="0" fontId="8" fillId="0" borderId="34" xfId="0" applyFont="1" applyFill="1" applyBorder="1"/>
    <xf numFmtId="167" fontId="5" fillId="0" borderId="17" xfId="0" applyNumberFormat="1" applyFont="1" applyFill="1" applyBorder="1"/>
    <xf numFmtId="167" fontId="8" fillId="0" borderId="45" xfId="0" applyNumberFormat="1" applyFont="1" applyFill="1" applyBorder="1"/>
    <xf numFmtId="0" fontId="8" fillId="0" borderId="45" xfId="0" applyFont="1" applyFill="1" applyBorder="1"/>
    <xf numFmtId="0" fontId="8" fillId="0" borderId="24" xfId="0" applyFont="1" applyFill="1" applyBorder="1"/>
    <xf numFmtId="167" fontId="5" fillId="0" borderId="26" xfId="0" applyNumberFormat="1" applyFont="1" applyFill="1" applyBorder="1"/>
    <xf numFmtId="167" fontId="5" fillId="0" borderId="45" xfId="0" applyNumberFormat="1" applyFont="1" applyFill="1" applyBorder="1"/>
    <xf numFmtId="167" fontId="5" fillId="0" borderId="50" xfId="0" applyNumberFormat="1" applyFont="1" applyFill="1" applyBorder="1"/>
    <xf numFmtId="167" fontId="4" fillId="0" borderId="64" xfId="0" applyNumberFormat="1" applyFont="1" applyFill="1" applyBorder="1"/>
    <xf numFmtId="0" fontId="5" fillId="0" borderId="65" xfId="0" applyFont="1" applyFill="1" applyBorder="1"/>
    <xf numFmtId="0" fontId="8" fillId="0" borderId="66" xfId="0" applyFont="1" applyFill="1" applyBorder="1"/>
    <xf numFmtId="0" fontId="5" fillId="0" borderId="67" xfId="0" applyFont="1" applyFill="1" applyBorder="1"/>
    <xf numFmtId="0" fontId="5" fillId="0" borderId="68" xfId="0" applyFont="1" applyFill="1" applyBorder="1"/>
    <xf numFmtId="0" fontId="5" fillId="0" borderId="69" xfId="0" applyFont="1" applyFill="1" applyBorder="1"/>
    <xf numFmtId="0" fontId="4" fillId="0" borderId="70" xfId="0" applyFont="1" applyFill="1" applyBorder="1" applyAlignment="1">
      <alignment horizontal="center"/>
    </xf>
    <xf numFmtId="0" fontId="8" fillId="0" borderId="19" xfId="0" applyFont="1" applyFill="1" applyBorder="1"/>
    <xf numFmtId="167" fontId="5" fillId="0" borderId="35" xfId="0" applyNumberFormat="1" applyFont="1" applyFill="1" applyBorder="1"/>
    <xf numFmtId="0" fontId="5" fillId="0" borderId="71" xfId="0" applyFont="1" applyFill="1" applyBorder="1"/>
    <xf numFmtId="0" fontId="5" fillId="0" borderId="72" xfId="0" applyFont="1" applyFill="1" applyBorder="1"/>
    <xf numFmtId="0" fontId="5" fillId="0" borderId="73" xfId="0" applyFont="1" applyFill="1" applyBorder="1"/>
    <xf numFmtId="0" fontId="5" fillId="0" borderId="74" xfId="0" applyFont="1" applyFill="1" applyBorder="1"/>
    <xf numFmtId="0" fontId="8" fillId="0" borderId="75" xfId="0" applyFont="1" applyFill="1" applyBorder="1" applyAlignment="1">
      <alignment horizontal="center"/>
    </xf>
    <xf numFmtId="0" fontId="8" fillId="0" borderId="43" xfId="0" applyFont="1" applyFill="1" applyBorder="1"/>
    <xf numFmtId="0" fontId="5" fillId="0" borderId="76" xfId="0" applyFont="1" applyFill="1" applyBorder="1"/>
    <xf numFmtId="167" fontId="8" fillId="0" borderId="77" xfId="0" applyNumberFormat="1" applyFont="1" applyFill="1" applyBorder="1"/>
    <xf numFmtId="0" fontId="5" fillId="0" borderId="78" xfId="0" applyFont="1" applyFill="1" applyBorder="1"/>
    <xf numFmtId="0" fontId="5" fillId="0" borderId="79" xfId="0" applyFont="1" applyFill="1" applyBorder="1"/>
    <xf numFmtId="0" fontId="5" fillId="0" borderId="80" xfId="0" applyFont="1" applyFill="1" applyBorder="1"/>
    <xf numFmtId="167" fontId="8" fillId="0" borderId="81" xfId="0" applyNumberFormat="1" applyFont="1" applyFill="1" applyBorder="1"/>
    <xf numFmtId="0" fontId="5" fillId="0" borderId="82" xfId="0" applyFont="1" applyFill="1" applyBorder="1"/>
    <xf numFmtId="0" fontId="5" fillId="0" borderId="83" xfId="0" applyFont="1" applyFill="1" applyBorder="1"/>
    <xf numFmtId="0" fontId="5" fillId="0" borderId="84" xfId="0" applyFont="1" applyFill="1" applyBorder="1"/>
    <xf numFmtId="167" fontId="5" fillId="0" borderId="85" xfId="0" applyNumberFormat="1" applyFont="1" applyFill="1" applyBorder="1"/>
    <xf numFmtId="167" fontId="4" fillId="0" borderId="86" xfId="0" applyNumberFormat="1" applyFont="1" applyFill="1" applyBorder="1"/>
    <xf numFmtId="0" fontId="5" fillId="0" borderId="0" xfId="0" applyFont="1" applyFill="1" applyBorder="1"/>
    <xf numFmtId="0" fontId="5" fillId="0" borderId="87" xfId="0" applyFont="1" applyFill="1" applyBorder="1"/>
    <xf numFmtId="0" fontId="5" fillId="0" borderId="88" xfId="0" applyFont="1" applyFill="1" applyBorder="1"/>
    <xf numFmtId="167" fontId="5" fillId="0" borderId="46" xfId="0" applyNumberFormat="1" applyFont="1" applyFill="1" applyBorder="1"/>
    <xf numFmtId="0" fontId="8" fillId="0" borderId="89" xfId="0" applyFont="1" applyFill="1" applyBorder="1"/>
    <xf numFmtId="0" fontId="5" fillId="0" borderId="90" xfId="0" applyFont="1" applyFill="1" applyBorder="1"/>
    <xf numFmtId="0" fontId="5" fillId="0" borderId="91" xfId="0" applyFont="1" applyFill="1" applyBorder="1"/>
    <xf numFmtId="0" fontId="8" fillId="0" borderId="90" xfId="0" applyFont="1" applyFill="1" applyBorder="1" applyAlignment="1">
      <alignment horizontal="center"/>
    </xf>
    <xf numFmtId="0" fontId="8" fillId="0" borderId="90" xfId="0" applyFont="1" applyFill="1" applyBorder="1"/>
    <xf numFmtId="167" fontId="5" fillId="0" borderId="92" xfId="0" applyNumberFormat="1" applyFont="1" applyFill="1" applyBorder="1"/>
    <xf numFmtId="0" fontId="5" fillId="0" borderId="93" xfId="0" applyFont="1" applyFill="1" applyBorder="1"/>
    <xf numFmtId="0" fontId="5" fillId="0" borderId="94" xfId="0" applyFont="1" applyFill="1" applyBorder="1"/>
    <xf numFmtId="0" fontId="5" fillId="0" borderId="89" xfId="0" applyFont="1" applyFill="1" applyBorder="1"/>
    <xf numFmtId="0" fontId="5" fillId="0" borderId="95" xfId="0" applyFont="1" applyFill="1" applyBorder="1"/>
    <xf numFmtId="0" fontId="5" fillId="0" borderId="96" xfId="0" applyFont="1" applyFill="1" applyBorder="1"/>
    <xf numFmtId="0" fontId="5" fillId="0" borderId="97" xfId="0" applyFont="1" applyFill="1" applyBorder="1"/>
    <xf numFmtId="0" fontId="5" fillId="0" borderId="98" xfId="0" applyFont="1" applyFill="1" applyBorder="1"/>
    <xf numFmtId="0" fontId="5" fillId="0" borderId="99" xfId="0" applyFont="1" applyFill="1" applyBorder="1"/>
    <xf numFmtId="0" fontId="5" fillId="0" borderId="100" xfId="0" applyFont="1" applyFill="1" applyBorder="1"/>
    <xf numFmtId="0" fontId="5" fillId="0" borderId="101" xfId="0" applyFont="1" applyFill="1" applyBorder="1"/>
    <xf numFmtId="0" fontId="6" fillId="0" borderId="6" xfId="0" applyFont="1" applyFill="1" applyBorder="1"/>
    <xf numFmtId="0" fontId="14" fillId="0" borderId="3" xfId="0" applyFont="1" applyBorder="1" applyProtection="1"/>
    <xf numFmtId="0" fontId="15" fillId="0" borderId="0" xfId="0" applyFont="1"/>
    <xf numFmtId="2" fontId="0" fillId="0" borderId="0" xfId="0" applyNumberFormat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02" xfId="0" applyBorder="1"/>
    <xf numFmtId="0" fontId="18" fillId="0" borderId="0" xfId="0" applyFont="1"/>
    <xf numFmtId="0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NumberFormat="1" applyBorder="1"/>
    <xf numFmtId="0" fontId="16" fillId="0" borderId="0" xfId="0" applyFont="1" applyBorder="1"/>
    <xf numFmtId="0" fontId="13" fillId="0" borderId="103" xfId="0" applyNumberFormat="1" applyFont="1" applyBorder="1" applyAlignment="1" applyProtection="1">
      <alignment vertical="top" wrapText="1"/>
      <protection locked="0"/>
    </xf>
    <xf numFmtId="49" fontId="19" fillId="3" borderId="103" xfId="0" applyNumberFormat="1" applyFont="1" applyFill="1" applyBorder="1" applyAlignment="1" applyProtection="1">
      <alignment horizontal="left" wrapText="1"/>
      <protection locked="0"/>
    </xf>
    <xf numFmtId="49" fontId="20" fillId="4" borderId="103" xfId="0" applyNumberFormat="1" applyFont="1" applyFill="1" applyBorder="1" applyAlignment="1" applyProtection="1">
      <alignment horizontal="left" wrapText="1"/>
      <protection locked="0"/>
    </xf>
    <xf numFmtId="0" fontId="13" fillId="0" borderId="103" xfId="0" quotePrefix="1" applyNumberFormat="1" applyFont="1" applyBorder="1" applyAlignment="1" applyProtection="1">
      <alignment wrapText="1"/>
      <protection locked="0"/>
    </xf>
    <xf numFmtId="0" fontId="13" fillId="0" borderId="103" xfId="0" quotePrefix="1" applyNumberFormat="1" applyFont="1" applyBorder="1" applyAlignment="1" applyProtection="1">
      <alignment horizontal="center" vertical="center" wrapText="1"/>
      <protection locked="0"/>
    </xf>
    <xf numFmtId="0" fontId="13" fillId="0" borderId="103" xfId="0" applyNumberFormat="1" applyFont="1" applyBorder="1" applyAlignment="1" applyProtection="1">
      <alignment horizontal="center" vertical="center" wrapText="1"/>
      <protection locked="0"/>
    </xf>
    <xf numFmtId="4" fontId="19" fillId="3" borderId="103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0" xfId="0" applyFont="1"/>
    <xf numFmtId="167" fontId="4" fillId="0" borderId="0" xfId="0" applyNumberFormat="1" applyFont="1" applyBorder="1"/>
  </cellXfs>
  <cellStyles count="2">
    <cellStyle name="normálne_Lazaretská-EPS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L12" sqref="L12"/>
    </sheetView>
  </sheetViews>
  <sheetFormatPr defaultRowHeight="15"/>
  <cols>
    <col min="1" max="1" width="4.7109375" customWidth="1"/>
    <col min="2" max="2" width="52.85546875" customWidth="1"/>
    <col min="3" max="3" width="5" customWidth="1"/>
    <col min="4" max="4" width="10" customWidth="1"/>
    <col min="5" max="5" width="7.42578125" customWidth="1"/>
    <col min="6" max="6" width="8.42578125" customWidth="1"/>
    <col min="7" max="7" width="7.42578125" customWidth="1"/>
    <col min="8" max="8" width="8" customWidth="1"/>
    <col min="9" max="9" width="7.85546875" customWidth="1"/>
  </cols>
  <sheetData>
    <row r="1" spans="1:9">
      <c r="B1" t="s">
        <v>79</v>
      </c>
    </row>
    <row r="2" spans="1:9" ht="15.75">
      <c r="B2" s="226" t="s">
        <v>83</v>
      </c>
    </row>
    <row r="3" spans="1:9">
      <c r="B3" t="s">
        <v>84</v>
      </c>
    </row>
    <row r="4" spans="1:9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227" customFormat="1" ht="15" customHeight="1">
      <c r="A5" s="228">
        <v>1</v>
      </c>
      <c r="B5" t="s">
        <v>85</v>
      </c>
      <c r="C5" s="102" t="s">
        <v>33</v>
      </c>
      <c r="D5" s="102">
        <v>883</v>
      </c>
      <c r="E5" s="102"/>
      <c r="F5" s="102"/>
      <c r="G5" s="102">
        <f t="shared" ref="G5:G20" si="0">D5*E5</f>
        <v>0</v>
      </c>
      <c r="H5" s="102">
        <f t="shared" ref="H5:H20" si="1" xml:space="preserve">  D5*F5</f>
        <v>0</v>
      </c>
      <c r="I5" s="102">
        <f t="shared" ref="I5:I20" si="2">G5+H5</f>
        <v>0</v>
      </c>
    </row>
    <row r="6" spans="1:9" s="234" customFormat="1" ht="30">
      <c r="A6" s="232">
        <v>2</v>
      </c>
      <c r="B6" s="229" t="s">
        <v>86</v>
      </c>
      <c r="C6" s="233" t="s">
        <v>30</v>
      </c>
      <c r="D6" s="233">
        <v>48</v>
      </c>
      <c r="E6" s="233"/>
      <c r="F6" s="233"/>
      <c r="G6" s="233">
        <f t="shared" si="0"/>
        <v>0</v>
      </c>
      <c r="H6" s="233">
        <f t="shared" si="1"/>
        <v>0</v>
      </c>
      <c r="I6" s="233">
        <f t="shared" si="2"/>
        <v>0</v>
      </c>
    </row>
    <row r="7" spans="1:9" s="234" customFormat="1" ht="29.25" customHeight="1">
      <c r="A7" s="232">
        <v>3</v>
      </c>
      <c r="B7" s="229" t="s">
        <v>87</v>
      </c>
      <c r="C7" s="233" t="s">
        <v>30</v>
      </c>
      <c r="D7" s="233">
        <v>33.200000000000003</v>
      </c>
      <c r="E7" s="233"/>
      <c r="F7" s="233"/>
      <c r="G7" s="233">
        <f t="shared" ref="G7:G13" si="3">D7*E7</f>
        <v>0</v>
      </c>
      <c r="H7" s="233">
        <f t="shared" ref="H7:H13" si="4" xml:space="preserve">  D7*F7</f>
        <v>0</v>
      </c>
      <c r="I7" s="233">
        <f t="shared" ref="I7:I13" si="5">G7+H7</f>
        <v>0</v>
      </c>
    </row>
    <row r="8" spans="1:9" s="227" customFormat="1" ht="29.25" customHeight="1">
      <c r="A8" s="228">
        <v>4</v>
      </c>
      <c r="B8" s="229" t="s">
        <v>88</v>
      </c>
      <c r="C8" s="233" t="s">
        <v>30</v>
      </c>
      <c r="D8" s="102">
        <v>24.3</v>
      </c>
      <c r="E8" s="102"/>
      <c r="F8" s="102"/>
      <c r="G8" s="102">
        <f t="shared" si="3"/>
        <v>0</v>
      </c>
      <c r="H8" s="102">
        <f t="shared" si="4"/>
        <v>0</v>
      </c>
      <c r="I8" s="102">
        <f t="shared" si="5"/>
        <v>0</v>
      </c>
    </row>
    <row r="9" spans="1:9" s="227" customFormat="1" ht="30.75" customHeight="1">
      <c r="A9" s="228">
        <v>5</v>
      </c>
      <c r="B9" s="229" t="s">
        <v>89</v>
      </c>
      <c r="C9" s="102" t="s">
        <v>92</v>
      </c>
      <c r="D9" s="102">
        <v>36</v>
      </c>
      <c r="E9" s="102"/>
      <c r="F9" s="102"/>
      <c r="G9" s="102">
        <f t="shared" si="3"/>
        <v>0</v>
      </c>
      <c r="H9" s="102">
        <f t="shared" si="4"/>
        <v>0</v>
      </c>
      <c r="I9" s="102">
        <f t="shared" si="5"/>
        <v>0</v>
      </c>
    </row>
    <row r="10" spans="1:9" s="227" customFormat="1">
      <c r="A10" s="228">
        <v>6</v>
      </c>
      <c r="B10" s="2" t="s">
        <v>90</v>
      </c>
      <c r="C10" s="102" t="s">
        <v>10</v>
      </c>
      <c r="D10" s="102">
        <v>150</v>
      </c>
      <c r="E10" s="102"/>
      <c r="F10" s="102"/>
      <c r="G10" s="102">
        <f t="shared" si="3"/>
        <v>0</v>
      </c>
      <c r="H10" s="102">
        <f t="shared" si="4"/>
        <v>0</v>
      </c>
      <c r="I10" s="102">
        <f t="shared" si="5"/>
        <v>0</v>
      </c>
    </row>
    <row r="11" spans="1:9" s="227" customFormat="1" ht="15" customHeight="1">
      <c r="A11" s="228">
        <v>7</v>
      </c>
      <c r="B11" s="2" t="s">
        <v>91</v>
      </c>
      <c r="C11" s="102" t="s">
        <v>93</v>
      </c>
      <c r="D11" s="102">
        <v>1</v>
      </c>
      <c r="E11" s="102"/>
      <c r="F11" s="102"/>
      <c r="G11" s="102">
        <f t="shared" si="3"/>
        <v>0</v>
      </c>
      <c r="H11" s="102">
        <f t="shared" si="4"/>
        <v>0</v>
      </c>
      <c r="I11" s="102">
        <f t="shared" si="5"/>
        <v>0</v>
      </c>
    </row>
    <row r="12" spans="1:9" s="227" customFormat="1">
      <c r="A12" s="228"/>
      <c r="B12" s="2"/>
      <c r="C12" s="102"/>
      <c r="D12" s="102"/>
      <c r="E12" s="102"/>
      <c r="F12" s="102"/>
      <c r="G12" s="102"/>
      <c r="H12" s="102"/>
      <c r="I12" s="102"/>
    </row>
    <row r="13" spans="1:9" s="227" customFormat="1" ht="15" customHeight="1">
      <c r="A13" s="228"/>
      <c r="B13" s="2" t="s">
        <v>8</v>
      </c>
      <c r="C13" s="2"/>
      <c r="D13" s="2"/>
      <c r="E13" s="2"/>
      <c r="F13" s="2"/>
      <c r="G13" s="2"/>
      <c r="H13" s="2"/>
      <c r="I13" s="102">
        <f>SUM(I5:I11)</f>
        <v>0</v>
      </c>
    </row>
    <row r="14" spans="1:9" s="227" customFormat="1">
      <c r="A14" s="228"/>
      <c r="B14" s="2"/>
      <c r="C14" s="102"/>
      <c r="D14" s="102"/>
      <c r="E14" s="102"/>
      <c r="F14" s="102"/>
      <c r="G14" s="102"/>
      <c r="H14" s="102"/>
      <c r="I14" s="102"/>
    </row>
    <row r="15" spans="1:9" ht="15" customHeight="1">
      <c r="A15" s="2"/>
      <c r="B15" s="230"/>
      <c r="C15" s="102"/>
      <c r="D15" s="102"/>
      <c r="E15" s="102"/>
      <c r="F15" s="102"/>
      <c r="G15" s="102"/>
      <c r="H15" s="102"/>
      <c r="I15" s="102"/>
    </row>
    <row r="16" spans="1:9">
      <c r="A16" s="2"/>
      <c r="B16" s="102"/>
      <c r="C16" s="102"/>
      <c r="D16" s="102"/>
      <c r="E16" s="102"/>
      <c r="F16" s="102"/>
      <c r="G16" s="102"/>
      <c r="H16" s="102"/>
      <c r="I16" s="102"/>
    </row>
    <row r="17" spans="1:9" ht="15" customHeight="1">
      <c r="A17" s="89"/>
      <c r="B17" s="89"/>
      <c r="C17" s="89"/>
      <c r="D17" s="235"/>
      <c r="E17" s="235"/>
      <c r="F17" s="235"/>
      <c r="G17" s="235"/>
      <c r="H17" s="235"/>
      <c r="I17" s="235"/>
    </row>
    <row r="18" spans="1:9">
      <c r="A18" s="89"/>
      <c r="B18" s="89"/>
      <c r="C18" s="89"/>
      <c r="D18" s="235"/>
      <c r="E18" s="235"/>
      <c r="F18" s="235"/>
      <c r="G18" s="235"/>
      <c r="H18" s="235"/>
      <c r="I18" s="235"/>
    </row>
    <row r="19" spans="1:9">
      <c r="A19" s="236"/>
      <c r="B19" s="89"/>
      <c r="C19" s="89"/>
      <c r="D19" s="235"/>
      <c r="E19" s="235"/>
      <c r="F19" s="235"/>
      <c r="G19" s="235"/>
      <c r="H19" s="235"/>
      <c r="I19" s="235"/>
    </row>
    <row r="20" spans="1:9">
      <c r="A20" s="236"/>
      <c r="B20" s="237"/>
      <c r="C20" s="89"/>
      <c r="D20" s="235"/>
      <c r="E20" s="235"/>
      <c r="F20" s="235"/>
      <c r="G20" s="235"/>
      <c r="H20" s="235"/>
      <c r="I20" s="235"/>
    </row>
    <row r="21" spans="1:9" ht="16.5" customHeight="1">
      <c r="A21" s="236"/>
      <c r="B21" s="237"/>
      <c r="C21" s="89"/>
      <c r="D21" s="235"/>
      <c r="E21" s="235"/>
      <c r="F21" s="235"/>
      <c r="G21" s="235"/>
      <c r="H21" s="235"/>
      <c r="I21" s="235"/>
    </row>
    <row r="22" spans="1:9">
      <c r="A22" s="236"/>
      <c r="B22" s="238"/>
      <c r="C22" s="89"/>
      <c r="D22" s="235"/>
      <c r="E22" s="235"/>
      <c r="F22" s="235"/>
      <c r="G22" s="235"/>
      <c r="H22" s="235"/>
      <c r="I22" s="235"/>
    </row>
    <row r="23" spans="1:9" ht="15" customHeight="1">
      <c r="A23" s="236"/>
      <c r="B23" s="237"/>
      <c r="C23" s="89"/>
      <c r="D23" s="235"/>
      <c r="E23" s="235"/>
      <c r="F23" s="235"/>
      <c r="G23" s="235"/>
      <c r="H23" s="235"/>
      <c r="I23" s="235"/>
    </row>
    <row r="24" spans="1:9">
      <c r="A24" s="236"/>
      <c r="B24" s="237"/>
      <c r="C24" s="89"/>
      <c r="D24" s="235"/>
      <c r="E24" s="235"/>
      <c r="F24" s="235"/>
      <c r="G24" s="235"/>
      <c r="H24" s="235"/>
      <c r="I24" s="235"/>
    </row>
    <row r="25" spans="1:9">
      <c r="A25" s="236"/>
      <c r="B25" s="237"/>
      <c r="C25" s="89"/>
      <c r="D25" s="235"/>
      <c r="E25" s="235"/>
      <c r="F25" s="235"/>
      <c r="G25" s="235"/>
      <c r="H25" s="235"/>
      <c r="I25" s="235"/>
    </row>
    <row r="26" spans="1:9">
      <c r="A26" s="236"/>
      <c r="B26" s="237"/>
      <c r="C26" s="89"/>
      <c r="D26" s="235"/>
      <c r="E26" s="235"/>
      <c r="F26" s="235"/>
      <c r="G26" s="235"/>
      <c r="H26" s="235"/>
      <c r="I26" s="235"/>
    </row>
    <row r="27" spans="1:9" ht="16.5" customHeight="1">
      <c r="A27" s="236"/>
      <c r="B27" s="238"/>
      <c r="C27" s="89"/>
      <c r="D27" s="235"/>
      <c r="E27" s="235"/>
      <c r="F27" s="235"/>
      <c r="G27" s="235"/>
      <c r="H27" s="235"/>
      <c r="I27" s="235"/>
    </row>
    <row r="28" spans="1:9">
      <c r="A28" s="239"/>
      <c r="B28" s="235"/>
      <c r="C28" s="235"/>
      <c r="D28" s="235"/>
      <c r="E28" s="235"/>
      <c r="F28" s="235"/>
      <c r="G28" s="235"/>
      <c r="H28" s="235"/>
      <c r="I28" s="235"/>
    </row>
    <row r="29" spans="1:9">
      <c r="A29" s="239"/>
      <c r="B29" s="235"/>
      <c r="C29" s="235"/>
      <c r="D29" s="235"/>
      <c r="E29" s="235"/>
      <c r="F29" s="235"/>
      <c r="G29" s="235"/>
      <c r="H29" s="235"/>
      <c r="I29" s="235"/>
    </row>
    <row r="30" spans="1:9">
      <c r="A30" s="239"/>
      <c r="B30" s="235"/>
      <c r="C30" s="235"/>
      <c r="D30" s="235"/>
      <c r="E30" s="235"/>
      <c r="F30" s="235"/>
      <c r="G30" s="235"/>
      <c r="H30" s="235"/>
      <c r="I30" s="235"/>
    </row>
    <row r="31" spans="1:9">
      <c r="A31" s="239"/>
      <c r="B31" s="235"/>
      <c r="C31" s="235"/>
      <c r="D31" s="235"/>
      <c r="E31" s="235"/>
      <c r="F31" s="235"/>
      <c r="G31" s="235"/>
      <c r="H31" s="235"/>
      <c r="I31" s="235"/>
    </row>
    <row r="32" spans="1:9">
      <c r="A32" s="239"/>
      <c r="B32" s="235"/>
      <c r="C32" s="235"/>
      <c r="D32" s="235"/>
      <c r="E32" s="235"/>
      <c r="F32" s="235"/>
      <c r="G32" s="235"/>
      <c r="H32" s="235"/>
      <c r="I32" s="235"/>
    </row>
    <row r="33" spans="1:9">
      <c r="A33" s="239"/>
      <c r="B33" s="235"/>
      <c r="C33" s="235"/>
      <c r="D33" s="235"/>
      <c r="E33" s="235"/>
      <c r="F33" s="235"/>
      <c r="G33" s="235"/>
      <c r="H33" s="235"/>
      <c r="I33" s="235"/>
    </row>
    <row r="34" spans="1:9">
      <c r="A34" s="89"/>
      <c r="B34" s="235"/>
      <c r="C34" s="235"/>
      <c r="D34" s="235"/>
      <c r="E34" s="235"/>
      <c r="F34" s="235"/>
      <c r="G34" s="235"/>
      <c r="H34" s="235"/>
      <c r="I34" s="235"/>
    </row>
    <row r="35" spans="1:9">
      <c r="A35" s="89"/>
      <c r="B35" s="235"/>
      <c r="C35" s="235"/>
      <c r="D35" s="235"/>
      <c r="E35" s="235"/>
      <c r="F35" s="235"/>
      <c r="G35" s="235"/>
      <c r="H35" s="235"/>
      <c r="I35" s="235"/>
    </row>
    <row r="36" spans="1:9">
      <c r="A36" s="89"/>
      <c r="B36" s="89"/>
      <c r="C36" s="89"/>
      <c r="D36" s="235"/>
      <c r="E36" s="235"/>
      <c r="F36" s="235"/>
      <c r="G36" s="235"/>
      <c r="H36" s="235"/>
      <c r="I36" s="235"/>
    </row>
    <row r="37" spans="1:9">
      <c r="A37" s="89"/>
      <c r="B37" s="89"/>
      <c r="C37" s="89"/>
      <c r="D37" s="235"/>
      <c r="E37" s="235"/>
      <c r="F37" s="235"/>
      <c r="G37" s="235"/>
      <c r="H37" s="235"/>
      <c r="I37" s="235"/>
    </row>
    <row r="38" spans="1:9">
      <c r="A38" s="89"/>
      <c r="B38" s="89"/>
      <c r="C38" s="89"/>
      <c r="D38" s="235"/>
      <c r="E38" s="235"/>
      <c r="F38" s="235"/>
      <c r="G38" s="235"/>
      <c r="H38" s="235"/>
      <c r="I38" s="235"/>
    </row>
    <row r="39" spans="1:9">
      <c r="A39" s="236"/>
      <c r="B39" s="237"/>
      <c r="C39" s="89"/>
      <c r="D39" s="235"/>
      <c r="E39" s="235"/>
      <c r="F39" s="235"/>
      <c r="G39" s="235"/>
      <c r="H39" s="235"/>
      <c r="I39" s="235"/>
    </row>
    <row r="40" spans="1:9">
      <c r="A40" s="236"/>
      <c r="B40" s="237"/>
      <c r="C40" s="89"/>
      <c r="D40" s="235"/>
      <c r="E40" s="235"/>
      <c r="F40" s="235"/>
      <c r="G40" s="235"/>
      <c r="H40" s="235"/>
      <c r="I40" s="235"/>
    </row>
    <row r="41" spans="1:9">
      <c r="A41" s="236"/>
      <c r="B41" s="238"/>
      <c r="C41" s="89"/>
      <c r="D41" s="235"/>
      <c r="E41" s="235"/>
      <c r="F41" s="235"/>
      <c r="G41" s="235"/>
      <c r="H41" s="235"/>
      <c r="I41" s="235"/>
    </row>
    <row r="42" spans="1:9">
      <c r="A42" s="236"/>
      <c r="B42" s="237"/>
      <c r="C42" s="89"/>
      <c r="D42" s="235"/>
      <c r="E42" s="235"/>
      <c r="F42" s="235"/>
      <c r="G42" s="235"/>
      <c r="H42" s="235"/>
      <c r="I42" s="235"/>
    </row>
    <row r="43" spans="1:9">
      <c r="A43" s="236"/>
      <c r="B43" s="237"/>
      <c r="C43" s="89"/>
      <c r="D43" s="235"/>
      <c r="E43" s="235"/>
      <c r="F43" s="235"/>
      <c r="G43" s="235"/>
      <c r="H43" s="235"/>
      <c r="I43" s="235"/>
    </row>
    <row r="44" spans="1:9">
      <c r="A44" s="236"/>
      <c r="B44" s="237"/>
      <c r="C44" s="89"/>
      <c r="D44" s="235"/>
      <c r="E44" s="235"/>
      <c r="F44" s="235"/>
      <c r="G44" s="235"/>
      <c r="H44" s="235"/>
      <c r="I44" s="235"/>
    </row>
    <row r="45" spans="1:9">
      <c r="A45" s="236"/>
      <c r="B45" s="237"/>
      <c r="C45" s="89"/>
      <c r="D45" s="235"/>
      <c r="E45" s="235"/>
      <c r="F45" s="235"/>
      <c r="G45" s="235"/>
      <c r="H45" s="235"/>
      <c r="I45" s="235"/>
    </row>
    <row r="46" spans="1:9">
      <c r="A46" s="236"/>
      <c r="B46" s="238"/>
      <c r="C46" s="89"/>
      <c r="D46" s="235"/>
      <c r="E46" s="235"/>
      <c r="F46" s="235"/>
      <c r="G46" s="235"/>
      <c r="H46" s="235"/>
      <c r="I46" s="235"/>
    </row>
    <row r="47" spans="1:9">
      <c r="A47" s="236"/>
      <c r="B47" s="89"/>
      <c r="C47" s="89"/>
      <c r="D47" s="235"/>
      <c r="E47" s="235"/>
      <c r="F47" s="235"/>
      <c r="G47" s="235"/>
      <c r="H47" s="235"/>
      <c r="I47" s="235"/>
    </row>
    <row r="48" spans="1:9">
      <c r="A48" s="236"/>
      <c r="B48" s="89"/>
      <c r="C48" s="89"/>
      <c r="D48" s="89"/>
      <c r="E48" s="89"/>
      <c r="F48" s="89"/>
      <c r="G48" s="89"/>
      <c r="H48" s="89"/>
      <c r="I48" s="89"/>
    </row>
    <row r="49" spans="1:9">
      <c r="A49" s="236"/>
      <c r="B49" s="89"/>
      <c r="C49" s="89"/>
      <c r="D49" s="89"/>
      <c r="E49" s="89"/>
      <c r="F49" s="89"/>
      <c r="G49" s="89"/>
      <c r="H49" s="89"/>
      <c r="I49" s="235"/>
    </row>
    <row r="50" spans="1:9">
      <c r="A50" s="89"/>
      <c r="B50" s="240"/>
      <c r="C50" s="89"/>
      <c r="D50" s="235"/>
      <c r="E50" s="235"/>
      <c r="F50" s="235"/>
      <c r="G50" s="235"/>
      <c r="H50" s="235"/>
      <c r="I50" s="235"/>
    </row>
    <row r="51" spans="1:9">
      <c r="A51" s="89"/>
      <c r="B51" s="89"/>
      <c r="C51" s="89"/>
      <c r="D51" s="235"/>
      <c r="E51" s="235"/>
      <c r="F51" s="235"/>
      <c r="G51" s="235"/>
      <c r="H51" s="235"/>
      <c r="I51" s="235"/>
    </row>
    <row r="52" spans="1:9">
      <c r="A52" s="89"/>
      <c r="B52" s="89"/>
      <c r="C52" s="89"/>
      <c r="D52" s="89"/>
      <c r="E52" s="89"/>
      <c r="F52" s="89"/>
      <c r="G52" s="89"/>
      <c r="H52" s="89"/>
      <c r="I52" s="89"/>
    </row>
    <row r="53" spans="1:9">
      <c r="A53" s="89"/>
      <c r="B53" s="89"/>
      <c r="C53" s="89"/>
      <c r="D53" s="89"/>
      <c r="E53" s="89"/>
      <c r="F53" s="89"/>
      <c r="G53" s="89"/>
      <c r="H53" s="89"/>
      <c r="I53" s="2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topLeftCell="A10" workbookViewId="0">
      <selection activeCell="K30" sqref="K30"/>
    </sheetView>
  </sheetViews>
  <sheetFormatPr defaultRowHeight="15"/>
  <cols>
    <col min="1" max="1" width="11.42578125" customWidth="1"/>
    <col min="2" max="2" width="45.28515625" customWidth="1"/>
    <col min="3" max="3" width="13.7109375" customWidth="1"/>
    <col min="5" max="5" width="10.5703125" customWidth="1"/>
  </cols>
  <sheetData>
    <row r="2" spans="1:9">
      <c r="A2" t="s">
        <v>79</v>
      </c>
    </row>
    <row r="3" spans="1:9">
      <c r="A3" t="s">
        <v>83</v>
      </c>
    </row>
    <row r="4" spans="1:9">
      <c r="A4" s="3" t="s">
        <v>112</v>
      </c>
      <c r="B4" s="225" t="s">
        <v>131</v>
      </c>
      <c r="C4" s="4"/>
      <c r="D4" s="5"/>
      <c r="E4" s="6"/>
      <c r="F4" s="6"/>
      <c r="G4" s="7"/>
      <c r="H4" s="8"/>
      <c r="I4" s="8"/>
    </row>
    <row r="5" spans="1:9">
      <c r="A5" s="9" t="s">
        <v>11</v>
      </c>
      <c r="B5" s="9" t="s">
        <v>12</v>
      </c>
      <c r="C5" s="251" t="s">
        <v>2</v>
      </c>
      <c r="D5" s="9" t="s">
        <v>25</v>
      </c>
      <c r="E5" s="10" t="s">
        <v>13</v>
      </c>
      <c r="F5" s="10" t="s">
        <v>14</v>
      </c>
      <c r="G5" s="11" t="s">
        <v>110</v>
      </c>
      <c r="H5" s="12" t="s">
        <v>111</v>
      </c>
      <c r="I5" s="12" t="s">
        <v>8</v>
      </c>
    </row>
    <row r="6" spans="1:9" ht="132">
      <c r="A6" s="250">
        <v>1</v>
      </c>
      <c r="B6" s="241" t="s">
        <v>94</v>
      </c>
      <c r="C6" s="248" t="s">
        <v>10</v>
      </c>
      <c r="D6" s="245">
        <v>1</v>
      </c>
      <c r="E6" s="16"/>
      <c r="F6" s="17"/>
      <c r="G6" s="13"/>
      <c r="H6" s="12"/>
      <c r="I6" s="12"/>
    </row>
    <row r="7" spans="1:9" ht="36">
      <c r="A7" s="250">
        <v>2</v>
      </c>
      <c r="B7" s="241" t="s">
        <v>95</v>
      </c>
      <c r="C7" s="248" t="s">
        <v>10</v>
      </c>
      <c r="D7" s="246">
        <v>5</v>
      </c>
      <c r="E7" s="17"/>
      <c r="F7" s="17"/>
      <c r="G7" s="13"/>
      <c r="H7" s="12"/>
      <c r="I7" s="12"/>
    </row>
    <row r="8" spans="1:9" ht="24">
      <c r="A8" s="250">
        <v>3</v>
      </c>
      <c r="B8" s="241" t="s">
        <v>96</v>
      </c>
      <c r="C8" s="248" t="s">
        <v>10</v>
      </c>
      <c r="D8" s="246">
        <v>2</v>
      </c>
      <c r="E8" s="15"/>
      <c r="F8" s="17"/>
      <c r="G8" s="13"/>
      <c r="H8" s="12"/>
      <c r="I8" s="12"/>
    </row>
    <row r="9" spans="1:9">
      <c r="A9" s="250"/>
      <c r="B9" s="241"/>
      <c r="C9" s="248"/>
      <c r="D9" s="245"/>
      <c r="E9" s="14"/>
      <c r="F9" s="15"/>
      <c r="G9" s="13"/>
      <c r="H9" s="12"/>
      <c r="I9" s="12"/>
    </row>
    <row r="10" spans="1:9">
      <c r="A10" s="250"/>
      <c r="B10" s="242" t="s">
        <v>97</v>
      </c>
      <c r="C10" s="249" t="s">
        <v>109</v>
      </c>
      <c r="D10" s="247"/>
      <c r="E10" s="15"/>
      <c r="F10" s="15"/>
      <c r="G10" s="13"/>
      <c r="H10" s="12"/>
      <c r="I10" s="12"/>
    </row>
    <row r="11" spans="1:9">
      <c r="A11" s="250"/>
      <c r="B11" s="242" t="s">
        <v>98</v>
      </c>
      <c r="C11" s="249" t="s">
        <v>109</v>
      </c>
      <c r="D11" s="247"/>
      <c r="E11" s="15"/>
      <c r="F11" s="15"/>
      <c r="G11" s="13"/>
      <c r="H11" s="12"/>
      <c r="I11" s="12"/>
    </row>
    <row r="12" spans="1:9">
      <c r="A12" s="250">
        <v>4</v>
      </c>
      <c r="B12" s="243" t="s">
        <v>99</v>
      </c>
      <c r="C12" s="248" t="s">
        <v>30</v>
      </c>
      <c r="D12" s="245">
        <v>4</v>
      </c>
      <c r="E12" s="15"/>
      <c r="F12" s="15"/>
      <c r="G12" s="13"/>
      <c r="H12" s="12"/>
      <c r="I12" s="12"/>
    </row>
    <row r="13" spans="1:9">
      <c r="A13" s="250"/>
      <c r="B13" s="241"/>
      <c r="C13" s="248"/>
      <c r="D13" s="245"/>
      <c r="E13" s="15"/>
      <c r="F13" s="15"/>
      <c r="G13" s="13"/>
      <c r="H13" s="12"/>
      <c r="I13" s="12"/>
    </row>
    <row r="14" spans="1:9">
      <c r="A14" s="250"/>
      <c r="B14" s="241"/>
      <c r="C14" s="248"/>
      <c r="D14" s="245"/>
      <c r="E14" s="15"/>
      <c r="F14" s="15"/>
      <c r="G14" s="13"/>
      <c r="H14" s="12"/>
      <c r="I14" s="12"/>
    </row>
    <row r="15" spans="1:9">
      <c r="A15" s="250"/>
      <c r="B15" s="242" t="s">
        <v>100</v>
      </c>
      <c r="C15" s="249" t="s">
        <v>109</v>
      </c>
      <c r="D15" s="247"/>
      <c r="E15" s="15"/>
      <c r="F15" s="15"/>
      <c r="G15" s="13"/>
      <c r="H15" s="12"/>
      <c r="I15" s="12"/>
    </row>
    <row r="16" spans="1:9">
      <c r="A16" s="250"/>
      <c r="B16" s="242" t="s">
        <v>98</v>
      </c>
      <c r="C16" s="249" t="s">
        <v>109</v>
      </c>
      <c r="D16" s="247"/>
      <c r="E16" s="15"/>
      <c r="F16" s="15"/>
      <c r="G16" s="13"/>
      <c r="H16" s="12"/>
      <c r="I16" s="12"/>
    </row>
    <row r="17" spans="1:9">
      <c r="A17" s="250">
        <v>5</v>
      </c>
      <c r="B17" s="243" t="s">
        <v>101</v>
      </c>
      <c r="C17" s="248" t="s">
        <v>92</v>
      </c>
      <c r="D17" s="245">
        <v>6</v>
      </c>
      <c r="E17" s="15"/>
      <c r="F17" s="15"/>
      <c r="G17" s="13"/>
      <c r="H17" s="12"/>
      <c r="I17" s="12"/>
    </row>
    <row r="18" spans="1:9">
      <c r="A18" s="13"/>
      <c r="B18" s="244"/>
      <c r="C18" s="246"/>
      <c r="D18" s="245"/>
      <c r="E18" s="15"/>
      <c r="F18" s="15"/>
      <c r="G18" s="13"/>
      <c r="H18" s="12"/>
      <c r="I18" s="12"/>
    </row>
    <row r="19" spans="1:9">
      <c r="A19" s="13"/>
      <c r="B19" s="242" t="s">
        <v>102</v>
      </c>
      <c r="C19" s="249"/>
      <c r="D19" s="247"/>
      <c r="E19" s="15"/>
      <c r="F19" s="15"/>
      <c r="G19" s="13"/>
      <c r="H19" s="12"/>
      <c r="I19" s="12"/>
    </row>
    <row r="20" spans="1:9">
      <c r="A20" s="13"/>
      <c r="B20" s="242" t="s">
        <v>103</v>
      </c>
      <c r="C20" s="249"/>
      <c r="D20" s="247"/>
      <c r="E20" s="15"/>
      <c r="F20" s="15"/>
      <c r="G20" s="13"/>
      <c r="H20" s="12"/>
      <c r="I20" s="12"/>
    </row>
    <row r="21" spans="1:9">
      <c r="A21" s="250">
        <v>6</v>
      </c>
      <c r="B21" s="244" t="s">
        <v>104</v>
      </c>
      <c r="C21" s="246" t="s">
        <v>92</v>
      </c>
      <c r="D21" s="245">
        <v>8</v>
      </c>
      <c r="E21" s="15"/>
      <c r="F21" s="15"/>
      <c r="G21" s="13"/>
      <c r="H21" s="12"/>
      <c r="I21" s="12"/>
    </row>
    <row r="22" spans="1:9" ht="24.75">
      <c r="A22" s="250">
        <v>7</v>
      </c>
      <c r="B22" s="244" t="s">
        <v>105</v>
      </c>
      <c r="C22" s="246" t="s">
        <v>92</v>
      </c>
      <c r="D22" s="245">
        <v>8</v>
      </c>
      <c r="E22" s="15"/>
      <c r="F22" s="15"/>
      <c r="G22" s="13"/>
      <c r="H22" s="12"/>
      <c r="I22" s="12"/>
    </row>
    <row r="23" spans="1:9">
      <c r="A23" s="250"/>
      <c r="B23" s="244"/>
      <c r="C23" s="246"/>
      <c r="D23" s="245"/>
      <c r="E23" s="15"/>
      <c r="F23" s="15"/>
      <c r="G23" s="13"/>
      <c r="H23" s="12"/>
      <c r="I23" s="12"/>
    </row>
    <row r="24" spans="1:9" ht="24">
      <c r="A24" s="250">
        <v>8</v>
      </c>
      <c r="B24" s="243" t="s">
        <v>106</v>
      </c>
      <c r="C24" s="248" t="s">
        <v>10</v>
      </c>
      <c r="D24" s="245">
        <v>1</v>
      </c>
      <c r="E24" s="15"/>
      <c r="F24" s="15"/>
      <c r="G24" s="13"/>
      <c r="H24" s="12"/>
      <c r="I24" s="12"/>
    </row>
    <row r="25" spans="1:9">
      <c r="A25" s="250">
        <v>9</v>
      </c>
      <c r="B25" s="243" t="s">
        <v>107</v>
      </c>
      <c r="C25" s="248" t="s">
        <v>10</v>
      </c>
      <c r="D25" s="245">
        <v>1</v>
      </c>
      <c r="E25" s="15"/>
      <c r="F25" s="15"/>
      <c r="G25" s="13"/>
      <c r="H25" s="12"/>
      <c r="I25" s="12"/>
    </row>
    <row r="26" spans="1:9">
      <c r="A26" s="251">
        <v>10</v>
      </c>
      <c r="B26" s="241" t="s">
        <v>108</v>
      </c>
      <c r="C26" s="248" t="s">
        <v>93</v>
      </c>
      <c r="D26" s="245">
        <v>1</v>
      </c>
      <c r="E26" s="19"/>
      <c r="F26" s="19"/>
      <c r="G26" s="18"/>
      <c r="H26" s="20"/>
      <c r="I26" s="20"/>
    </row>
    <row r="27" spans="1:9">
      <c r="A27" s="250">
        <v>11</v>
      </c>
      <c r="B27" s="243" t="s">
        <v>136</v>
      </c>
      <c r="C27" s="248" t="s">
        <v>93</v>
      </c>
      <c r="D27" s="245">
        <v>1</v>
      </c>
      <c r="E27" s="19"/>
      <c r="F27" s="19"/>
      <c r="G27" s="18"/>
      <c r="H27" s="20"/>
      <c r="I27" s="20"/>
    </row>
    <row r="28" spans="1:9">
      <c r="B28" s="252" t="s">
        <v>8</v>
      </c>
      <c r="I28" s="19">
        <f>SUM(I8:I27)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tabSelected="1" topLeftCell="A12" workbookViewId="0">
      <selection activeCell="V53" sqref="V53"/>
    </sheetView>
  </sheetViews>
  <sheetFormatPr defaultRowHeight="15"/>
  <cols>
    <col min="1" max="1" width="2.7109375" customWidth="1"/>
    <col min="2" max="2" width="7.42578125" customWidth="1"/>
    <col min="3" max="3" width="10" customWidth="1"/>
    <col min="4" max="4" width="44.7109375" customWidth="1"/>
    <col min="9" max="9" width="11.5703125" customWidth="1"/>
    <col min="10" max="15" width="0" hidden="1" customWidth="1"/>
    <col min="17" max="18" width="0" hidden="1" customWidth="1"/>
  </cols>
  <sheetData>
    <row r="1" spans="1:20" ht="15.75">
      <c r="A1" s="21" t="s">
        <v>16</v>
      </c>
      <c r="B1" s="22"/>
      <c r="C1" s="22"/>
      <c r="D1" s="22"/>
      <c r="E1" s="21" t="s">
        <v>36</v>
      </c>
      <c r="F1" s="22"/>
      <c r="G1" s="22"/>
      <c r="H1" s="22"/>
      <c r="I1" s="85"/>
      <c r="J1" s="57"/>
      <c r="K1" s="57"/>
      <c r="L1" s="57"/>
      <c r="M1" s="57"/>
      <c r="N1" s="57"/>
      <c r="O1" s="57"/>
      <c r="P1" s="57"/>
      <c r="Q1" s="88"/>
      <c r="R1" s="88"/>
      <c r="S1" s="57"/>
      <c r="T1" s="89"/>
    </row>
    <row r="2" spans="1:20">
      <c r="A2" s="21" t="s">
        <v>77</v>
      </c>
      <c r="B2" s="22"/>
      <c r="C2" s="22"/>
      <c r="D2" s="22"/>
      <c r="E2" s="21" t="s">
        <v>17</v>
      </c>
      <c r="F2" s="22"/>
      <c r="G2" s="22"/>
      <c r="H2" s="22"/>
      <c r="I2" s="85"/>
      <c r="J2" s="90"/>
      <c r="K2" s="90"/>
      <c r="L2" s="90"/>
      <c r="M2" s="90"/>
      <c r="N2" s="90"/>
      <c r="O2" s="90"/>
      <c r="P2" s="90"/>
      <c r="Q2" s="91"/>
      <c r="R2" s="91"/>
      <c r="S2" s="90"/>
      <c r="T2" s="89"/>
    </row>
    <row r="3" spans="1:20">
      <c r="A3" s="21" t="s">
        <v>18</v>
      </c>
      <c r="B3" s="22"/>
      <c r="C3" s="22"/>
      <c r="D3" s="22"/>
      <c r="E3" s="21" t="s">
        <v>81</v>
      </c>
      <c r="F3" s="22"/>
      <c r="G3" s="22"/>
      <c r="H3" s="22"/>
      <c r="I3" s="85"/>
      <c r="J3" s="90"/>
      <c r="K3" s="90"/>
      <c r="L3" s="90"/>
      <c r="M3" s="90"/>
      <c r="N3" s="90"/>
      <c r="O3" s="90"/>
      <c r="P3" s="90"/>
      <c r="Q3" s="91"/>
      <c r="R3" s="91"/>
      <c r="S3" s="90"/>
      <c r="T3" s="89"/>
    </row>
    <row r="4" spans="1:20">
      <c r="A4" s="22"/>
      <c r="B4" s="22"/>
      <c r="C4" s="22"/>
      <c r="D4" s="22"/>
      <c r="E4" s="22"/>
      <c r="F4" s="22"/>
      <c r="G4" s="22"/>
      <c r="H4" s="22"/>
      <c r="I4" s="85"/>
      <c r="J4" s="80"/>
      <c r="K4" s="92"/>
      <c r="L4" s="92"/>
      <c r="M4" s="92"/>
      <c r="N4" s="92"/>
      <c r="O4" s="92"/>
      <c r="P4" s="93"/>
      <c r="Q4" s="94"/>
      <c r="R4" s="94"/>
      <c r="S4" s="93"/>
      <c r="T4" s="89"/>
    </row>
    <row r="5" spans="1:20">
      <c r="A5" s="21" t="s">
        <v>82</v>
      </c>
      <c r="B5" s="22"/>
      <c r="C5" s="22"/>
      <c r="D5" s="22"/>
      <c r="E5" s="22"/>
      <c r="F5" s="22"/>
      <c r="G5" s="22"/>
      <c r="H5" s="22"/>
      <c r="I5" s="85"/>
      <c r="J5" s="80"/>
      <c r="K5" s="92"/>
      <c r="L5" s="92"/>
      <c r="M5" s="92"/>
      <c r="N5" s="92"/>
      <c r="O5" s="92"/>
      <c r="P5" s="93"/>
      <c r="Q5" s="94"/>
      <c r="R5" s="94"/>
      <c r="S5" s="93"/>
      <c r="T5" s="89"/>
    </row>
    <row r="6" spans="1:20">
      <c r="A6" s="77" t="s">
        <v>19</v>
      </c>
      <c r="B6" s="23"/>
      <c r="C6" s="23"/>
      <c r="D6" s="23"/>
      <c r="E6" s="23"/>
      <c r="F6" s="23"/>
      <c r="G6" s="23"/>
      <c r="H6" s="23"/>
      <c r="I6" s="86"/>
      <c r="J6" s="80"/>
      <c r="K6" s="92"/>
      <c r="L6" s="92"/>
      <c r="M6" s="92"/>
      <c r="N6" s="92"/>
      <c r="O6" s="92"/>
      <c r="P6" s="93"/>
      <c r="Q6" s="94"/>
      <c r="R6" s="94"/>
      <c r="S6" s="93"/>
      <c r="T6" s="89"/>
    </row>
    <row r="7" spans="1:20">
      <c r="A7" s="80"/>
      <c r="B7" s="81"/>
      <c r="C7" s="82"/>
      <c r="D7" s="82"/>
      <c r="E7" s="82"/>
      <c r="F7" s="83"/>
      <c r="G7" s="83"/>
      <c r="H7" s="84"/>
      <c r="I7" s="84"/>
      <c r="J7" s="80"/>
      <c r="K7" s="92"/>
      <c r="L7" s="92"/>
      <c r="M7" s="92"/>
      <c r="N7" s="92"/>
      <c r="O7" s="92"/>
      <c r="P7" s="93"/>
      <c r="Q7" s="94"/>
      <c r="R7" s="94"/>
      <c r="S7" s="93"/>
      <c r="T7" s="89"/>
    </row>
    <row r="8" spans="1:20">
      <c r="A8" s="78" t="s">
        <v>79</v>
      </c>
      <c r="B8" s="79"/>
      <c r="C8" s="79"/>
      <c r="D8" s="79"/>
      <c r="E8" s="79"/>
      <c r="F8" s="79"/>
      <c r="G8" s="79"/>
      <c r="H8" s="79"/>
      <c r="I8" s="87"/>
      <c r="J8" s="80"/>
      <c r="K8" s="92"/>
      <c r="L8" s="92"/>
      <c r="M8" s="92"/>
      <c r="N8" s="92"/>
      <c r="O8" s="92"/>
      <c r="P8" s="93"/>
      <c r="Q8" s="94"/>
      <c r="R8" s="94"/>
      <c r="S8" s="93"/>
      <c r="T8" s="89"/>
    </row>
    <row r="9" spans="1:20">
      <c r="A9" s="39"/>
      <c r="B9" s="78" t="s">
        <v>133</v>
      </c>
      <c r="C9" s="79"/>
      <c r="D9" s="79"/>
      <c r="E9" s="39"/>
      <c r="F9" s="44"/>
      <c r="G9" s="45"/>
      <c r="H9" s="45"/>
      <c r="I9" s="45"/>
      <c r="J9" s="39"/>
      <c r="K9" s="40"/>
      <c r="L9" s="40"/>
      <c r="M9" s="40"/>
      <c r="N9" s="40"/>
      <c r="O9" s="40"/>
      <c r="P9" s="32"/>
      <c r="Q9" s="46"/>
      <c r="R9" s="46"/>
      <c r="S9" s="32"/>
    </row>
    <row r="10" spans="1:20" ht="15.75">
      <c r="A10" s="24" t="s">
        <v>21</v>
      </c>
      <c r="B10" s="24" t="s">
        <v>22</v>
      </c>
      <c r="C10" s="24" t="s">
        <v>23</v>
      </c>
      <c r="D10" s="24" t="s">
        <v>12</v>
      </c>
      <c r="E10" s="24" t="s">
        <v>24</v>
      </c>
      <c r="F10" s="24" t="s">
        <v>25</v>
      </c>
      <c r="G10" s="24" t="s">
        <v>15</v>
      </c>
      <c r="H10" s="24" t="s">
        <v>26</v>
      </c>
      <c r="I10" s="24" t="s">
        <v>27</v>
      </c>
      <c r="J10" s="24"/>
      <c r="K10" s="24"/>
      <c r="L10" s="24"/>
      <c r="M10" s="24"/>
      <c r="N10" s="24"/>
      <c r="O10" s="24"/>
      <c r="P10" s="24"/>
      <c r="Q10" s="25"/>
      <c r="R10" s="25"/>
      <c r="S10" s="24"/>
    </row>
    <row r="11" spans="1:20">
      <c r="A11" s="26"/>
      <c r="B11" s="26"/>
      <c r="C11" s="27"/>
      <c r="D11" s="24" t="s">
        <v>32</v>
      </c>
      <c r="E11" s="26"/>
      <c r="F11" s="28"/>
      <c r="G11" s="29"/>
      <c r="H11" s="29"/>
      <c r="I11" s="29"/>
      <c r="J11" s="26"/>
      <c r="K11" s="26"/>
      <c r="L11" s="26"/>
      <c r="M11" s="26"/>
      <c r="N11" s="26"/>
      <c r="O11" s="26"/>
      <c r="P11" s="26"/>
      <c r="Q11" s="30"/>
      <c r="R11" s="30"/>
      <c r="S11" s="26"/>
    </row>
    <row r="12" spans="1:20">
      <c r="A12" s="31"/>
      <c r="B12" s="31"/>
      <c r="C12" s="31"/>
      <c r="D12" s="31" t="s">
        <v>134</v>
      </c>
      <c r="E12" s="31"/>
      <c r="F12" s="32"/>
      <c r="G12" s="33"/>
      <c r="H12" s="33"/>
      <c r="I12" s="33"/>
      <c r="J12" s="31"/>
      <c r="K12" s="31"/>
      <c r="L12" s="31"/>
      <c r="M12" s="31"/>
      <c r="N12" s="31"/>
      <c r="O12" s="31"/>
      <c r="P12" s="31"/>
      <c r="Q12" s="30"/>
      <c r="R12" s="30"/>
      <c r="S12" s="31"/>
    </row>
    <row r="13" spans="1:20" ht="34.5">
      <c r="A13" s="34">
        <v>1</v>
      </c>
      <c r="B13" s="35" t="s">
        <v>28</v>
      </c>
      <c r="C13" s="36"/>
      <c r="D13" s="36" t="s">
        <v>120</v>
      </c>
      <c r="E13" s="36" t="s">
        <v>30</v>
      </c>
      <c r="F13" s="37">
        <v>2</v>
      </c>
      <c r="G13" s="37"/>
      <c r="H13" s="38"/>
      <c r="I13" s="38">
        <f>ROUND(F13*(G13+H13),2)</f>
        <v>0</v>
      </c>
      <c r="J13" s="39">
        <f>ROUND(F13*(N13),2)</f>
        <v>0</v>
      </c>
      <c r="K13" s="40">
        <f>ROUND(F13*(O13),2)</f>
        <v>0</v>
      </c>
      <c r="L13" s="40">
        <f>ROUND(F13*(G13+H13),2)</f>
        <v>0</v>
      </c>
      <c r="M13" s="40"/>
      <c r="N13" s="40"/>
      <c r="O13" s="40"/>
      <c r="P13" s="41"/>
      <c r="Q13" s="42"/>
      <c r="R13" s="42"/>
      <c r="S13" s="41"/>
    </row>
    <row r="14" spans="1:20">
      <c r="A14" s="34">
        <v>2</v>
      </c>
      <c r="B14" s="35" t="s">
        <v>28</v>
      </c>
      <c r="C14" s="36"/>
      <c r="D14" s="36" t="s">
        <v>116</v>
      </c>
      <c r="E14" s="36" t="s">
        <v>10</v>
      </c>
      <c r="F14" s="37">
        <v>4</v>
      </c>
      <c r="G14" s="37"/>
      <c r="H14" s="38"/>
      <c r="I14" s="38">
        <f>ROUND(F14*(G14+H14),2)</f>
        <v>0</v>
      </c>
      <c r="J14" s="39">
        <f>ROUND(F14*(N14),2)</f>
        <v>0</v>
      </c>
      <c r="K14" s="40">
        <f>ROUND(F14*(O14),2)</f>
        <v>0</v>
      </c>
      <c r="L14" s="40">
        <f>ROUND(F14*(G14+H14),2)</f>
        <v>0</v>
      </c>
      <c r="M14" s="40"/>
      <c r="N14" s="40"/>
      <c r="O14" s="40"/>
      <c r="P14" s="41"/>
      <c r="Q14" s="42"/>
      <c r="R14" s="42"/>
      <c r="S14" s="41"/>
    </row>
    <row r="15" spans="1:20">
      <c r="A15" s="34">
        <v>3</v>
      </c>
      <c r="B15" s="35" t="s">
        <v>28</v>
      </c>
      <c r="C15" s="36"/>
      <c r="D15" s="36" t="s">
        <v>117</v>
      </c>
      <c r="E15" s="36" t="s">
        <v>29</v>
      </c>
      <c r="F15" s="37">
        <v>0.03</v>
      </c>
      <c r="G15" s="37"/>
      <c r="H15" s="38"/>
      <c r="I15" s="38">
        <f>ROUND(F15*(G15+H15),2)</f>
        <v>0</v>
      </c>
      <c r="J15" s="39">
        <f>ROUND(F15*(N15),2)</f>
        <v>0</v>
      </c>
      <c r="K15" s="40">
        <f>ROUND(F15*(O15),2)</f>
        <v>0</v>
      </c>
      <c r="L15" s="40">
        <f>ROUND(F15*(G15+H15),2)</f>
        <v>0</v>
      </c>
      <c r="M15" s="40"/>
      <c r="N15" s="40"/>
      <c r="O15" s="40"/>
      <c r="P15" s="41"/>
      <c r="Q15" s="42"/>
      <c r="R15" s="42"/>
      <c r="S15" s="41"/>
    </row>
    <row r="16" spans="1:20">
      <c r="A16" s="34">
        <v>4</v>
      </c>
      <c r="B16" s="35" t="s">
        <v>28</v>
      </c>
      <c r="C16" s="36"/>
      <c r="D16" s="36" t="s">
        <v>118</v>
      </c>
      <c r="E16" s="36" t="s">
        <v>9</v>
      </c>
      <c r="F16" s="37">
        <v>20</v>
      </c>
      <c r="G16" s="37"/>
      <c r="H16" s="38"/>
      <c r="I16" s="38">
        <f>ROUND(F16*(G16+H16),2)</f>
        <v>0</v>
      </c>
      <c r="J16" s="39">
        <f>ROUND(F16*(N16),2)</f>
        <v>0</v>
      </c>
      <c r="K16" s="40">
        <f>ROUND(F16*(O16),2)</f>
        <v>0</v>
      </c>
      <c r="L16" s="40">
        <f>ROUND(F16*(G16+H16),2)</f>
        <v>0</v>
      </c>
      <c r="M16" s="40"/>
      <c r="N16" s="40"/>
      <c r="O16" s="40"/>
      <c r="P16" s="41"/>
      <c r="Q16" s="42"/>
      <c r="R16" s="42"/>
      <c r="S16" s="41"/>
    </row>
    <row r="17" spans="1:19" ht="23.25">
      <c r="A17" s="34">
        <v>5</v>
      </c>
      <c r="B17" s="35" t="s">
        <v>28</v>
      </c>
      <c r="C17" s="36"/>
      <c r="D17" s="36" t="s">
        <v>119</v>
      </c>
      <c r="E17" s="36" t="s">
        <v>9</v>
      </c>
      <c r="F17" s="37">
        <v>20</v>
      </c>
      <c r="G17" s="37"/>
      <c r="H17" s="38"/>
      <c r="I17" s="38">
        <f>ROUND(F17*(G17+H17),2)</f>
        <v>0</v>
      </c>
      <c r="J17" s="39">
        <f>ROUND(F17*(N17),2)</f>
        <v>0</v>
      </c>
      <c r="K17" s="40">
        <f>ROUND(F17*(O17),2)</f>
        <v>0</v>
      </c>
      <c r="L17" s="40">
        <f>ROUND(F17*(G17+H17),2)</f>
        <v>0</v>
      </c>
      <c r="M17" s="40"/>
      <c r="N17" s="40"/>
      <c r="O17" s="40"/>
      <c r="P17" s="41"/>
      <c r="Q17" s="42"/>
      <c r="R17" s="42"/>
      <c r="S17" s="41"/>
    </row>
    <row r="18" spans="1:19">
      <c r="A18" s="34">
        <v>6</v>
      </c>
      <c r="B18" s="35" t="s">
        <v>28</v>
      </c>
      <c r="C18" s="36"/>
      <c r="D18" s="36" t="s">
        <v>121</v>
      </c>
      <c r="E18" s="36" t="s">
        <v>9</v>
      </c>
      <c r="F18" s="37">
        <v>5</v>
      </c>
      <c r="G18" s="37"/>
      <c r="H18" s="38"/>
      <c r="I18" s="38">
        <f>ROUND(F18*(G18+H18),2)</f>
        <v>0</v>
      </c>
      <c r="J18" s="39">
        <f>ROUND(F18*(N18),2)</f>
        <v>0</v>
      </c>
      <c r="K18" s="40">
        <f>ROUND(F18*(O18),2)</f>
        <v>0</v>
      </c>
      <c r="L18" s="40">
        <f>ROUND(F18*(G18+H18),2)</f>
        <v>0</v>
      </c>
      <c r="M18" s="40"/>
      <c r="N18" s="40"/>
      <c r="O18" s="40"/>
      <c r="P18" s="41"/>
      <c r="Q18" s="42"/>
      <c r="R18" s="42"/>
      <c r="S18" s="41"/>
    </row>
    <row r="19" spans="1:19" hidden="1">
      <c r="A19" s="39"/>
      <c r="B19" s="39"/>
      <c r="C19" s="43"/>
      <c r="D19" s="39"/>
      <c r="E19" s="39"/>
      <c r="F19" s="44"/>
      <c r="G19" s="45"/>
      <c r="H19" s="45"/>
      <c r="I19" s="45"/>
      <c r="J19" s="39"/>
      <c r="K19" s="40"/>
      <c r="L19" s="40"/>
      <c r="M19" s="40"/>
      <c r="N19" s="40"/>
      <c r="O19" s="40"/>
      <c r="P19" s="32"/>
      <c r="Q19" s="46"/>
      <c r="R19" s="46"/>
      <c r="S19" s="32"/>
    </row>
    <row r="20" spans="1:19" hidden="1">
      <c r="A20" s="39"/>
      <c r="B20" s="39"/>
      <c r="C20" s="43"/>
      <c r="D20" s="39"/>
      <c r="E20" s="39"/>
      <c r="F20" s="44"/>
      <c r="G20" s="45"/>
      <c r="H20" s="45"/>
      <c r="I20" s="45"/>
      <c r="J20" s="39"/>
      <c r="K20" s="40"/>
      <c r="L20" s="40"/>
      <c r="M20" s="40"/>
      <c r="N20" s="40"/>
      <c r="O20" s="40"/>
      <c r="P20" s="32"/>
      <c r="Q20" s="46"/>
      <c r="R20" s="46"/>
      <c r="S20" s="32"/>
    </row>
    <row r="21" spans="1:19" hidden="1">
      <c r="A21" s="39"/>
      <c r="B21" s="39"/>
      <c r="C21" s="43"/>
      <c r="D21" s="39"/>
      <c r="E21" s="39"/>
      <c r="F21" s="44"/>
      <c r="G21" s="45"/>
      <c r="H21" s="45"/>
      <c r="I21" s="45"/>
      <c r="J21" s="39"/>
      <c r="K21" s="40"/>
      <c r="L21" s="40"/>
      <c r="M21" s="40"/>
      <c r="N21" s="40"/>
      <c r="O21" s="40"/>
      <c r="P21" s="32"/>
      <c r="Q21" s="46"/>
      <c r="R21" s="46"/>
      <c r="S21" s="32"/>
    </row>
    <row r="22" spans="1:19">
      <c r="A22" s="31"/>
      <c r="B22" s="31"/>
      <c r="C22" s="31"/>
      <c r="D22" s="31" t="s">
        <v>134</v>
      </c>
      <c r="E22" s="31"/>
      <c r="F22" s="32"/>
      <c r="G22" s="47"/>
      <c r="H22" s="47">
        <f>ROUND((SUM(M3:M8))/1,2)</f>
        <v>0</v>
      </c>
      <c r="I22" s="47">
        <f>ROUND((SUM(I13:I18))/1,2)</f>
        <v>0</v>
      </c>
      <c r="J22" s="31"/>
      <c r="K22" s="31"/>
      <c r="L22" s="31">
        <f>ROUND((SUM(L3:L21))/1,2)</f>
        <v>0</v>
      </c>
      <c r="M22" s="31">
        <f>ROUND((SUM(M3:M21))/1,2)</f>
        <v>0</v>
      </c>
      <c r="N22" s="31"/>
      <c r="O22" s="31"/>
      <c r="P22" s="48">
        <v>0</v>
      </c>
      <c r="Q22" s="30"/>
      <c r="R22" s="30"/>
      <c r="S22" s="48">
        <f>ROUND((SUM(S3:S8))/1,2)</f>
        <v>0</v>
      </c>
    </row>
    <row r="24" spans="1:19" hidden="1"/>
    <row r="25" spans="1:19" hidden="1"/>
    <row r="26" spans="1:19" hidden="1"/>
    <row r="27" spans="1:19" hidden="1"/>
    <row r="28" spans="1:19" hidden="1"/>
    <row r="29" spans="1:19" hidden="1">
      <c r="I29" s="95">
        <f>SUM(I13:I17)</f>
        <v>0</v>
      </c>
    </row>
    <row r="30" spans="1:19" hidden="1"/>
    <row r="31" spans="1:19">
      <c r="A31" s="31"/>
      <c r="B31" s="31"/>
      <c r="C31" s="31"/>
      <c r="D31" s="31" t="s">
        <v>114</v>
      </c>
      <c r="E31" s="31"/>
      <c r="F31" s="32"/>
      <c r="G31" s="33"/>
      <c r="H31" s="33"/>
      <c r="I31" s="33"/>
      <c r="J31" s="31"/>
      <c r="K31" s="31"/>
      <c r="L31" s="31"/>
      <c r="M31" s="31"/>
      <c r="N31" s="31"/>
      <c r="O31" s="31"/>
      <c r="P31" s="31"/>
      <c r="Q31" s="30"/>
      <c r="R31" s="30"/>
      <c r="S31" s="31"/>
    </row>
    <row r="32" spans="1:19">
      <c r="A32" s="51">
        <v>7</v>
      </c>
      <c r="B32" s="52" t="s">
        <v>31</v>
      </c>
      <c r="C32" s="53"/>
      <c r="D32" s="53" t="s">
        <v>115</v>
      </c>
      <c r="E32" s="53" t="s">
        <v>10</v>
      </c>
      <c r="F32" s="54">
        <v>1</v>
      </c>
      <c r="G32" s="38"/>
      <c r="H32" s="38"/>
      <c r="I32" s="38">
        <f>ROUND(F32*(G32+H32),2)</f>
        <v>0</v>
      </c>
      <c r="J32" s="34">
        <f>ROUND(F32*(N32),2)</f>
        <v>0</v>
      </c>
      <c r="K32" s="55">
        <f>ROUND(F32*(O32),2)</f>
        <v>0</v>
      </c>
      <c r="L32" s="55">
        <f>ROUND(F32*(G32+H32),2)</f>
        <v>0</v>
      </c>
      <c r="M32" s="55"/>
      <c r="N32" s="55"/>
      <c r="O32" s="55"/>
      <c r="P32" s="41"/>
      <c r="Q32" s="42"/>
      <c r="R32" s="42"/>
      <c r="S32" s="41"/>
    </row>
    <row r="33" spans="1:19">
      <c r="A33" s="34">
        <v>8</v>
      </c>
      <c r="B33" s="52" t="s">
        <v>31</v>
      </c>
      <c r="C33" s="53"/>
      <c r="D33" s="56" t="s">
        <v>122</v>
      </c>
      <c r="E33" s="53" t="s">
        <v>9</v>
      </c>
      <c r="F33" s="54">
        <v>30</v>
      </c>
      <c r="G33" s="38"/>
      <c r="H33" s="38"/>
      <c r="I33" s="38">
        <f>ROUND(F33*(G33+H33),2)</f>
        <v>0</v>
      </c>
      <c r="J33" s="34">
        <f>ROUND(F33*(N33),2)</f>
        <v>0</v>
      </c>
      <c r="K33" s="55">
        <f>ROUND(F33*(O33),2)</f>
        <v>0</v>
      </c>
      <c r="L33" s="55">
        <f>ROUND(F33*(G33+H33),2)</f>
        <v>0</v>
      </c>
      <c r="M33" s="55"/>
      <c r="N33" s="55"/>
      <c r="O33" s="55"/>
      <c r="P33" s="41"/>
      <c r="Q33" s="42"/>
      <c r="R33" s="42"/>
      <c r="S33" s="41"/>
    </row>
    <row r="34" spans="1:19">
      <c r="A34" s="31"/>
      <c r="B34" s="31"/>
      <c r="C34" s="31"/>
      <c r="D34" s="31" t="s">
        <v>114</v>
      </c>
      <c r="E34" s="31"/>
      <c r="F34" s="32"/>
      <c r="G34" s="47"/>
      <c r="H34" s="47">
        <f>ROUND((SUM(M25:M27))/1,2)</f>
        <v>0</v>
      </c>
      <c r="I34" s="47">
        <f>ROUND((SUM(I31:I33))/1,2)</f>
        <v>0</v>
      </c>
      <c r="J34" s="31"/>
      <c r="K34" s="31"/>
      <c r="L34" s="31">
        <f>ROUND((SUM(L25:L33))/1,2)</f>
        <v>0</v>
      </c>
      <c r="M34" s="31">
        <f>ROUND((SUM(M25:M33))/1,2)</f>
        <v>0</v>
      </c>
      <c r="N34" s="31"/>
      <c r="O34" s="31"/>
      <c r="P34" s="48">
        <f>ROUND((SUM(P31:P33))/1,2)</f>
        <v>0</v>
      </c>
      <c r="Q34" s="30"/>
      <c r="R34" s="30"/>
      <c r="S34" s="48">
        <f>ROUND((SUM(S25:S27))/1,2)</f>
        <v>0</v>
      </c>
    </row>
    <row r="35" spans="1:19">
      <c r="A35" s="39"/>
      <c r="B35" s="39"/>
      <c r="C35" s="43"/>
      <c r="D35" s="57"/>
      <c r="E35" s="39"/>
      <c r="F35" s="44"/>
      <c r="G35" s="45"/>
      <c r="H35" s="45"/>
      <c r="I35" s="47"/>
      <c r="J35" s="39"/>
      <c r="K35" s="40"/>
      <c r="L35" s="40"/>
      <c r="M35" s="40"/>
      <c r="N35" s="40"/>
      <c r="O35" s="40"/>
      <c r="P35" s="32"/>
      <c r="Q35" s="46"/>
      <c r="R35" s="46"/>
      <c r="S35" s="32"/>
    </row>
    <row r="36" spans="1:19">
      <c r="A36" s="40"/>
      <c r="B36" s="40"/>
      <c r="C36" s="40"/>
      <c r="D36" s="58" t="s">
        <v>80</v>
      </c>
      <c r="E36" s="40"/>
      <c r="F36" s="49"/>
      <c r="G36" s="50"/>
      <c r="H36" s="50"/>
      <c r="I36" s="50"/>
      <c r="J36" s="40"/>
      <c r="K36" s="40"/>
      <c r="L36" s="40"/>
      <c r="M36" s="40"/>
      <c r="N36" s="40"/>
      <c r="O36" s="40"/>
      <c r="P36" s="40"/>
      <c r="S36" s="40"/>
    </row>
    <row r="37" spans="1:19">
      <c r="A37" s="39"/>
      <c r="B37" s="39"/>
      <c r="C37" s="43"/>
      <c r="D37" s="31" t="s">
        <v>135</v>
      </c>
      <c r="E37" s="39"/>
      <c r="F37" s="44"/>
      <c r="G37" s="45"/>
      <c r="H37" s="45"/>
      <c r="I37" s="45"/>
      <c r="J37" s="39"/>
      <c r="K37" s="40"/>
      <c r="L37" s="40"/>
      <c r="M37" s="40"/>
      <c r="N37" s="40"/>
      <c r="O37" s="40"/>
      <c r="P37" s="32"/>
      <c r="Q37" s="46"/>
      <c r="R37" s="46"/>
      <c r="S37" s="32"/>
    </row>
    <row r="38" spans="1:19" ht="57">
      <c r="A38" s="34">
        <v>9</v>
      </c>
      <c r="B38" s="35"/>
      <c r="C38" s="36"/>
      <c r="D38" s="36" t="s">
        <v>124</v>
      </c>
      <c r="E38" s="36" t="s">
        <v>10</v>
      </c>
      <c r="F38" s="37">
        <v>1</v>
      </c>
      <c r="G38" s="37"/>
      <c r="H38" s="59"/>
      <c r="I38" s="38">
        <f t="shared" ref="I38:I51" si="0">ROUND(F38*(G38+H38),2)</f>
        <v>0</v>
      </c>
      <c r="J38" s="59"/>
      <c r="K38" s="60"/>
      <c r="L38" s="60"/>
      <c r="M38" s="60"/>
      <c r="N38" s="60"/>
      <c r="O38" s="60"/>
      <c r="P38" s="61"/>
      <c r="Q38" s="62"/>
      <c r="R38" s="62"/>
      <c r="S38" s="61"/>
    </row>
    <row r="39" spans="1:19" ht="68.25">
      <c r="A39" s="34">
        <v>10</v>
      </c>
      <c r="B39" s="35"/>
      <c r="C39" s="36"/>
      <c r="D39" s="36" t="s">
        <v>125</v>
      </c>
      <c r="E39" s="36" t="s">
        <v>30</v>
      </c>
      <c r="F39" s="37">
        <v>5</v>
      </c>
      <c r="G39" s="37"/>
      <c r="H39" s="59"/>
      <c r="I39" s="38">
        <f t="shared" si="0"/>
        <v>0</v>
      </c>
      <c r="J39" s="59"/>
      <c r="K39" s="60"/>
      <c r="L39" s="60"/>
      <c r="M39" s="60"/>
      <c r="N39" s="60"/>
      <c r="O39" s="60"/>
      <c r="P39" s="61"/>
      <c r="Q39" s="62"/>
      <c r="R39" s="62"/>
      <c r="S39" s="61"/>
    </row>
    <row r="40" spans="1:19" ht="45.75">
      <c r="A40" s="63">
        <v>11</v>
      </c>
      <c r="B40" s="35"/>
      <c r="C40" s="36"/>
      <c r="D40" s="36" t="s">
        <v>123</v>
      </c>
      <c r="E40" s="36" t="s">
        <v>30</v>
      </c>
      <c r="F40" s="37">
        <v>0.35</v>
      </c>
      <c r="G40" s="37"/>
      <c r="H40" s="64"/>
      <c r="I40" s="38">
        <f t="shared" si="0"/>
        <v>0</v>
      </c>
      <c r="J40" s="61"/>
      <c r="K40" s="61"/>
      <c r="L40" s="61"/>
      <c r="M40" s="61"/>
      <c r="N40" s="61"/>
      <c r="O40" s="61"/>
      <c r="P40" s="64"/>
      <c r="Q40" s="65"/>
      <c r="R40" s="65"/>
      <c r="S40" s="64"/>
    </row>
    <row r="41" spans="1:19" hidden="1">
      <c r="A41" s="63"/>
      <c r="B41" s="66"/>
      <c r="C41" s="36"/>
      <c r="D41" s="36"/>
      <c r="E41" s="36"/>
      <c r="F41" s="37"/>
      <c r="G41" s="37"/>
      <c r="H41" s="61"/>
      <c r="I41" s="38"/>
      <c r="J41" s="60"/>
      <c r="K41" s="60"/>
      <c r="L41" s="60"/>
      <c r="M41" s="60"/>
      <c r="N41" s="60"/>
      <c r="O41" s="60"/>
      <c r="P41" s="60"/>
      <c r="Q41" s="62"/>
      <c r="R41" s="62"/>
      <c r="S41" s="60"/>
    </row>
    <row r="42" spans="1:19" hidden="1">
      <c r="A42" s="63"/>
      <c r="B42" s="35"/>
      <c r="C42" s="36"/>
      <c r="D42" s="36"/>
      <c r="E42" s="36"/>
      <c r="F42" s="37"/>
      <c r="G42" s="37"/>
      <c r="H42" s="61"/>
      <c r="I42" s="38"/>
      <c r="J42" s="61"/>
      <c r="K42" s="61"/>
      <c r="L42" s="61"/>
      <c r="M42" s="61"/>
      <c r="N42" s="61"/>
      <c r="O42" s="61"/>
      <c r="P42" s="61"/>
      <c r="Q42" s="65"/>
      <c r="R42" s="65"/>
      <c r="S42" s="61"/>
    </row>
    <row r="43" spans="1:19" hidden="1">
      <c r="A43" s="34"/>
      <c r="B43" s="35"/>
      <c r="C43" s="36"/>
      <c r="D43" s="36"/>
      <c r="E43" s="36"/>
      <c r="F43" s="37"/>
      <c r="G43" s="37"/>
      <c r="H43" s="59"/>
      <c r="I43" s="38"/>
      <c r="J43" s="59"/>
      <c r="K43" s="60"/>
      <c r="L43" s="60"/>
      <c r="M43" s="60"/>
      <c r="N43" s="60"/>
      <c r="O43" s="60"/>
      <c r="P43" s="61"/>
      <c r="Q43" s="62"/>
      <c r="R43" s="62"/>
      <c r="S43" s="61"/>
    </row>
    <row r="44" spans="1:19" hidden="1">
      <c r="A44" s="63"/>
      <c r="B44" s="35"/>
      <c r="C44" s="36"/>
      <c r="D44" s="36"/>
      <c r="E44" s="36"/>
      <c r="F44" s="37"/>
      <c r="G44" s="37"/>
      <c r="H44" s="64"/>
      <c r="I44" s="38"/>
      <c r="J44" s="61"/>
      <c r="K44" s="61"/>
      <c r="L44" s="61"/>
      <c r="M44" s="61"/>
      <c r="N44" s="61"/>
      <c r="O44" s="61"/>
      <c r="P44" s="64"/>
      <c r="Q44" s="65"/>
      <c r="R44" s="65"/>
      <c r="S44" s="64"/>
    </row>
    <row r="45" spans="1:19" hidden="1">
      <c r="A45" s="63"/>
      <c r="B45" s="66"/>
      <c r="C45" s="36"/>
      <c r="D45" s="36"/>
      <c r="E45" s="36"/>
      <c r="F45" s="37"/>
      <c r="G45" s="37"/>
      <c r="H45" s="67"/>
      <c r="I45" s="38"/>
      <c r="J45" s="55"/>
      <c r="K45" s="55"/>
      <c r="L45" s="55"/>
      <c r="M45" s="55"/>
      <c r="N45" s="55"/>
      <c r="O45" s="55"/>
      <c r="P45" s="55"/>
      <c r="Q45" s="2"/>
      <c r="R45" s="2"/>
      <c r="S45" s="55"/>
    </row>
    <row r="46" spans="1:19" hidden="1">
      <c r="A46" s="68"/>
      <c r="B46" s="69"/>
      <c r="C46" s="70"/>
      <c r="D46" s="70"/>
      <c r="E46" s="70"/>
      <c r="F46" s="71"/>
      <c r="G46" s="71"/>
      <c r="H46" s="72"/>
      <c r="I46" s="73"/>
      <c r="J46" s="68"/>
      <c r="K46" s="68"/>
      <c r="L46" s="68"/>
      <c r="M46" s="68"/>
      <c r="N46" s="68"/>
      <c r="O46" s="68"/>
      <c r="P46" s="68"/>
      <c r="Q46" s="74"/>
      <c r="R46" s="74"/>
      <c r="S46" s="68"/>
    </row>
    <row r="47" spans="1:19" hidden="1">
      <c r="A47" s="34"/>
      <c r="B47" s="35"/>
      <c r="C47" s="36"/>
      <c r="D47" s="36"/>
      <c r="E47" s="36"/>
      <c r="F47" s="37"/>
      <c r="G47" s="37"/>
      <c r="H47" s="75"/>
      <c r="I47" s="38"/>
      <c r="J47" s="34">
        <f>ROUND(F47*(N47),2)</f>
        <v>0</v>
      </c>
      <c r="K47" s="55">
        <f>ROUND(F47*(O47),2)</f>
        <v>0</v>
      </c>
      <c r="L47" s="55">
        <f>ROUND(F47*(G47+H47),2)</f>
        <v>0</v>
      </c>
      <c r="M47" s="55"/>
      <c r="N47" s="55"/>
      <c r="O47" s="55"/>
      <c r="P47" s="41"/>
      <c r="Q47" s="42"/>
      <c r="R47" s="42"/>
      <c r="S47" s="41"/>
    </row>
    <row r="48" spans="1:19" hidden="1">
      <c r="A48" s="34"/>
      <c r="B48" s="35"/>
      <c r="C48" s="36"/>
      <c r="D48" s="36"/>
      <c r="E48" s="36"/>
      <c r="F48" s="37"/>
      <c r="G48" s="37"/>
      <c r="H48" s="38"/>
      <c r="I48" s="38"/>
      <c r="J48" s="34">
        <f>ROUND(F48*(N48),2)</f>
        <v>0</v>
      </c>
      <c r="K48" s="55">
        <f>ROUND(F48*(O48),2)</f>
        <v>0</v>
      </c>
      <c r="L48" s="55">
        <f>ROUND(F48*(G48+H48),2)</f>
        <v>0</v>
      </c>
      <c r="M48" s="55"/>
      <c r="N48" s="55"/>
      <c r="O48" s="55"/>
      <c r="P48" s="41"/>
      <c r="Q48" s="42"/>
      <c r="R48" s="42"/>
      <c r="S48" s="41"/>
    </row>
    <row r="49" spans="1:19" hidden="1">
      <c r="A49" s="34"/>
      <c r="B49" s="35"/>
      <c r="C49" s="36"/>
      <c r="D49" s="36"/>
      <c r="E49" s="36"/>
      <c r="F49" s="37"/>
      <c r="G49" s="37"/>
      <c r="H49" s="75"/>
      <c r="I49" s="38"/>
      <c r="J49" s="34">
        <f>ROUND(F49*(N49),2)</f>
        <v>0</v>
      </c>
      <c r="K49" s="55">
        <f>ROUND(F49*(O49),2)</f>
        <v>0</v>
      </c>
      <c r="L49" s="55">
        <f>ROUND(F49*(G49+H49),2)</f>
        <v>0</v>
      </c>
      <c r="M49" s="55"/>
      <c r="N49" s="55"/>
      <c r="O49" s="55"/>
      <c r="P49" s="41"/>
      <c r="Q49" s="42"/>
      <c r="R49" s="42"/>
      <c r="S49" s="41"/>
    </row>
    <row r="50" spans="1:19" hidden="1">
      <c r="A50" s="34"/>
      <c r="B50" s="35"/>
      <c r="C50" s="36"/>
      <c r="D50" s="36"/>
      <c r="E50" s="36"/>
      <c r="F50" s="37"/>
      <c r="G50" s="37"/>
      <c r="H50" s="38"/>
      <c r="I50" s="38"/>
      <c r="J50" s="34">
        <f>ROUND(F50*(N50),2)</f>
        <v>0</v>
      </c>
      <c r="K50" s="55">
        <f>ROUND(F50*(O50),2)</f>
        <v>0</v>
      </c>
      <c r="L50" s="55">
        <f>ROUND(F50*(G50+H50),2)</f>
        <v>0</v>
      </c>
      <c r="M50" s="55"/>
      <c r="N50" s="55"/>
      <c r="O50" s="55"/>
      <c r="P50" s="41"/>
      <c r="Q50" s="42"/>
      <c r="R50" s="42"/>
      <c r="S50" s="41"/>
    </row>
    <row r="51" spans="1:19" hidden="1">
      <c r="A51" s="34"/>
      <c r="B51" s="35"/>
      <c r="C51" s="36"/>
      <c r="D51" s="36"/>
      <c r="E51" s="36"/>
      <c r="F51" s="37"/>
      <c r="G51" s="37"/>
      <c r="H51" s="75"/>
      <c r="I51" s="38"/>
      <c r="J51" s="34">
        <f>ROUND(F51*(N51),2)</f>
        <v>0</v>
      </c>
      <c r="K51" s="55">
        <f>ROUND(F51*(O51),2)</f>
        <v>0</v>
      </c>
      <c r="L51" s="55">
        <f>ROUND(F51*(G51+H51),2)</f>
        <v>0</v>
      </c>
      <c r="M51" s="55"/>
      <c r="N51" s="55"/>
      <c r="O51" s="55"/>
      <c r="P51" s="41"/>
      <c r="Q51" s="42"/>
      <c r="R51" s="42"/>
      <c r="S51" s="41"/>
    </row>
    <row r="52" spans="1:19">
      <c r="A52" s="31"/>
      <c r="B52" s="31"/>
      <c r="C52" s="31"/>
      <c r="D52" s="31" t="s">
        <v>135</v>
      </c>
      <c r="E52" s="31"/>
      <c r="F52" s="32"/>
      <c r="G52" s="47">
        <f>I52-H52</f>
        <v>0</v>
      </c>
      <c r="H52" s="47">
        <f>ROUND((SUM(H38:H51))/1,2)</f>
        <v>0</v>
      </c>
      <c r="I52" s="47">
        <f>ROUND((SUM(I38:I51))/1,2)</f>
        <v>0</v>
      </c>
      <c r="J52" s="31"/>
      <c r="K52" s="31"/>
      <c r="L52" s="31">
        <f>ROUND((SUM(L46:L51))/1,2)</f>
        <v>0</v>
      </c>
      <c r="M52" s="31">
        <f>ROUND((SUM(M46:M51))/1,2)</f>
        <v>0</v>
      </c>
      <c r="N52" s="31"/>
      <c r="O52" s="31"/>
      <c r="P52" s="48">
        <f>ROUND((SUM(P38:P51))/1,2)</f>
        <v>0</v>
      </c>
      <c r="Q52" s="30"/>
      <c r="R52" s="30"/>
      <c r="S52" s="48">
        <f>ROUND((SUM(S38:S51))/1,2)</f>
        <v>0</v>
      </c>
    </row>
    <row r="54" spans="1:19">
      <c r="A54" s="31"/>
      <c r="B54" s="31"/>
      <c r="C54" s="31"/>
      <c r="D54" s="31" t="s">
        <v>34</v>
      </c>
      <c r="E54" s="31"/>
      <c r="F54" s="32"/>
      <c r="G54" s="33"/>
      <c r="H54" s="33"/>
      <c r="I54" s="33"/>
      <c r="J54" s="31"/>
      <c r="K54" s="31"/>
      <c r="L54" s="31"/>
      <c r="M54" s="31"/>
      <c r="N54" s="31"/>
      <c r="O54" s="31"/>
      <c r="P54" s="31"/>
      <c r="Q54" s="30"/>
      <c r="R54" s="30"/>
      <c r="S54" s="31"/>
    </row>
    <row r="55" spans="1:19" ht="45.75">
      <c r="A55" s="34">
        <v>12</v>
      </c>
      <c r="B55" s="35"/>
      <c r="C55" s="36"/>
      <c r="D55" s="36" t="s">
        <v>126</v>
      </c>
      <c r="E55" s="36" t="s">
        <v>10</v>
      </c>
      <c r="F55" s="37">
        <v>2</v>
      </c>
      <c r="G55" s="37"/>
      <c r="H55" s="38"/>
      <c r="I55" s="38">
        <f>ROUND(F55*(G55+H55),2)</f>
        <v>0</v>
      </c>
      <c r="J55" s="34">
        <f>ROUND(F55*(N55),2)</f>
        <v>0</v>
      </c>
      <c r="K55" s="55">
        <f>ROUND(F55*(O55),2)</f>
        <v>0</v>
      </c>
      <c r="L55" s="55">
        <f>ROUND(F55*(G55+H55),2)</f>
        <v>0</v>
      </c>
      <c r="M55" s="55"/>
      <c r="N55" s="55"/>
      <c r="O55" s="55"/>
      <c r="P55" s="41"/>
      <c r="Q55" s="42"/>
      <c r="R55" s="42"/>
      <c r="S55" s="41"/>
    </row>
    <row r="56" spans="1:19" ht="34.5">
      <c r="A56" s="34">
        <v>13</v>
      </c>
      <c r="B56" s="35"/>
      <c r="C56" s="36"/>
      <c r="D56" s="36" t="s">
        <v>127</v>
      </c>
      <c r="E56" s="36" t="s">
        <v>10</v>
      </c>
      <c r="F56" s="37">
        <v>1</v>
      </c>
      <c r="G56" s="37"/>
      <c r="H56" s="38"/>
      <c r="I56" s="38">
        <f>ROUND(F56*(G56+H56),2)</f>
        <v>0</v>
      </c>
      <c r="J56" s="34">
        <f>ROUND(F56*(N56),2)</f>
        <v>0</v>
      </c>
      <c r="K56" s="55">
        <f>ROUND(F56*(O56),2)</f>
        <v>0</v>
      </c>
      <c r="L56" s="55">
        <f>ROUND(F56*(G56+H56),2)</f>
        <v>0</v>
      </c>
      <c r="M56" s="55"/>
      <c r="N56" s="55"/>
      <c r="O56" s="55"/>
      <c r="P56" s="41"/>
      <c r="Q56" s="42"/>
      <c r="R56" s="42"/>
      <c r="S56" s="41"/>
    </row>
    <row r="57" spans="1:19" ht="45.75">
      <c r="A57" s="34">
        <v>14</v>
      </c>
      <c r="B57" s="35"/>
      <c r="C57" s="36"/>
      <c r="D57" s="36" t="s">
        <v>128</v>
      </c>
      <c r="E57" s="36" t="s">
        <v>10</v>
      </c>
      <c r="F57" s="37">
        <v>3</v>
      </c>
      <c r="G57" s="37"/>
      <c r="H57" s="38"/>
      <c r="I57" s="38">
        <f>ROUND(F57*(G57+H57),2)</f>
        <v>0</v>
      </c>
      <c r="J57" s="34">
        <f>ROUND(F57*(N57),2)</f>
        <v>0</v>
      </c>
      <c r="K57" s="55">
        <f>ROUND(F57*(O57),2)</f>
        <v>0</v>
      </c>
      <c r="L57" s="55">
        <f>ROUND(F57*(G57+H57),2)</f>
        <v>0</v>
      </c>
      <c r="M57" s="55"/>
      <c r="N57" s="55"/>
      <c r="O57" s="55"/>
      <c r="P57" s="41"/>
      <c r="Q57" s="42"/>
      <c r="R57" s="42"/>
      <c r="S57" s="41"/>
    </row>
    <row r="58" spans="1:19">
      <c r="A58" s="39"/>
      <c r="B58" s="39"/>
      <c r="C58" s="43"/>
      <c r="D58" s="39"/>
      <c r="E58" s="39"/>
      <c r="F58" s="44"/>
      <c r="G58" s="45"/>
      <c r="H58" s="45"/>
      <c r="I58" s="45"/>
      <c r="J58" s="39"/>
      <c r="K58" s="40"/>
      <c r="L58" s="40"/>
      <c r="M58" s="40"/>
      <c r="N58" s="40"/>
      <c r="O58" s="40"/>
      <c r="P58" s="32"/>
      <c r="Q58" s="46"/>
      <c r="R58" s="46"/>
      <c r="S58" s="32"/>
    </row>
    <row r="59" spans="1:19" hidden="1">
      <c r="A59" s="39"/>
      <c r="B59" s="39"/>
      <c r="C59" s="43"/>
      <c r="D59" s="39"/>
      <c r="E59" s="39"/>
      <c r="F59" s="44"/>
      <c r="G59" s="45"/>
      <c r="H59" s="45"/>
      <c r="I59" s="45"/>
      <c r="J59" s="39"/>
      <c r="K59" s="40"/>
      <c r="L59" s="40"/>
      <c r="M59" s="40"/>
      <c r="N59" s="40"/>
      <c r="O59" s="40"/>
      <c r="P59" s="32"/>
      <c r="Q59" s="46"/>
      <c r="R59" s="46"/>
      <c r="S59" s="32"/>
    </row>
    <row r="60" spans="1:19" hidden="1">
      <c r="A60" s="39"/>
      <c r="B60" s="39"/>
      <c r="C60" s="43"/>
      <c r="D60" s="39"/>
      <c r="E60" s="39"/>
      <c r="F60" s="44"/>
      <c r="G60" s="45"/>
      <c r="H60" s="45"/>
      <c r="I60" s="45"/>
      <c r="J60" s="39"/>
      <c r="K60" s="40"/>
      <c r="L60" s="40"/>
      <c r="M60" s="40"/>
      <c r="N60" s="40"/>
      <c r="O60" s="40"/>
      <c r="P60" s="32"/>
      <c r="Q60" s="46"/>
      <c r="R60" s="46"/>
      <c r="S60" s="32"/>
    </row>
    <row r="61" spans="1:19" hidden="1">
      <c r="A61" s="39"/>
      <c r="B61" s="39"/>
      <c r="C61" s="43"/>
      <c r="D61" s="39"/>
      <c r="E61" s="39"/>
      <c r="F61" s="44"/>
      <c r="G61" s="45"/>
      <c r="H61" s="45"/>
      <c r="I61" s="45"/>
      <c r="J61" s="39"/>
      <c r="K61" s="40"/>
      <c r="L61" s="40"/>
      <c r="M61" s="40"/>
      <c r="N61" s="40"/>
      <c r="O61" s="40"/>
      <c r="P61" s="32"/>
      <c r="Q61" s="46"/>
      <c r="R61" s="46"/>
      <c r="S61" s="32"/>
    </row>
    <row r="62" spans="1:19" hidden="1">
      <c r="A62" s="39"/>
      <c r="B62" s="39"/>
      <c r="C62" s="43"/>
      <c r="D62" s="39"/>
      <c r="E62" s="39"/>
      <c r="F62" s="44"/>
      <c r="G62" s="45"/>
      <c r="H62" s="45"/>
      <c r="I62" s="45"/>
      <c r="J62" s="39"/>
      <c r="K62" s="40"/>
      <c r="L62" s="40"/>
      <c r="M62" s="40"/>
      <c r="N62" s="40"/>
      <c r="O62" s="40"/>
      <c r="P62" s="32"/>
      <c r="Q62" s="46"/>
      <c r="R62" s="46"/>
      <c r="S62" s="32"/>
    </row>
    <row r="63" spans="1:19" hidden="1">
      <c r="A63" s="39"/>
      <c r="B63" s="39"/>
      <c r="C63" s="43"/>
      <c r="D63" s="39"/>
      <c r="E63" s="39"/>
      <c r="F63" s="44"/>
      <c r="G63" s="45"/>
      <c r="H63" s="45"/>
      <c r="I63" s="45"/>
      <c r="J63" s="39"/>
      <c r="K63" s="40"/>
      <c r="L63" s="40"/>
      <c r="M63" s="40"/>
      <c r="N63" s="40"/>
      <c r="O63" s="40"/>
      <c r="P63" s="32"/>
      <c r="Q63" s="46"/>
      <c r="R63" s="46"/>
      <c r="S63" s="32"/>
    </row>
    <row r="64" spans="1:19">
      <c r="A64" s="31"/>
      <c r="B64" s="31"/>
      <c r="C64" s="31"/>
      <c r="D64" s="31" t="s">
        <v>34</v>
      </c>
      <c r="E64" s="31"/>
      <c r="F64" s="32"/>
      <c r="G64" s="47">
        <f>ROUND((SUM(L54:L63))/1,2)</f>
        <v>0</v>
      </c>
      <c r="H64" s="47">
        <f>ROUND((SUM(M54:M63))/1,2)</f>
        <v>0</v>
      </c>
      <c r="I64" s="47">
        <f>ROUND((SUM(I54:I63))/1,2)</f>
        <v>0</v>
      </c>
      <c r="J64" s="31"/>
      <c r="K64" s="31"/>
      <c r="L64" s="31">
        <f>ROUND((SUM(L54:L63))/1,2)</f>
        <v>0</v>
      </c>
      <c r="M64" s="31">
        <f>ROUND((SUM(M54:M63))/1,2)</f>
        <v>0</v>
      </c>
      <c r="N64" s="31"/>
      <c r="O64" s="31"/>
      <c r="P64" s="48">
        <f>ROUND((SUM(P54:P63))/1,2)</f>
        <v>0</v>
      </c>
      <c r="Q64" s="30"/>
      <c r="R64" s="30"/>
      <c r="S64" s="48">
        <f>ROUND((SUM(S54:S63))/1,2)</f>
        <v>0</v>
      </c>
    </row>
    <row r="65" spans="1:19">
      <c r="A65" s="40"/>
      <c r="B65" s="40"/>
      <c r="C65" s="40"/>
      <c r="D65" s="58" t="s">
        <v>35</v>
      </c>
      <c r="E65" s="40"/>
      <c r="F65" s="49"/>
      <c r="G65" s="50"/>
      <c r="H65" s="50"/>
      <c r="I65" s="47">
        <f>ROUND((SUM(I22+I34+I52+I64))/1,2)</f>
        <v>0</v>
      </c>
      <c r="J65" s="40"/>
      <c r="K65" s="40"/>
      <c r="L65" s="40"/>
      <c r="M65" s="40"/>
      <c r="N65" s="40"/>
      <c r="O65" s="40"/>
      <c r="P65" s="40"/>
      <c r="S65" s="40"/>
    </row>
    <row r="66" spans="1:19">
      <c r="A66" s="31"/>
      <c r="B66" s="31"/>
      <c r="C66" s="31"/>
      <c r="D66" s="31"/>
      <c r="E66" s="31"/>
      <c r="F66" s="32"/>
      <c r="G66" s="33"/>
      <c r="H66" s="33"/>
      <c r="I66" s="33"/>
      <c r="J66" s="31"/>
      <c r="K66" s="31"/>
      <c r="L66" s="31"/>
      <c r="M66" s="31"/>
      <c r="N66" s="31"/>
      <c r="O66" s="31"/>
      <c r="P66" s="31"/>
      <c r="Q66" s="30"/>
      <c r="R66" s="30"/>
      <c r="S66" s="31"/>
    </row>
    <row r="67" spans="1:19">
      <c r="A67" s="39"/>
      <c r="B67" s="39"/>
      <c r="C67" s="43"/>
      <c r="D67" s="76" t="s">
        <v>8</v>
      </c>
      <c r="E67" s="39"/>
      <c r="F67" s="44"/>
      <c r="G67" s="45"/>
      <c r="H67" s="45"/>
      <c r="I67" s="47">
        <f>I65</f>
        <v>0</v>
      </c>
      <c r="J67" s="39"/>
      <c r="K67" s="40"/>
      <c r="L67" s="40"/>
      <c r="M67" s="40"/>
      <c r="N67" s="40"/>
      <c r="O67" s="40"/>
      <c r="P67" s="32"/>
      <c r="Q67" s="46"/>
      <c r="R67" s="46"/>
      <c r="S67" s="32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2"/>
  <sheetViews>
    <sheetView workbookViewId="0">
      <selection activeCell="G19" sqref="G19"/>
    </sheetView>
  </sheetViews>
  <sheetFormatPr defaultRowHeight="15"/>
  <cols>
    <col min="1" max="1" width="37.140625" customWidth="1"/>
  </cols>
  <sheetData>
    <row r="4" spans="1:6">
      <c r="A4" s="21" t="s">
        <v>113</v>
      </c>
      <c r="B4" s="22"/>
    </row>
    <row r="5" spans="1:6">
      <c r="A5" s="21" t="s">
        <v>19</v>
      </c>
      <c r="B5" s="22"/>
    </row>
    <row r="6" spans="1:6">
      <c r="D6" s="231" t="s">
        <v>81</v>
      </c>
    </row>
    <row r="8" spans="1:6">
      <c r="A8" s="96" t="s">
        <v>20</v>
      </c>
      <c r="B8" s="22"/>
      <c r="C8" s="22"/>
      <c r="D8" s="22"/>
      <c r="E8" s="22"/>
      <c r="F8" s="22"/>
    </row>
    <row r="9" spans="1:6">
      <c r="A9" s="77" t="s">
        <v>37</v>
      </c>
      <c r="B9" s="77" t="s">
        <v>15</v>
      </c>
      <c r="C9" s="77" t="s">
        <v>26</v>
      </c>
      <c r="D9" s="77" t="s">
        <v>38</v>
      </c>
      <c r="E9" s="77"/>
      <c r="F9" s="77"/>
    </row>
    <row r="10" spans="1:6">
      <c r="A10" s="24" t="s">
        <v>129</v>
      </c>
      <c r="B10" s="97">
        <f>B11+B12</f>
        <v>0</v>
      </c>
      <c r="C10" s="29"/>
      <c r="D10" s="97">
        <f>B10</f>
        <v>0</v>
      </c>
      <c r="E10" s="98"/>
      <c r="F10" s="98"/>
    </row>
    <row r="11" spans="1:6">
      <c r="A11" s="31" t="s">
        <v>130</v>
      </c>
      <c r="B11" s="33">
        <f>Vitrína!I13</f>
        <v>0</v>
      </c>
      <c r="C11" s="33"/>
      <c r="D11" s="33">
        <f>B11</f>
        <v>0</v>
      </c>
      <c r="E11" s="33"/>
      <c r="F11" s="33"/>
    </row>
    <row r="12" spans="1:6">
      <c r="A12" s="31" t="s">
        <v>131</v>
      </c>
      <c r="B12" s="33">
        <f>Zariadenie!I28</f>
        <v>0</v>
      </c>
      <c r="C12" s="33"/>
      <c r="D12" s="33">
        <f>B12</f>
        <v>0</v>
      </c>
      <c r="E12" s="33"/>
      <c r="F12" s="33"/>
    </row>
    <row r="13" spans="1:6">
      <c r="A13" s="58" t="s">
        <v>32</v>
      </c>
      <c r="B13" s="47">
        <f>st.úpravy!I65</f>
        <v>0</v>
      </c>
      <c r="C13" s="33"/>
      <c r="D13" s="253">
        <f>B13</f>
        <v>0</v>
      </c>
      <c r="E13" s="99"/>
      <c r="F13" s="99"/>
    </row>
    <row r="14" spans="1:6">
      <c r="A14" s="31" t="s">
        <v>134</v>
      </c>
      <c r="B14" s="33">
        <f>st.úpravy!I22</f>
        <v>0</v>
      </c>
      <c r="C14" s="33"/>
      <c r="D14" s="33">
        <f>B14</f>
        <v>0</v>
      </c>
      <c r="E14" s="33"/>
      <c r="F14" s="33"/>
    </row>
    <row r="15" spans="1:6">
      <c r="A15" s="31" t="s">
        <v>135</v>
      </c>
      <c r="B15" s="33">
        <f>st.úpravy!I52</f>
        <v>0</v>
      </c>
      <c r="C15" s="33"/>
      <c r="D15" s="33">
        <f>B15</f>
        <v>0</v>
      </c>
      <c r="E15" s="33"/>
      <c r="F15" s="33"/>
    </row>
    <row r="16" spans="1:6">
      <c r="A16" s="31" t="s">
        <v>114</v>
      </c>
      <c r="B16" s="33">
        <f>st.úpravy!I34</f>
        <v>0</v>
      </c>
      <c r="C16" s="33"/>
      <c r="D16" s="33">
        <f>B16</f>
        <v>0</v>
      </c>
      <c r="E16" s="99"/>
      <c r="F16" s="99"/>
    </row>
    <row r="17" spans="1:6">
      <c r="A17" s="31" t="s">
        <v>34</v>
      </c>
      <c r="B17" s="33">
        <f>st.úpravy!I64</f>
        <v>0</v>
      </c>
      <c r="C17" s="33"/>
      <c r="D17" s="33">
        <f>B17</f>
        <v>0</v>
      </c>
      <c r="E17" s="99"/>
      <c r="F17" s="99"/>
    </row>
    <row r="18" spans="1:6">
      <c r="A18" s="31"/>
      <c r="B18" s="33"/>
      <c r="C18" s="33"/>
      <c r="D18" s="33"/>
      <c r="E18" s="99"/>
      <c r="F18" s="99"/>
    </row>
    <row r="19" spans="1:6">
      <c r="A19" s="31"/>
      <c r="B19" s="33"/>
      <c r="C19" s="33"/>
      <c r="D19" s="33"/>
      <c r="E19" s="99"/>
      <c r="F19" s="99"/>
    </row>
    <row r="20" spans="1:6">
      <c r="A20" s="58"/>
      <c r="B20" s="47"/>
      <c r="C20" s="47"/>
      <c r="D20" s="47"/>
      <c r="E20" s="100"/>
      <c r="F20" s="100"/>
    </row>
    <row r="21" spans="1:6">
      <c r="A21" s="40"/>
      <c r="B21" s="50"/>
      <c r="C21" s="50"/>
      <c r="D21" s="50"/>
      <c r="E21" s="101"/>
      <c r="F21" s="101"/>
    </row>
    <row r="22" spans="1:6">
      <c r="A22" s="58"/>
      <c r="B22" s="47"/>
      <c r="C22" s="33"/>
      <c r="D22" s="33"/>
      <c r="E22" s="99"/>
      <c r="F22" s="9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workbookViewId="0">
      <selection activeCell="D17" sqref="D17"/>
    </sheetView>
  </sheetViews>
  <sheetFormatPr defaultRowHeight="15"/>
  <cols>
    <col min="1" max="1" width="2.85546875" customWidth="1"/>
    <col min="2" max="2" width="4.7109375" customWidth="1"/>
    <col min="4" max="4" width="8.7109375" customWidth="1"/>
    <col min="5" max="5" width="10.42578125" customWidth="1"/>
    <col min="8" max="8" width="20" customWidth="1"/>
    <col min="9" max="9" width="10.5703125" hidden="1" customWidth="1"/>
  </cols>
  <sheetData>
    <row r="1" spans="2:10" ht="15.75" thickBot="1">
      <c r="B1" s="23"/>
      <c r="C1" s="23"/>
      <c r="D1" s="23"/>
      <c r="E1" s="23"/>
      <c r="F1" s="224" t="s">
        <v>76</v>
      </c>
      <c r="G1" s="23"/>
      <c r="H1" s="23"/>
      <c r="I1" s="23"/>
      <c r="J1" s="23"/>
    </row>
    <row r="2" spans="2:10" ht="15.75" thickTop="1">
      <c r="B2" s="103" t="s">
        <v>113</v>
      </c>
      <c r="C2" s="104"/>
      <c r="D2" s="105"/>
      <c r="E2" s="105"/>
      <c r="F2" s="105"/>
      <c r="G2" s="106"/>
      <c r="H2" s="105"/>
      <c r="I2" s="107"/>
      <c r="J2" s="108"/>
    </row>
    <row r="3" spans="2:10">
      <c r="B3" s="109" t="s">
        <v>19</v>
      </c>
      <c r="C3" s="110"/>
      <c r="D3" s="111"/>
      <c r="E3" s="111"/>
      <c r="F3" s="111"/>
      <c r="G3" s="112" t="s">
        <v>81</v>
      </c>
      <c r="H3" s="111"/>
      <c r="I3" s="113"/>
      <c r="J3" s="114"/>
    </row>
    <row r="4" spans="2:10">
      <c r="B4" s="115"/>
      <c r="C4" s="110"/>
      <c r="D4" s="111"/>
      <c r="E4" s="111"/>
      <c r="F4" s="111"/>
      <c r="G4" s="111"/>
      <c r="H4" s="111"/>
      <c r="I4" s="113"/>
      <c r="J4" s="114"/>
    </row>
    <row r="5" spans="2:10" ht="15.75" thickBot="1">
      <c r="B5" s="109" t="s">
        <v>39</v>
      </c>
      <c r="C5" s="110"/>
      <c r="D5" s="111"/>
      <c r="E5" s="111"/>
      <c r="F5" s="112" t="s">
        <v>36</v>
      </c>
      <c r="G5" s="111"/>
      <c r="H5" s="111"/>
      <c r="I5" s="116" t="s">
        <v>78</v>
      </c>
      <c r="J5" s="117"/>
    </row>
    <row r="6" spans="2:10" ht="15.75" thickTop="1">
      <c r="B6" s="118" t="s">
        <v>16</v>
      </c>
      <c r="C6" s="119"/>
      <c r="D6" s="120"/>
      <c r="E6" s="120"/>
      <c r="F6" s="120"/>
      <c r="G6" s="121" t="s">
        <v>40</v>
      </c>
      <c r="H6" s="120"/>
      <c r="I6" s="122"/>
      <c r="J6" s="123"/>
    </row>
    <row r="7" spans="2:10">
      <c r="B7" s="124"/>
      <c r="C7" s="125"/>
      <c r="D7" s="79"/>
      <c r="E7" s="79"/>
      <c r="F7" s="79"/>
      <c r="G7" s="126" t="s">
        <v>41</v>
      </c>
      <c r="H7" s="79"/>
      <c r="I7" s="87"/>
      <c r="J7" s="127"/>
    </row>
    <row r="8" spans="2:10">
      <c r="B8" s="109" t="s">
        <v>42</v>
      </c>
      <c r="C8" s="110"/>
      <c r="D8" s="111"/>
      <c r="E8" s="111"/>
      <c r="F8" s="111"/>
      <c r="G8" s="112" t="s">
        <v>43</v>
      </c>
      <c r="H8" s="111"/>
      <c r="I8" s="113"/>
      <c r="J8" s="114"/>
    </row>
    <row r="9" spans="2:10">
      <c r="B9" s="115"/>
      <c r="C9" s="110"/>
      <c r="D9" s="111"/>
      <c r="E9" s="111"/>
      <c r="F9" s="111"/>
      <c r="G9" s="112" t="s">
        <v>44</v>
      </c>
      <c r="H9" s="111"/>
      <c r="I9" s="113"/>
      <c r="J9" s="114"/>
    </row>
    <row r="10" spans="2:10">
      <c r="B10" s="109" t="s">
        <v>77</v>
      </c>
      <c r="C10" s="110"/>
      <c r="D10" s="111"/>
      <c r="E10" s="111"/>
      <c r="F10" s="111"/>
      <c r="G10" s="112" t="s">
        <v>43</v>
      </c>
      <c r="H10" s="111"/>
      <c r="I10" s="113"/>
      <c r="J10" s="114"/>
    </row>
    <row r="11" spans="2:10" ht="15.75" thickBot="1">
      <c r="B11" s="115"/>
      <c r="C11" s="110"/>
      <c r="D11" s="111"/>
      <c r="E11" s="111"/>
      <c r="F11" s="111"/>
      <c r="G11" s="112" t="s">
        <v>44</v>
      </c>
      <c r="H11" s="111"/>
      <c r="I11" s="113"/>
      <c r="J11" s="114"/>
    </row>
    <row r="12" spans="2:10" ht="15.75" thickTop="1">
      <c r="B12" s="128"/>
      <c r="C12" s="119"/>
      <c r="D12" s="120"/>
      <c r="E12" s="120"/>
      <c r="F12" s="120"/>
      <c r="G12" s="120"/>
      <c r="H12" s="120"/>
      <c r="I12" s="122"/>
      <c r="J12" s="123"/>
    </row>
    <row r="13" spans="2:10">
      <c r="B13" s="124"/>
      <c r="C13" s="125"/>
      <c r="D13" s="79"/>
      <c r="E13" s="79"/>
      <c r="F13" s="79"/>
      <c r="G13" s="79"/>
      <c r="H13" s="79"/>
      <c r="I13" s="87"/>
      <c r="J13" s="127"/>
    </row>
    <row r="14" spans="2:10" ht="15.75" thickBot="1">
      <c r="B14" s="115"/>
      <c r="C14" s="110"/>
      <c r="D14" s="111"/>
      <c r="E14" s="111"/>
      <c r="F14" s="111"/>
      <c r="G14" s="111"/>
      <c r="H14" s="111"/>
      <c r="I14" s="113"/>
      <c r="J14" s="114"/>
    </row>
    <row r="15" spans="2:10" ht="15.75" thickTop="1">
      <c r="B15" s="129" t="s">
        <v>45</v>
      </c>
      <c r="C15" s="130" t="s">
        <v>46</v>
      </c>
      <c r="D15" s="130" t="s">
        <v>15</v>
      </c>
      <c r="E15" s="131" t="s">
        <v>26</v>
      </c>
      <c r="F15" s="132" t="s">
        <v>47</v>
      </c>
      <c r="G15" s="133" t="s">
        <v>48</v>
      </c>
      <c r="H15" s="134" t="s">
        <v>49</v>
      </c>
      <c r="I15" s="107"/>
      <c r="J15" s="123"/>
    </row>
    <row r="16" spans="2:10">
      <c r="B16" s="135">
        <v>1</v>
      </c>
      <c r="C16" s="136" t="s">
        <v>132</v>
      </c>
      <c r="D16" s="137">
        <f>Rekap!B10</f>
        <v>0</v>
      </c>
      <c r="E16" s="137">
        <f>Rekap!C10</f>
        <v>0</v>
      </c>
      <c r="F16" s="138">
        <f>D16+E16</f>
        <v>0</v>
      </c>
      <c r="G16" s="139">
        <v>6</v>
      </c>
      <c r="H16" s="140" t="s">
        <v>50</v>
      </c>
      <c r="I16" s="141"/>
      <c r="J16" s="142">
        <v>0</v>
      </c>
    </row>
    <row r="17" spans="2:10">
      <c r="B17" s="143">
        <v>2</v>
      </c>
      <c r="C17" s="144" t="s">
        <v>51</v>
      </c>
      <c r="D17" s="145">
        <f>Rekap!B13</f>
        <v>0</v>
      </c>
      <c r="E17" s="145">
        <f>Rekap!C13</f>
        <v>0</v>
      </c>
      <c r="F17" s="146">
        <f>D17+E17</f>
        <v>0</v>
      </c>
      <c r="G17" s="147">
        <v>7</v>
      </c>
      <c r="H17" s="148" t="s">
        <v>52</v>
      </c>
      <c r="I17" s="141"/>
      <c r="J17" s="149">
        <v>0</v>
      </c>
    </row>
    <row r="18" spans="2:10">
      <c r="B18" s="150">
        <v>3</v>
      </c>
      <c r="C18" s="151" t="s">
        <v>53</v>
      </c>
      <c r="D18" s="145"/>
      <c r="E18" s="152"/>
      <c r="F18" s="146">
        <f>D18+E18</f>
        <v>0</v>
      </c>
      <c r="G18" s="147">
        <v>8</v>
      </c>
      <c r="H18" s="148" t="s">
        <v>54</v>
      </c>
      <c r="I18" s="141"/>
      <c r="J18" s="149">
        <v>0</v>
      </c>
    </row>
    <row r="19" spans="2:10">
      <c r="B19" s="150">
        <v>4</v>
      </c>
      <c r="C19" s="154"/>
      <c r="D19" s="155"/>
      <c r="E19" s="152"/>
      <c r="F19" s="153"/>
      <c r="G19" s="147">
        <v>9</v>
      </c>
      <c r="H19" s="156"/>
      <c r="I19" s="141"/>
      <c r="J19" s="157"/>
    </row>
    <row r="20" spans="2:10" ht="15.75" thickBot="1">
      <c r="B20" s="150">
        <v>5</v>
      </c>
      <c r="C20" s="158" t="s">
        <v>38</v>
      </c>
      <c r="D20" s="159">
        <f>SUM(D16:D18)</f>
        <v>0</v>
      </c>
      <c r="E20" s="160"/>
      <c r="F20" s="161">
        <f>SUM(F16:F19)</f>
        <v>0</v>
      </c>
      <c r="G20" s="147">
        <v>10</v>
      </c>
      <c r="H20" s="148" t="s">
        <v>38</v>
      </c>
      <c r="I20" s="162"/>
      <c r="J20" s="163">
        <f>SUM(J16:J19)</f>
        <v>0</v>
      </c>
    </row>
    <row r="21" spans="2:10" ht="15.75" thickTop="1">
      <c r="B21" s="164" t="s">
        <v>55</v>
      </c>
      <c r="C21" s="165" t="s">
        <v>56</v>
      </c>
      <c r="D21" s="166"/>
      <c r="E21" s="167"/>
      <c r="F21" s="168"/>
      <c r="G21" s="164" t="s">
        <v>57</v>
      </c>
      <c r="H21" s="134" t="s">
        <v>56</v>
      </c>
      <c r="I21" s="87"/>
      <c r="J21" s="169"/>
    </row>
    <row r="22" spans="2:10">
      <c r="B22" s="139">
        <v>11</v>
      </c>
      <c r="C22" s="170" t="s">
        <v>58</v>
      </c>
      <c r="D22" s="171"/>
      <c r="E22" s="172" t="s">
        <v>59</v>
      </c>
      <c r="F22" s="146">
        <f>((F16*U22*0)+(F17*V22*0)+(F18*W22*0))/100</f>
        <v>0</v>
      </c>
      <c r="G22" s="139">
        <v>16</v>
      </c>
      <c r="H22" s="140" t="s">
        <v>60</v>
      </c>
      <c r="I22" s="173" t="s">
        <v>59</v>
      </c>
      <c r="J22" s="142">
        <f>((F16*X22*0)+(F17*Y22*0)+(F18*Z22*0))/100</f>
        <v>0</v>
      </c>
    </row>
    <row r="23" spans="2:10">
      <c r="B23" s="147">
        <v>12</v>
      </c>
      <c r="C23" s="174" t="s">
        <v>61</v>
      </c>
      <c r="D23" s="175"/>
      <c r="E23" s="172" t="s">
        <v>62</v>
      </c>
      <c r="F23" s="153">
        <f>((F16*U23*0)+(F17*V23*0)+(F18*W23*0))/100</f>
        <v>0</v>
      </c>
      <c r="G23" s="147">
        <v>17</v>
      </c>
      <c r="H23" s="148" t="s">
        <v>63</v>
      </c>
      <c r="I23" s="173" t="s">
        <v>59</v>
      </c>
      <c r="J23" s="149">
        <f>((F16*X23*0)+(F17*Y23*0)+(F18*Z23*0))/100</f>
        <v>0</v>
      </c>
    </row>
    <row r="24" spans="2:10">
      <c r="B24" s="147">
        <v>13</v>
      </c>
      <c r="C24" s="174" t="s">
        <v>64</v>
      </c>
      <c r="D24" s="175"/>
      <c r="E24" s="172" t="s">
        <v>59</v>
      </c>
      <c r="F24" s="153">
        <f>((F16*U24*0)+(F17*V24*0)+(F18*W24*0))/100</f>
        <v>0</v>
      </c>
      <c r="G24" s="147">
        <v>18</v>
      </c>
      <c r="H24" s="148" t="s">
        <v>65</v>
      </c>
      <c r="I24" s="173" t="s">
        <v>62</v>
      </c>
      <c r="J24" s="149">
        <f>((F16*X24*0)+(F17*Y24*0)+(F18*Z24*0))/100</f>
        <v>0</v>
      </c>
    </row>
    <row r="25" spans="2:10">
      <c r="B25" s="147">
        <v>14</v>
      </c>
      <c r="C25" s="110"/>
      <c r="D25" s="175"/>
      <c r="E25" s="176"/>
      <c r="F25" s="177"/>
      <c r="G25" s="147">
        <v>19</v>
      </c>
      <c r="H25" s="156"/>
      <c r="I25" s="141"/>
      <c r="J25" s="157"/>
    </row>
    <row r="26" spans="2:10" ht="15.75" thickBot="1">
      <c r="B26" s="147">
        <v>15</v>
      </c>
      <c r="C26" s="174"/>
      <c r="D26" s="175"/>
      <c r="E26" s="175"/>
      <c r="F26" s="178"/>
      <c r="G26" s="147">
        <v>20</v>
      </c>
      <c r="H26" s="148" t="s">
        <v>38</v>
      </c>
      <c r="I26" s="162"/>
      <c r="J26" s="163">
        <f>SUM(J22:J25)+SUM(F22:F25)</f>
        <v>0</v>
      </c>
    </row>
    <row r="27" spans="2:10" ht="15.75" thickTop="1">
      <c r="B27" s="179"/>
      <c r="C27" s="180" t="s">
        <v>66</v>
      </c>
      <c r="D27" s="181"/>
      <c r="E27" s="182"/>
      <c r="F27" s="183"/>
      <c r="G27" s="184" t="s">
        <v>67</v>
      </c>
      <c r="H27" s="185" t="s">
        <v>68</v>
      </c>
      <c r="I27" s="87"/>
      <c r="J27" s="186"/>
    </row>
    <row r="28" spans="2:10">
      <c r="B28" s="187"/>
      <c r="C28" s="188"/>
      <c r="D28" s="189"/>
      <c r="E28" s="190"/>
      <c r="F28" s="85"/>
      <c r="G28" s="191">
        <v>21</v>
      </c>
      <c r="H28" s="192" t="s">
        <v>69</v>
      </c>
      <c r="I28" s="193"/>
      <c r="J28" s="194">
        <f>F20+J20+F26+J26</f>
        <v>0</v>
      </c>
    </row>
    <row r="29" spans="2:10">
      <c r="B29" s="195"/>
      <c r="C29" s="196"/>
      <c r="D29" s="197"/>
      <c r="E29" s="190"/>
      <c r="F29" s="85"/>
      <c r="G29" s="139">
        <v>22</v>
      </c>
      <c r="H29" s="140" t="s">
        <v>70</v>
      </c>
      <c r="I29" s="198">
        <f>F20</f>
        <v>0</v>
      </c>
      <c r="J29" s="142">
        <f>ROUND(((ROUND(I29,2)*20)/100),2)</f>
        <v>0</v>
      </c>
    </row>
    <row r="30" spans="2:10">
      <c r="B30" s="115"/>
      <c r="C30" s="156"/>
      <c r="D30" s="141"/>
      <c r="E30" s="190"/>
      <c r="F30" s="85"/>
      <c r="G30" s="147">
        <v>23</v>
      </c>
      <c r="H30" s="148" t="s">
        <v>71</v>
      </c>
      <c r="I30" s="145">
        <f>F19</f>
        <v>0</v>
      </c>
      <c r="J30" s="142">
        <f>ROUND(((ROUND(I30,2)*0)/100),2)</f>
        <v>0</v>
      </c>
    </row>
    <row r="31" spans="2:10">
      <c r="B31" s="199"/>
      <c r="C31" s="200"/>
      <c r="D31" s="201"/>
      <c r="E31" s="190"/>
      <c r="F31" s="85"/>
      <c r="G31" s="191">
        <v>24</v>
      </c>
      <c r="H31" s="192" t="s">
        <v>72</v>
      </c>
      <c r="I31" s="202"/>
      <c r="J31" s="203">
        <f>J28+J29+I30</f>
        <v>0</v>
      </c>
    </row>
    <row r="32" spans="2:10" ht="15.75" thickBot="1">
      <c r="B32" s="124"/>
      <c r="C32" s="204"/>
      <c r="D32" s="205"/>
      <c r="E32" s="206"/>
      <c r="F32" s="86"/>
      <c r="G32" s="139" t="s">
        <v>73</v>
      </c>
      <c r="H32" s="204"/>
      <c r="I32" s="205"/>
      <c r="J32" s="207"/>
    </row>
    <row r="33" spans="2:10" ht="15.75" thickTop="1">
      <c r="B33" s="179"/>
      <c r="C33" s="182"/>
      <c r="D33" s="208" t="s">
        <v>74</v>
      </c>
      <c r="E33" s="209"/>
      <c r="F33" s="210"/>
      <c r="G33" s="211">
        <v>26</v>
      </c>
      <c r="H33" s="212" t="s">
        <v>75</v>
      </c>
      <c r="I33" s="183"/>
      <c r="J33" s="213"/>
    </row>
    <row r="34" spans="2:10">
      <c r="B34" s="214"/>
      <c r="C34" s="215"/>
      <c r="D34" s="216"/>
      <c r="E34" s="216"/>
      <c r="F34" s="216"/>
      <c r="G34" s="216"/>
      <c r="H34" s="216"/>
      <c r="I34" s="183"/>
      <c r="J34" s="217"/>
    </row>
    <row r="35" spans="2:10">
      <c r="B35" s="187"/>
      <c r="C35" s="190"/>
      <c r="D35" s="22"/>
      <c r="E35" s="22"/>
      <c r="F35" s="22"/>
      <c r="G35" s="22"/>
      <c r="H35" s="22"/>
      <c r="I35" s="85"/>
      <c r="J35" s="218"/>
    </row>
    <row r="36" spans="2:10">
      <c r="B36" s="187"/>
      <c r="C36" s="190"/>
      <c r="D36" s="22"/>
      <c r="E36" s="22"/>
      <c r="F36" s="22"/>
      <c r="G36" s="22"/>
      <c r="H36" s="22"/>
      <c r="I36" s="85"/>
      <c r="J36" s="218"/>
    </row>
    <row r="37" spans="2:10">
      <c r="B37" s="187"/>
      <c r="C37" s="190"/>
      <c r="D37" s="22"/>
      <c r="E37" s="22"/>
      <c r="F37" s="22"/>
      <c r="G37" s="22"/>
      <c r="H37" s="22"/>
      <c r="I37" s="85"/>
      <c r="J37" s="218"/>
    </row>
    <row r="38" spans="2:10">
      <c r="B38" s="187"/>
      <c r="C38" s="190"/>
      <c r="D38" s="22"/>
      <c r="E38" s="22"/>
      <c r="F38" s="22"/>
      <c r="G38" s="22"/>
      <c r="H38" s="22"/>
      <c r="I38" s="85"/>
      <c r="J38" s="218"/>
    </row>
    <row r="39" spans="2:10">
      <c r="B39" s="187"/>
      <c r="C39" s="190"/>
      <c r="D39" s="22"/>
      <c r="E39" s="22"/>
      <c r="F39" s="22"/>
      <c r="G39" s="22"/>
      <c r="H39" s="22"/>
      <c r="I39" s="85"/>
      <c r="J39" s="218"/>
    </row>
    <row r="40" spans="2:10">
      <c r="B40" s="187"/>
      <c r="C40" s="190"/>
      <c r="D40" s="22"/>
      <c r="E40" s="22"/>
      <c r="F40" s="22"/>
      <c r="G40" s="22"/>
      <c r="H40" s="22"/>
      <c r="I40" s="85"/>
      <c r="J40" s="218"/>
    </row>
    <row r="41" spans="2:10" ht="15.75" thickBot="1">
      <c r="B41" s="219"/>
      <c r="C41" s="220"/>
      <c r="D41" s="221"/>
      <c r="E41" s="221"/>
      <c r="F41" s="221"/>
      <c r="G41" s="221"/>
      <c r="H41" s="221"/>
      <c r="I41" s="222"/>
      <c r="J41" s="223"/>
    </row>
    <row r="42" spans="2:10" ht="15.75" thickTop="1">
      <c r="B42" s="204"/>
      <c r="C42" s="204"/>
      <c r="D42" s="204"/>
      <c r="E42" s="204"/>
      <c r="F42" s="204"/>
      <c r="G42" s="204"/>
      <c r="H42" s="204"/>
      <c r="I42" s="204"/>
      <c r="J42" s="20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Vitrína</vt:lpstr>
      <vt:lpstr>Zariadenie</vt:lpstr>
      <vt:lpstr>st.úpravy</vt:lpstr>
      <vt:lpstr>Rekap</vt:lpstr>
      <vt:lpstr>Kryci-list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2014-09-10T10:55:07Z</cp:lastPrinted>
  <dcterms:created xsi:type="dcterms:W3CDTF">2014-05-30T10:40:56Z</dcterms:created>
  <dcterms:modified xsi:type="dcterms:W3CDTF">2014-09-10T10:57:33Z</dcterms:modified>
</cp:coreProperties>
</file>