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9495" activeTab="2"/>
  </bookViews>
  <sheets>
    <sheet name="EL" sheetId="1" r:id="rId1"/>
    <sheet name="EPS" sheetId="2" r:id="rId2"/>
    <sheet name="EZS" sheetId="3" r:id="rId3"/>
    <sheet name="stavba" sheetId="4" r:id="rId4"/>
    <sheet name="Reštaurovanie" sheetId="5" r:id="rId5"/>
    <sheet name="Rekap" sheetId="6" r:id="rId6"/>
    <sheet name="Kryci-list" sheetId="7" r:id="rId7"/>
  </sheets>
  <calcPr calcId="125725" iterateCount="1"/>
</workbook>
</file>

<file path=xl/calcChain.xml><?xml version="1.0" encoding="utf-8"?>
<calcChain xmlns="http://schemas.openxmlformats.org/spreadsheetml/2006/main">
  <c r="I49" i="1"/>
  <c r="H47"/>
  <c r="G47"/>
  <c r="I47" s="1"/>
  <c r="H46"/>
  <c r="G46"/>
  <c r="I46" s="1"/>
  <c r="H45"/>
  <c r="G45"/>
  <c r="I45" s="1"/>
  <c r="I44"/>
  <c r="H44"/>
  <c r="G44"/>
  <c r="I43"/>
  <c r="H43"/>
  <c r="G43"/>
  <c r="H42"/>
  <c r="G42"/>
  <c r="I42" s="1"/>
  <c r="H41"/>
  <c r="G41"/>
  <c r="I41" s="1"/>
  <c r="I40"/>
  <c r="H40"/>
  <c r="G40"/>
  <c r="I39"/>
  <c r="H39"/>
  <c r="G39"/>
  <c r="H37"/>
  <c r="G37"/>
  <c r="I37" s="1"/>
  <c r="H36"/>
  <c r="G36"/>
  <c r="I36" s="1"/>
  <c r="I35"/>
  <c r="H35"/>
  <c r="G35"/>
  <c r="I34"/>
  <c r="H34"/>
  <c r="G34"/>
  <c r="H33"/>
  <c r="G33"/>
  <c r="I33" s="1"/>
  <c r="H32"/>
  <c r="G32"/>
  <c r="I32" s="1"/>
  <c r="I31"/>
  <c r="H31"/>
  <c r="G31"/>
  <c r="I30"/>
  <c r="H30"/>
  <c r="G30"/>
  <c r="H29"/>
  <c r="G29"/>
  <c r="I29" s="1"/>
  <c r="H28"/>
  <c r="G28"/>
  <c r="I28" s="1"/>
  <c r="H19"/>
  <c r="G19"/>
  <c r="I19" s="1"/>
  <c r="H13"/>
  <c r="G13"/>
  <c r="I13" s="1"/>
  <c r="H12"/>
  <c r="G12"/>
  <c r="I12" s="1"/>
  <c r="H11"/>
  <c r="G11"/>
  <c r="I11" s="1"/>
  <c r="H10"/>
  <c r="G10"/>
  <c r="I10" s="1"/>
  <c r="H9"/>
  <c r="G9"/>
  <c r="I9" s="1"/>
  <c r="I8"/>
  <c r="H8"/>
  <c r="G8"/>
  <c r="H7"/>
  <c r="G7"/>
  <c r="I7" s="1"/>
  <c r="G14"/>
  <c r="H14"/>
  <c r="I14" s="1"/>
  <c r="G15"/>
  <c r="H15"/>
  <c r="I15"/>
  <c r="G16"/>
  <c r="I16" s="1"/>
  <c r="H16"/>
  <c r="H27"/>
  <c r="G27"/>
  <c r="I26"/>
  <c r="H26"/>
  <c r="G26"/>
  <c r="H25"/>
  <c r="G25"/>
  <c r="H24"/>
  <c r="G24"/>
  <c r="H23"/>
  <c r="G23"/>
  <c r="H22"/>
  <c r="G22"/>
  <c r="I22" s="1"/>
  <c r="H21"/>
  <c r="G21"/>
  <c r="H18"/>
  <c r="G18"/>
  <c r="I18" s="1"/>
  <c r="H17"/>
  <c r="G17"/>
  <c r="F15" i="6"/>
  <c r="F14"/>
  <c r="F12"/>
  <c r="F11"/>
  <c r="E15"/>
  <c r="E14"/>
  <c r="E12"/>
  <c r="E11"/>
  <c r="C15"/>
  <c r="C14"/>
  <c r="C12"/>
  <c r="C11"/>
  <c r="B15"/>
  <c r="B12"/>
  <c r="B11"/>
  <c r="I30" i="7"/>
  <c r="J30" s="1"/>
  <c r="E17"/>
  <c r="E16"/>
  <c r="G66" i="4"/>
  <c r="I66" s="1"/>
  <c r="J20" i="7"/>
  <c r="F22" i="5"/>
  <c r="D16" i="6" s="1"/>
  <c r="D18" i="7" s="1"/>
  <c r="F18" s="1"/>
  <c r="D12" i="6"/>
  <c r="S64" i="4"/>
  <c r="P64"/>
  <c r="M64"/>
  <c r="H64"/>
  <c r="L57"/>
  <c r="K57"/>
  <c r="J57"/>
  <c r="I57"/>
  <c r="L56"/>
  <c r="K56"/>
  <c r="J56"/>
  <c r="I56"/>
  <c r="L55"/>
  <c r="L64" s="1"/>
  <c r="K55"/>
  <c r="J55"/>
  <c r="I55"/>
  <c r="S52"/>
  <c r="P52"/>
  <c r="M52"/>
  <c r="H52"/>
  <c r="L51"/>
  <c r="K51"/>
  <c r="J51"/>
  <c r="I51"/>
  <c r="L50"/>
  <c r="K50"/>
  <c r="J50"/>
  <c r="I50"/>
  <c r="L49"/>
  <c r="L52" s="1"/>
  <c r="K49"/>
  <c r="J49"/>
  <c r="I49"/>
  <c r="L48"/>
  <c r="K48"/>
  <c r="J48"/>
  <c r="I48"/>
  <c r="L47"/>
  <c r="K47"/>
  <c r="J47"/>
  <c r="I47"/>
  <c r="I46"/>
  <c r="I45"/>
  <c r="I44"/>
  <c r="I43"/>
  <c r="I42"/>
  <c r="I41"/>
  <c r="I40"/>
  <c r="I39"/>
  <c r="I38"/>
  <c r="S34"/>
  <c r="P34"/>
  <c r="M34"/>
  <c r="L34"/>
  <c r="H34"/>
  <c r="L33"/>
  <c r="K33"/>
  <c r="J33"/>
  <c r="I33"/>
  <c r="L32"/>
  <c r="K32"/>
  <c r="J32"/>
  <c r="I32"/>
  <c r="I34" s="1"/>
  <c r="L17"/>
  <c r="K17"/>
  <c r="J17"/>
  <c r="I17"/>
  <c r="L16"/>
  <c r="K16"/>
  <c r="J16"/>
  <c r="I16"/>
  <c r="L15"/>
  <c r="K15"/>
  <c r="J15"/>
  <c r="I15"/>
  <c r="L14"/>
  <c r="K14"/>
  <c r="J14"/>
  <c r="I14"/>
  <c r="L13"/>
  <c r="K13"/>
  <c r="J13"/>
  <c r="I13"/>
  <c r="S22"/>
  <c r="M22"/>
  <c r="H22"/>
  <c r="I17" i="2"/>
  <c r="I16"/>
  <c r="I15"/>
  <c r="H15"/>
  <c r="I14"/>
  <c r="H14"/>
  <c r="I13"/>
  <c r="I12"/>
  <c r="H12"/>
  <c r="I11"/>
  <c r="H11"/>
  <c r="I10"/>
  <c r="H10"/>
  <c r="I9"/>
  <c r="H9"/>
  <c r="I8"/>
  <c r="H8"/>
  <c r="I7"/>
  <c r="H7"/>
  <c r="I6"/>
  <c r="H6"/>
  <c r="I27" i="1" l="1"/>
  <c r="I25"/>
  <c r="I23"/>
  <c r="I21"/>
  <c r="I17"/>
  <c r="I24"/>
  <c r="I52" i="4"/>
  <c r="G52" s="1"/>
  <c r="I22"/>
  <c r="D11" i="6" s="1"/>
  <c r="I64" i="4"/>
  <c r="D15" i="6" s="1"/>
  <c r="I29" i="4"/>
  <c r="I35" s="1"/>
  <c r="G64"/>
  <c r="L22"/>
  <c r="I26" i="2"/>
  <c r="H26"/>
  <c r="D14" i="6" l="1"/>
  <c r="B14"/>
  <c r="D10"/>
  <c r="B10"/>
  <c r="D16" i="7" s="1"/>
  <c r="I65" i="4"/>
  <c r="I67"/>
  <c r="H20" i="1"/>
  <c r="G20"/>
  <c r="H6"/>
  <c r="G6"/>
  <c r="I6" s="1"/>
  <c r="H5"/>
  <c r="G5"/>
  <c r="F16" i="7" l="1"/>
  <c r="D13" i="6"/>
  <c r="B13"/>
  <c r="D17" i="7" s="1"/>
  <c r="F17" s="1"/>
  <c r="I20" i="1"/>
  <c r="I5"/>
  <c r="D20" i="7"/>
  <c r="F20" l="1"/>
  <c r="I29" s="1"/>
  <c r="J29" s="1"/>
  <c r="J24"/>
  <c r="F22"/>
  <c r="J23"/>
  <c r="F24"/>
  <c r="J22"/>
  <c r="F23"/>
  <c r="J26" l="1"/>
  <c r="J28" s="1"/>
  <c r="J31" s="1"/>
</calcChain>
</file>

<file path=xl/sharedStrings.xml><?xml version="1.0" encoding="utf-8"?>
<sst xmlns="http://schemas.openxmlformats.org/spreadsheetml/2006/main" count="493" uniqueCount="294">
  <si>
    <t>p.č.</t>
  </si>
  <si>
    <t>Názov položky</t>
  </si>
  <si>
    <t>MJ</t>
  </si>
  <si>
    <t>množstvo</t>
  </si>
  <si>
    <t>j.cena D</t>
  </si>
  <si>
    <t>j. cena M</t>
  </si>
  <si>
    <t>dod. C</t>
  </si>
  <si>
    <t>mont. C</t>
  </si>
  <si>
    <t>Celkom</t>
  </si>
  <si>
    <t>kábel CYKY-J 3x1,5</t>
  </si>
  <si>
    <t>m</t>
  </si>
  <si>
    <t>kábel CYKY-J 3x2,5</t>
  </si>
  <si>
    <t>kábel CYKY-J 5x2,5</t>
  </si>
  <si>
    <t>Dvojzásuvka Valena</t>
  </si>
  <si>
    <t>ks</t>
  </si>
  <si>
    <t>Vypínač č.6 P.O. valena</t>
  </si>
  <si>
    <t>univ. Krabica KU68</t>
  </si>
  <si>
    <r>
      <t xml:space="preserve">ochranná rúrka </t>
    </r>
    <r>
      <rPr>
        <sz val="11"/>
        <color theme="1"/>
        <rFont val="Calibri"/>
        <family val="2"/>
        <charset val="238"/>
      </rPr>
      <t>Ø 20</t>
    </r>
  </si>
  <si>
    <t>ochranná rúrka Ø 56</t>
  </si>
  <si>
    <t>drážka na kábel 3x3cm</t>
  </si>
  <si>
    <t>ukončenie vodičov v rozvádzači</t>
  </si>
  <si>
    <t>revízia</t>
  </si>
  <si>
    <t>hod</t>
  </si>
  <si>
    <t xml:space="preserve">DODÁVKA </t>
  </si>
  <si>
    <t>Položka</t>
  </si>
  <si>
    <t>Názov</t>
  </si>
  <si>
    <t>Typ</t>
  </si>
  <si>
    <t>á, material</t>
  </si>
  <si>
    <t>á,montaz</t>
  </si>
  <si>
    <t>Množ.</t>
  </si>
  <si>
    <t>Dodávka</t>
  </si>
  <si>
    <t>Montáž</t>
  </si>
  <si>
    <t>Optický hlásič/700/O</t>
  </si>
  <si>
    <t>FI700/O</t>
  </si>
  <si>
    <t>Tlačítkový hlásič červený/700/flexi</t>
  </si>
  <si>
    <t>FI700/MCP</t>
  </si>
  <si>
    <t>SokelL/700</t>
  </si>
  <si>
    <t>FI700/B</t>
  </si>
  <si>
    <t>Kabel JE-H(ST)H-V 1x2x0,8</t>
  </si>
  <si>
    <t>JE-H(ST)H-V 2x2x0,8</t>
  </si>
  <si>
    <t>žľab 20x20mm</t>
  </si>
  <si>
    <t xml:space="preserve">m </t>
  </si>
  <si>
    <t>Trubka PVC d25</t>
  </si>
  <si>
    <t>Prierazy</t>
  </si>
  <si>
    <t>Drazka 20/30</t>
  </si>
  <si>
    <t>Projekt OH3TP</t>
  </si>
  <si>
    <t>Inštalácia- oživenie- koordinacie</t>
  </si>
  <si>
    <t>Revizia</t>
  </si>
  <si>
    <t>ELEKTRICKÁ POŽIARNA SIGNALIZÁCIA - SPOLU</t>
  </si>
  <si>
    <t>Odberateľ: Oravské múzeum P. O. Hviezdoslava</t>
  </si>
  <si>
    <t xml:space="preserve">Ks: </t>
  </si>
  <si>
    <t xml:space="preserve">Dodávateľ: </t>
  </si>
  <si>
    <t xml:space="preserve">Stavba: Obnova a reštaurovanie prízemia Thurzovho paláca  </t>
  </si>
  <si>
    <t>Objekt: Oravský hrad</t>
  </si>
  <si>
    <t>Prehľad rozpočtových nákladov</t>
  </si>
  <si>
    <t>Por.č.</t>
  </si>
  <si>
    <t>Cenník</t>
  </si>
  <si>
    <t>Kód položky</t>
  </si>
  <si>
    <t>Mj</t>
  </si>
  <si>
    <t>Množstvo</t>
  </si>
  <si>
    <t>Materiál</t>
  </si>
  <si>
    <t>Cena celkom</t>
  </si>
  <si>
    <t>Hmotnosť</t>
  </si>
  <si>
    <t>Suť</t>
  </si>
  <si>
    <t>Práce HSV</t>
  </si>
  <si>
    <t>BÚRACIE PRÁCE</t>
  </si>
  <si>
    <t>001</t>
  </si>
  <si>
    <t>122101101</t>
  </si>
  <si>
    <t>Vybúranie pôvodného otvoru do 2 m2 s klenbovým nadpražím v priečke hr. do 700 mm</t>
  </si>
  <si>
    <t>m3</t>
  </si>
  <si>
    <t>122201109</t>
  </si>
  <si>
    <t>Vybúranie pôvodného otvoru od 2m2 do 4 m2 s klenbovým nadpražím v priečke hr. do 700 mm</t>
  </si>
  <si>
    <t>132201101</t>
  </si>
  <si>
    <t>Odstránenie tehlovej dlažby z 50-tych rokov 20.stor.</t>
  </si>
  <si>
    <t>m2</t>
  </si>
  <si>
    <t>132201109</t>
  </si>
  <si>
    <t>Odstránenie cemento-betónového podkladného lôžka pod dlažbou hr. do 50 mm</t>
  </si>
  <si>
    <t>162601102</t>
  </si>
  <si>
    <t>Rozšírenie archeologickej sondy pod bahríkovou pecou z dôvodu domurovania porušeného základu pece</t>
  </si>
  <si>
    <t>Zakladanie</t>
  </si>
  <si>
    <t>011</t>
  </si>
  <si>
    <t>274313521</t>
  </si>
  <si>
    <t>Dodatočná výstuž do základu pod bahríkovú pec v miestnosti č. 105 - podpulcovanie oceľovými stojnami I č.80</t>
  </si>
  <si>
    <t>Murovaný základ z betónových tvaroviek pod bahríkovú pec v miestnosti č. 105</t>
  </si>
  <si>
    <t>Práce HSV spolu</t>
  </si>
  <si>
    <t>Práce PSV</t>
  </si>
  <si>
    <t>Konštrukcie stolárske, klampiarske a podlahy</t>
  </si>
  <si>
    <t>762</t>
  </si>
  <si>
    <t>762081053</t>
  </si>
  <si>
    <t>Zvláštne výkony čistenia pôvodných dverí umelecko - remeselným spôsobom</t>
  </si>
  <si>
    <t>762081060</t>
  </si>
  <si>
    <t>762112131</t>
  </si>
  <si>
    <t>Zvláštne výkony čistenia pôvodných drevených obložiek umelecko - remeselným spôsobom</t>
  </si>
  <si>
    <t>605</t>
  </si>
  <si>
    <t>6053272100</t>
  </si>
  <si>
    <t>Výroba kópie drevených kazetových dverí 900 mm</t>
  </si>
  <si>
    <t>762195000</t>
  </si>
  <si>
    <t>Spojovacie a ochranné prostriedky - klince, svorníky,fixačné dosky, impregnácia</t>
  </si>
  <si>
    <t>kg</t>
  </si>
  <si>
    <t>762333120</t>
  </si>
  <si>
    <t>Podkladná vrstva pod pieskovcovú dlažbu zo štrkopiesku hr. 150 mm</t>
  </si>
  <si>
    <t>762342203</t>
  </si>
  <si>
    <t>Zhutnenie podkladného štrkopieskového lôžka</t>
  </si>
  <si>
    <t>6053340500</t>
  </si>
  <si>
    <t>Zhotovenie vápennej podkladnej vrstvy pod podlahy z pieskovca hr. 40 mm</t>
  </si>
  <si>
    <t>762524104</t>
  </si>
  <si>
    <t>Položenie podláh z prírodného pieskovca</t>
  </si>
  <si>
    <t>6051254000</t>
  </si>
  <si>
    <t>Platne z prírodného pieskovca ťažené, lámané, neformátovné hr. do 70 mm</t>
  </si>
  <si>
    <t>762526130</t>
  </si>
  <si>
    <t>Špárovanie podlahy špeciálnou vápennou špárovacou maltou</t>
  </si>
  <si>
    <t>6053279400</t>
  </si>
  <si>
    <t>762822120</t>
  </si>
  <si>
    <t xml:space="preserve">Montáž vonkajších parapetných dosiek </t>
  </si>
  <si>
    <t>6053280300</t>
  </si>
  <si>
    <t>Osadenie prahov kamenných resp. dubových</t>
  </si>
  <si>
    <t>Ostatné práce a konštrukcie</t>
  </si>
  <si>
    <t>765</t>
  </si>
  <si>
    <t>765Ponuk.cena</t>
  </si>
  <si>
    <t>Elektroinštalácia, slaboprúd - EZS, EPS</t>
  </si>
  <si>
    <t>súbor</t>
  </si>
  <si>
    <t>608</t>
  </si>
  <si>
    <t xml:space="preserve">Lešenie ľahké prenosné - montáž </t>
  </si>
  <si>
    <t xml:space="preserve">Lešenie ľahké prenosné - demontáž </t>
  </si>
  <si>
    <t>Práce PSV spolu</t>
  </si>
  <si>
    <t>Ponuk. cena</t>
  </si>
  <si>
    <t>Reštaurátorské práce</t>
  </si>
  <si>
    <t xml:space="preserve">Spracoval: </t>
  </si>
  <si>
    <t>Stavba:</t>
  </si>
  <si>
    <t>Elektronický zabezpečovací systém</t>
  </si>
  <si>
    <t xml:space="preserve">Objekt: </t>
  </si>
  <si>
    <t>Thurzov palác</t>
  </si>
  <si>
    <t xml:space="preserve">Objednávateľ : </t>
  </si>
  <si>
    <t>Oravský hrad</t>
  </si>
  <si>
    <t xml:space="preserve">Časť:    </t>
  </si>
  <si>
    <t>KCN</t>
  </si>
  <si>
    <t>Popis</t>
  </si>
  <si>
    <t>Množstvo celkom</t>
  </si>
  <si>
    <t>Cena jednotková</t>
  </si>
  <si>
    <t>Nosný materiál</t>
  </si>
  <si>
    <t>Ostatné</t>
  </si>
  <si>
    <t>Cena celkom bez DPH</t>
  </si>
  <si>
    <t>Dodávka EZS</t>
  </si>
  <si>
    <t>Expander</t>
  </si>
  <si>
    <t>MAT</t>
  </si>
  <si>
    <t>CA-64 EPS</t>
  </si>
  <si>
    <t>expandér - 8 vstupov, 1,2 A zdroj, tamper, iba PCB</t>
  </si>
  <si>
    <t xml:space="preserve">Akumulátor </t>
  </si>
  <si>
    <t>Aku 17Ah</t>
  </si>
  <si>
    <t>SAT 453BA</t>
  </si>
  <si>
    <t xml:space="preserve">Kovová skrinka k expandéru, tamper, 170x260x40 mm  </t>
  </si>
  <si>
    <t>Klávesnica</t>
  </si>
  <si>
    <t>INT-KLCD-GR</t>
  </si>
  <si>
    <t>LCD klávesnica s dvierkami, 2 x 16 znakov, 2 vstupy, tamper, RS 232, 140x126x26 mm</t>
  </si>
  <si>
    <t>Pohybové infračervené detektory</t>
  </si>
  <si>
    <t>COBALT PLUS</t>
  </si>
  <si>
    <r>
      <t xml:space="preserve">PIR+MW s konzolou, </t>
    </r>
    <r>
      <rPr>
        <b/>
        <sz val="8"/>
        <rFont val="Tahoma"/>
        <family val="2"/>
      </rPr>
      <t>MW antimasking</t>
    </r>
    <r>
      <rPr>
        <sz val="8"/>
        <rFont val="Tahoma"/>
        <family val="2"/>
      </rPr>
      <t>, 11 x 10 m (130°), odber 25 mA, odporúčaná mon. výška 2,4 m, prac. teplota -30/+50°C, vymeniteľná šošovka</t>
    </r>
  </si>
  <si>
    <t>IVORY</t>
  </si>
  <si>
    <t>IVORY - digitálny PIR, zrkadlová optika, odporúčaná montážna výška 2,4 m, dosah 18 m, pracovná teplota -10/+55°C, spotreba 12 mA, diaľkové ovládanie LED-ky, pamäť poplachu</t>
  </si>
  <si>
    <t>Dodávka EZS spolu</t>
  </si>
  <si>
    <t>Istič 6A</t>
  </si>
  <si>
    <t>CYKY 3Cx1,5</t>
  </si>
  <si>
    <t>Kábel CYKY 3Cx1,5</t>
  </si>
  <si>
    <t>chránička PVC</t>
  </si>
  <si>
    <t>Chránička PVC do podlahy</t>
  </si>
  <si>
    <t>Kábel SYKFY 3x2x0,5</t>
  </si>
  <si>
    <t>Nešpecifikovaný materiál</t>
  </si>
  <si>
    <t xml:space="preserve">Elektromontáže </t>
  </si>
  <si>
    <t>922</t>
  </si>
  <si>
    <t>Silový kábel 750 - 1000 V /mm2/ voľne uložený CYKY-CYKYm 750 V 2x4</t>
  </si>
  <si>
    <t>Kábel SYKFY, SYKFE, FTP</t>
  </si>
  <si>
    <t>Ukončenie celoplastových káblov do 5 x 4 mm2</t>
  </si>
  <si>
    <t>Inštalácia chráničky</t>
  </si>
  <si>
    <t>Prieraz v múre</t>
  </si>
  <si>
    <t>Montáž ovládacieho panelu</t>
  </si>
  <si>
    <t>Montáž PIR detektora</t>
  </si>
  <si>
    <t>Pripojenie akumulátora</t>
  </si>
  <si>
    <t>Programovanie systému EZS</t>
  </si>
  <si>
    <t>Podružné práce - inštalácia káblových trás</t>
  </si>
  <si>
    <t>Práce v rozvádzači</t>
  </si>
  <si>
    <t>HZS</t>
  </si>
  <si>
    <t>hzs</t>
  </si>
  <si>
    <t>OPaOS</t>
  </si>
  <si>
    <t>Odborná prehliadka a odborná skúška</t>
  </si>
  <si>
    <t>Projekt</t>
  </si>
  <si>
    <t>Projektová dokumentácia</t>
  </si>
  <si>
    <t>Spolu bez DPH</t>
  </si>
  <si>
    <t>Reštaurovanie a obnova prízemia Thurzovho paláca</t>
  </si>
  <si>
    <t>Elektroinštalačný materiál</t>
  </si>
  <si>
    <t>súb</t>
  </si>
  <si>
    <t>jedn. cena</t>
  </si>
  <si>
    <t>cena celkom</t>
  </si>
  <si>
    <t>miestnosť č. 102 - sakristia</t>
  </si>
  <si>
    <t>miestnosť č. 103 - elektrická rozvodňa (chodba)</t>
  </si>
  <si>
    <t>miestnosť č. 104 - úradnícka miestnosť č. 1</t>
  </si>
  <si>
    <t>miestnosť č. 105 - úradnícka miestnosť č. 2</t>
  </si>
  <si>
    <t>miestnosť č. 106 - sklad (chodba)</t>
  </si>
  <si>
    <t>miestnosť č. 107 - stĺpová miestnosť</t>
  </si>
  <si>
    <t>miestnosť č. 108 - komora</t>
  </si>
  <si>
    <t>miestnosť č. 109 - sklad</t>
  </si>
  <si>
    <t>miestnosť č. 110 - historický prevet</t>
  </si>
  <si>
    <t>miestnosť č. 111 - kuchyňa</t>
  </si>
  <si>
    <t>miestnosť č. 112 - schodisko</t>
  </si>
  <si>
    <t>Celková cena za reštaurovanie</t>
  </si>
  <si>
    <t>Oddiel</t>
  </si>
  <si>
    <t>Spolu</t>
  </si>
  <si>
    <t>Búracie práce</t>
  </si>
  <si>
    <t>Reštaurátorské práce - I. nadzemné podlažie Thurzovho paláca</t>
  </si>
  <si>
    <t xml:space="preserve">Zákazka: </t>
  </si>
  <si>
    <t>IČO: 36145106</t>
  </si>
  <si>
    <t xml:space="preserve">DIČ: 2021437913 </t>
  </si>
  <si>
    <t>Dodávateľ:</t>
  </si>
  <si>
    <t xml:space="preserve">IČO: </t>
  </si>
  <si>
    <t xml:space="preserve">DIČ: </t>
  </si>
  <si>
    <t xml:space="preserve">A </t>
  </si>
  <si>
    <t>ZRN</t>
  </si>
  <si>
    <t>ZRN spolu</t>
  </si>
  <si>
    <t xml:space="preserve">B </t>
  </si>
  <si>
    <t>Ďalšie náklady</t>
  </si>
  <si>
    <t xml:space="preserve">HSV </t>
  </si>
  <si>
    <t>Ostatné náklady</t>
  </si>
  <si>
    <t xml:space="preserve">PSV </t>
  </si>
  <si>
    <t xml:space="preserve">Kompletizačná činnosť </t>
  </si>
  <si>
    <t xml:space="preserve">MONT </t>
  </si>
  <si>
    <t xml:space="preserve">HZS </t>
  </si>
  <si>
    <t xml:space="preserve">C </t>
  </si>
  <si>
    <t>VRN</t>
  </si>
  <si>
    <t xml:space="preserve">D </t>
  </si>
  <si>
    <t>Zariadenie staveniska</t>
  </si>
  <si>
    <t>0% z [H+P+M]</t>
  </si>
  <si>
    <t>Mimoriadne sťaž.podmienky</t>
  </si>
  <si>
    <t>Územie so sťaž. podmienk.</t>
  </si>
  <si>
    <t>0% z [H+P]</t>
  </si>
  <si>
    <t>Horské oblasti</t>
  </si>
  <si>
    <t>Prevádzkové vplyvy</t>
  </si>
  <si>
    <t>Mimostavenisková doprava</t>
  </si>
  <si>
    <t>Projektant,rozpoćtár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</si>
  <si>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</si>
  <si>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</si>
  <si>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</si>
  <si>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</si>
  <si>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</si>
  <si>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(riadok 21, 22, 23)</t>
  </si>
  <si>
    <t xml:space="preserve">F </t>
  </si>
  <si>
    <t>Odberateľ</t>
  </si>
  <si>
    <t>Dodávateľ</t>
  </si>
  <si>
    <t>Krycí list rozpočtu</t>
  </si>
  <si>
    <t xml:space="preserve">Stavba: Reštaurovanie a obnova prízemia Thurzovho paláca </t>
  </si>
  <si>
    <t xml:space="preserve">Projektant: </t>
  </si>
  <si>
    <t>Dňa 14.07.2014</t>
  </si>
  <si>
    <t>Dátum: 14.07.2014</t>
  </si>
  <si>
    <t>Výkaz výmer</t>
  </si>
  <si>
    <t>Elektrická požiarna signalizácia</t>
  </si>
  <si>
    <t>Stavba: Reštaurovanie a obnova prízemia Thurzovho paláca</t>
  </si>
  <si>
    <t>Elektroinštalácia</t>
  </si>
  <si>
    <t>Zvláštne výkony čistenia pôvodných drevených okenných rámov umelecko - remeselným spôsobom</t>
  </si>
  <si>
    <t xml:space="preserve"> </t>
  </si>
  <si>
    <t>Parapetné dosky z medeného plechu hr. 1,2 mm, dĺ. 950 mm, š. 250 mm</t>
  </si>
  <si>
    <t>závesné svietidlo Cestello - pendant 4X100W12V G53 QR111, 1720lm 3000K CRI100 45°- Electronic transformer (leadingedge phase cut dimmer) included + príslušenstvo</t>
  </si>
  <si>
    <t>svietidlo s nepriamou distribúciou svetla Structure iDuo lišta 3 s prípravou pre trubicu 28/54W T16  - 220-240V L=2m - šedá + príslušenstvo</t>
  </si>
  <si>
    <t>svietidlá (vrátane svetelných zdrojov):</t>
  </si>
  <si>
    <t>svietidlo stmievateľné Palco - Medium body spotlight - 17W- LED 2000 lm 3000K CRI (Ra) 80, Spot 10°  - spot optic - black ( čierna) + príslušenstvo</t>
  </si>
  <si>
    <t>reflektor PALCO MEDI.LED WARM WHIT.1700 CRI90 DIM.WALWAS. AD + príslušenstvo</t>
  </si>
  <si>
    <t>reflektor LAMP.LINGOT.PROIET.PICCOL.300W ALOGENA
ASIMM.MET 300W R7s 5600lm 3000K CRI100, asymetrická optika + príslušenstvo</t>
  </si>
  <si>
    <t>svietidlo iROLL 65 MINI PLAFONE C/LED 13W1110lm 3000K CRI 90 40°optika + príslušenstvo</t>
  </si>
  <si>
    <t>svietidlo Tilt - 75W/12V - QR111 G53 517lm 3000K CRI 100 spotlight with electronic transformer - grey + príslušenstvo</t>
  </si>
  <si>
    <t>zemné svietidlo Linealuce incassi mini, 6,5W570lm L=552mm x š=55mm x h=74mm + príslušenstvo</t>
  </si>
  <si>
    <t>hlavný istič 3fáz. (AYKY 4Bx70) 70A</t>
  </si>
  <si>
    <t>záskok 3fáz  (AYKY 4Bx70) 60A</t>
  </si>
  <si>
    <t>rozvádzač R5 pri studni 3fáz (AYKY 4Bx70) 50A</t>
  </si>
  <si>
    <t>zásuvka 63A 3fáz (cez elektromer) 63A</t>
  </si>
  <si>
    <t>zásuvka 32A 3fáz</t>
  </si>
  <si>
    <t>rezerva 3fáz 25A</t>
  </si>
  <si>
    <t>zásuvky  staré obvody 1fáz 16A</t>
  </si>
  <si>
    <t>rozvádzač  R4  3fáz (AYKY 4Bx70) 32A</t>
  </si>
  <si>
    <t>rozvádzač  3fáz 35A</t>
  </si>
  <si>
    <t>rozvádzač 3fáz 25A</t>
  </si>
  <si>
    <t>svetlo  staré obvody 1fáz 10A (cez 1f stykač)</t>
  </si>
  <si>
    <t>svetlo nové obvody 1fáz 10A</t>
  </si>
  <si>
    <t>prúdový chránič Iv=30mA, cez 3x3f stykač</t>
  </si>
  <si>
    <t>zásuvky 230V/16A nové obvody 1fáz 16A</t>
  </si>
  <si>
    <t>prúdový chránič Iv=30mA (zásuvkové obvody)</t>
  </si>
  <si>
    <t>ovládanie 1fáz 6A</t>
  </si>
  <si>
    <t>vitrína klimatizovaná 16A + prúdový chránič Iv=30mA</t>
  </si>
  <si>
    <t>elektromer 3fáz 63A</t>
  </si>
  <si>
    <t>stykač 3fáz 25A</t>
  </si>
  <si>
    <t>stykač 1fáz 25A</t>
  </si>
  <si>
    <t>spínacia jednotka 1fáz 6A (ovládanie osvetlenia)</t>
  </si>
  <si>
    <t>zbernica 100A 3fáz</t>
  </si>
  <si>
    <t>rozvádzač skriňa atyp zapustená podľa vyššie uvedenej náplne</t>
  </si>
  <si>
    <t>Dátum: 14.7.2014</t>
  </si>
  <si>
    <t xml:space="preserve">      Suť (T)</t>
  </si>
  <si>
    <t>Hmotnosť  (T)</t>
  </si>
  <si>
    <t>Miesto : Oravský Podzámok</t>
  </si>
</sst>
</file>

<file path=xl/styles.xml><?xml version="1.0" encoding="utf-8"?>
<styleSheet xmlns="http://schemas.openxmlformats.org/spreadsheetml/2006/main">
  <numFmts count="9">
    <numFmt numFmtId="164" formatCode="0.000"/>
    <numFmt numFmtId="165" formatCode="########################################"/>
    <numFmt numFmtId="166" formatCode="###\ ###\ ##0.000"/>
    <numFmt numFmtId="167" formatCode="###\ ###\ ##0.00"/>
    <numFmt numFmtId="168" formatCode="#,##0.000;\-#,##0.000"/>
    <numFmt numFmtId="169" formatCode="#"/>
    <numFmt numFmtId="170" formatCode="#,##0.00\ [$€-1]"/>
    <numFmt numFmtId="171" formatCode="#,##0.0\ [$€-1]"/>
    <numFmt numFmtId="172" formatCode="###\ ###\ ##0.0000"/>
  </numFmts>
  <fonts count="3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8"/>
      <color indexed="8"/>
      <name val="Arial CE"/>
      <charset val="238"/>
    </font>
    <font>
      <sz val="11"/>
      <color indexed="8"/>
      <name val="Arial CE"/>
      <charset val="238"/>
    </font>
    <font>
      <b/>
      <sz val="10"/>
      <color indexed="8"/>
      <name val="Arial CE"/>
      <charset val="238"/>
    </font>
    <font>
      <sz val="12"/>
      <color indexed="8"/>
      <name val="Calibri"/>
      <family val="2"/>
      <charset val="238"/>
    </font>
    <font>
      <sz val="8"/>
      <color indexed="8"/>
      <name val="Arial CE"/>
      <charset val="238"/>
    </font>
    <font>
      <sz val="8"/>
      <color indexed="8"/>
      <name val="Calibri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i/>
      <sz val="8"/>
      <color indexed="8"/>
      <name val="Arial CE"/>
      <charset val="238"/>
    </font>
    <font>
      <b/>
      <sz val="14"/>
      <color indexed="10"/>
      <name val="Arial CE"/>
      <charset val="238"/>
    </font>
    <font>
      <sz val="7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1"/>
      <color indexed="18"/>
      <name val="Arial CE"/>
      <family val="2"/>
      <charset val="238"/>
    </font>
    <font>
      <sz val="10"/>
      <name val="Arial CE"/>
      <charset val="238"/>
    </font>
    <font>
      <b/>
      <i/>
      <sz val="10"/>
      <color indexed="18"/>
      <name val="Arial CE"/>
      <family val="2"/>
      <charset val="238"/>
    </font>
    <font>
      <b/>
      <sz val="8"/>
      <name val="Tahoma"/>
      <family val="2"/>
    </font>
    <font>
      <sz val="8"/>
      <name val="Tahoma"/>
      <family val="2"/>
    </font>
    <font>
      <b/>
      <sz val="9"/>
      <color indexed="18"/>
      <name val="Arial CE"/>
      <family val="2"/>
      <charset val="238"/>
    </font>
    <font>
      <sz val="10"/>
      <name val="Helv"/>
    </font>
    <font>
      <b/>
      <u/>
      <sz val="14"/>
      <color indexed="10"/>
      <name val="Arial CE"/>
      <charset val="238"/>
    </font>
    <font>
      <sz val="14"/>
      <name val="Helv"/>
    </font>
    <font>
      <sz val="10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9"/>
      </right>
      <top style="double">
        <color indexed="8"/>
      </top>
      <bottom/>
      <diagonal/>
    </border>
    <border>
      <left/>
      <right style="thin">
        <color indexed="9"/>
      </right>
      <top style="double">
        <color indexed="8"/>
      </top>
      <bottom/>
      <diagonal/>
    </border>
    <border>
      <left style="thin">
        <color indexed="9"/>
      </left>
      <right style="thin">
        <color indexed="9"/>
      </right>
      <top style="double">
        <color indexed="8"/>
      </top>
      <bottom/>
      <diagonal/>
    </border>
    <border>
      <left style="thin">
        <color indexed="9"/>
      </left>
      <right/>
      <top style="double">
        <color indexed="8"/>
      </top>
      <bottom/>
      <diagonal/>
    </border>
    <border>
      <left style="thin">
        <color indexed="9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9"/>
      </right>
      <top style="thin">
        <color indexed="23"/>
      </top>
      <bottom/>
      <diagonal/>
    </border>
    <border>
      <left/>
      <right style="thin">
        <color indexed="9"/>
      </right>
      <top style="thin">
        <color indexed="23"/>
      </top>
      <bottom/>
      <diagonal/>
    </border>
    <border>
      <left style="thin">
        <color indexed="9"/>
      </left>
      <right style="thin">
        <color indexed="9"/>
      </right>
      <top style="thin">
        <color indexed="23"/>
      </top>
      <bottom/>
      <diagonal/>
    </border>
    <border>
      <left style="thin">
        <color indexed="9"/>
      </left>
      <right/>
      <top style="thin">
        <color indexed="23"/>
      </top>
      <bottom/>
      <diagonal/>
    </border>
    <border>
      <left style="thin">
        <color indexed="9"/>
      </left>
      <right style="double">
        <color indexed="8"/>
      </right>
      <top style="thin">
        <color indexed="23"/>
      </top>
      <bottom/>
      <diagonal/>
    </border>
    <border>
      <left style="double">
        <color indexed="8"/>
      </left>
      <right style="thin">
        <color indexed="9"/>
      </right>
      <top style="double">
        <color indexed="8"/>
      </top>
      <bottom style="thin">
        <color indexed="23"/>
      </bottom>
      <diagonal/>
    </border>
    <border>
      <left/>
      <right style="thin">
        <color indexed="9"/>
      </right>
      <top style="double">
        <color indexed="8"/>
      </top>
      <bottom style="thin">
        <color indexed="23"/>
      </bottom>
      <diagonal/>
    </border>
    <border>
      <left style="thin">
        <color indexed="9"/>
      </left>
      <right style="thin">
        <color indexed="9"/>
      </right>
      <top style="double">
        <color indexed="8"/>
      </top>
      <bottom style="thin">
        <color indexed="23"/>
      </bottom>
      <diagonal/>
    </border>
    <border>
      <left style="thin">
        <color indexed="9"/>
      </left>
      <right/>
      <top style="double">
        <color indexed="8"/>
      </top>
      <bottom style="thin">
        <color indexed="23"/>
      </bottom>
      <diagonal/>
    </border>
    <border>
      <left style="thin">
        <color indexed="9"/>
      </left>
      <right style="double">
        <color indexed="8"/>
      </right>
      <top style="double">
        <color indexed="8"/>
      </top>
      <bottom style="thin">
        <color indexed="23"/>
      </bottom>
      <diagonal/>
    </border>
    <border>
      <left style="double">
        <color indexed="8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double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23"/>
      </left>
      <right/>
      <top style="double">
        <color indexed="8"/>
      </top>
      <bottom/>
      <diagonal/>
    </border>
    <border>
      <left style="thin">
        <color indexed="23"/>
      </left>
      <right style="thin">
        <color indexed="23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 style="thin">
        <color indexed="23"/>
      </right>
      <top style="double">
        <color indexed="8"/>
      </top>
      <bottom style="thin">
        <color indexed="23"/>
      </bottom>
      <diagonal/>
    </border>
    <border>
      <left style="double">
        <color indexed="8"/>
      </left>
      <right/>
      <top style="thin">
        <color indexed="8"/>
      </top>
      <bottom style="thin">
        <color indexed="23"/>
      </bottom>
      <diagonal/>
    </border>
    <border>
      <left style="thin">
        <color indexed="23"/>
      </left>
      <right/>
      <top style="thin">
        <color indexed="8"/>
      </top>
      <bottom style="thin">
        <color indexed="23"/>
      </bottom>
      <diagonal/>
    </border>
    <border>
      <left/>
      <right/>
      <top style="thin">
        <color indexed="8"/>
      </top>
      <bottom style="thin">
        <color indexed="23"/>
      </bottom>
      <diagonal/>
    </border>
    <border>
      <left style="double">
        <color indexed="8"/>
      </left>
      <right style="thin">
        <color indexed="23"/>
      </right>
      <top/>
      <bottom/>
      <diagonal/>
    </border>
    <border>
      <left style="thin">
        <color indexed="9"/>
      </left>
      <right style="thin">
        <color indexed="23"/>
      </right>
      <top style="thin">
        <color indexed="23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23"/>
      </left>
      <right/>
      <top/>
      <bottom/>
      <diagonal/>
    </border>
    <border>
      <left style="double">
        <color indexed="8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double">
        <color indexed="8"/>
      </right>
      <top style="thin">
        <color indexed="23"/>
      </top>
      <bottom/>
      <diagonal/>
    </border>
    <border>
      <left style="double">
        <color indexed="8"/>
      </left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double">
        <color indexed="8"/>
      </bottom>
      <diagonal/>
    </border>
    <border>
      <left style="thin">
        <color indexed="23"/>
      </left>
      <right style="thin">
        <color indexed="8"/>
      </right>
      <top style="thin">
        <color indexed="23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9"/>
      </left>
      <right/>
      <top style="thin">
        <color indexed="23"/>
      </top>
      <bottom style="double">
        <color indexed="8"/>
      </bottom>
      <diagonal/>
    </border>
    <border>
      <left style="thin">
        <color indexed="23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/>
      <top/>
      <bottom style="thin">
        <color indexed="23"/>
      </bottom>
      <diagonal/>
    </border>
    <border>
      <left style="thin">
        <color indexed="9"/>
      </left>
      <right style="double">
        <color indexed="8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9"/>
      </right>
      <top style="double">
        <color indexed="8"/>
      </top>
      <bottom style="thin">
        <color indexed="9"/>
      </bottom>
      <diagonal/>
    </border>
    <border>
      <left/>
      <right/>
      <top style="double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23"/>
      </right>
      <top style="double">
        <color indexed="8"/>
      </top>
      <bottom style="thin">
        <color indexed="9"/>
      </bottom>
      <diagonal/>
    </border>
    <border>
      <left/>
      <right style="thin">
        <color indexed="9"/>
      </right>
      <top style="double">
        <color indexed="8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double">
        <color indexed="8"/>
      </left>
      <right style="thin">
        <color indexed="23"/>
      </right>
      <top style="double">
        <color indexed="8"/>
      </top>
      <bottom/>
      <diagonal/>
    </border>
    <border>
      <left style="double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23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8"/>
      </left>
      <right style="thin">
        <color indexed="23"/>
      </right>
      <top style="thin">
        <color indexed="8"/>
      </top>
      <bottom style="thin">
        <color indexed="23"/>
      </bottom>
      <diagonal/>
    </border>
    <border>
      <left style="thin">
        <color indexed="9"/>
      </left>
      <right style="thin">
        <color indexed="23"/>
      </right>
      <top style="thin">
        <color indexed="8"/>
      </top>
      <bottom style="thin">
        <color indexed="23"/>
      </bottom>
      <diagonal/>
    </border>
    <border>
      <left/>
      <right style="double">
        <color indexed="8"/>
      </right>
      <top style="thin">
        <color indexed="8"/>
      </top>
      <bottom style="thin">
        <color indexed="23"/>
      </bottom>
      <diagonal/>
    </border>
    <border>
      <left style="double">
        <color indexed="8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23"/>
      </right>
      <top style="thin">
        <color indexed="9"/>
      </top>
      <bottom/>
      <diagonal/>
    </border>
    <border>
      <left style="thin">
        <color indexed="9"/>
      </left>
      <right style="thin">
        <color indexed="23"/>
      </right>
      <top/>
      <bottom/>
      <diagonal/>
    </border>
    <border>
      <left style="double">
        <color indexed="8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 style="thin">
        <color indexed="9"/>
      </left>
      <right style="thin">
        <color indexed="23"/>
      </right>
      <top style="thin">
        <color indexed="23"/>
      </top>
      <bottom style="thin">
        <color indexed="9"/>
      </bottom>
      <diagonal/>
    </border>
    <border>
      <left style="thin">
        <color indexed="9"/>
      </left>
      <right/>
      <top style="thin">
        <color indexed="8"/>
      </top>
      <bottom style="thin">
        <color indexed="23"/>
      </bottom>
      <diagonal/>
    </border>
    <border>
      <left style="thin">
        <color indexed="23"/>
      </left>
      <right style="double">
        <color indexed="8"/>
      </right>
      <top style="thin">
        <color indexed="8"/>
      </top>
      <bottom style="thin">
        <color indexed="23"/>
      </bottom>
      <diagonal/>
    </border>
    <border>
      <left style="thin">
        <color indexed="9"/>
      </left>
      <right style="thin">
        <color indexed="23"/>
      </right>
      <top/>
      <bottom style="double">
        <color indexed="8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indexed="8"/>
      </top>
      <bottom style="thin">
        <color indexed="9"/>
      </bottom>
      <diagonal/>
    </border>
    <border>
      <left style="thin">
        <color indexed="9"/>
      </left>
      <right/>
      <top style="double">
        <color indexed="8"/>
      </top>
      <bottom style="thin">
        <color indexed="9"/>
      </bottom>
      <diagonal/>
    </border>
    <border>
      <left style="thin">
        <color indexed="9"/>
      </left>
      <right style="double">
        <color indexed="8"/>
      </right>
      <top style="double">
        <color indexed="8"/>
      </top>
      <bottom style="thin">
        <color indexed="9"/>
      </bottom>
      <diagonal/>
    </border>
    <border>
      <left style="double">
        <color indexed="8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double">
        <color indexed="8"/>
      </right>
      <top/>
      <bottom style="thin">
        <color indexed="9"/>
      </bottom>
      <diagonal/>
    </border>
    <border>
      <left style="thin">
        <color indexed="9"/>
      </left>
      <right style="double">
        <color indexed="8"/>
      </right>
      <top style="thin">
        <color indexed="9"/>
      </top>
      <bottom style="thin">
        <color indexed="9"/>
      </bottom>
      <diagonal/>
    </border>
    <border>
      <left style="double">
        <color indexed="8"/>
      </left>
      <right style="thin">
        <color indexed="9"/>
      </right>
      <top style="thin">
        <color indexed="9"/>
      </top>
      <bottom style="double">
        <color indexed="64"/>
      </bottom>
      <diagonal/>
    </border>
    <border>
      <left/>
      <right style="thin">
        <color indexed="9"/>
      </right>
      <top style="thin">
        <color indexed="9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thin">
        <color indexed="9"/>
      </left>
      <right style="double">
        <color indexed="8"/>
      </right>
      <top style="thin">
        <color indexed="9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04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0" fillId="0" borderId="1" xfId="0" applyBorder="1"/>
    <xf numFmtId="1" fontId="5" fillId="0" borderId="2" xfId="1" applyNumberFormat="1" applyFont="1" applyBorder="1"/>
    <xf numFmtId="0" fontId="4" fillId="0" borderId="2" xfId="1" applyBorder="1"/>
    <xf numFmtId="1" fontId="4" fillId="0" borderId="2" xfId="1" applyNumberFormat="1" applyBorder="1"/>
    <xf numFmtId="4" fontId="4" fillId="0" borderId="2" xfId="1" applyNumberFormat="1" applyBorder="1"/>
    <xf numFmtId="0" fontId="4" fillId="0" borderId="2" xfId="1" applyBorder="1" applyAlignment="1">
      <alignment horizontal="center"/>
    </xf>
    <xf numFmtId="164" fontId="4" fillId="0" borderId="2" xfId="1" applyNumberFormat="1" applyBorder="1"/>
    <xf numFmtId="1" fontId="0" fillId="0" borderId="2" xfId="0" applyNumberFormat="1" applyBorder="1"/>
    <xf numFmtId="1" fontId="4" fillId="0" borderId="2" xfId="0" applyNumberFormat="1" applyFont="1" applyBorder="1"/>
    <xf numFmtId="4" fontId="0" fillId="0" borderId="2" xfId="0" applyNumberFormat="1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4" fontId="0" fillId="0" borderId="0" xfId="0" applyNumberFormat="1"/>
    <xf numFmtId="4" fontId="0" fillId="0" borderId="2" xfId="0" applyNumberFormat="1" applyBorder="1" applyAlignment="1">
      <alignment horizontal="right"/>
    </xf>
    <xf numFmtId="0" fontId="0" fillId="0" borderId="4" xfId="0" applyBorder="1"/>
    <xf numFmtId="4" fontId="0" fillId="0" borderId="0" xfId="0" applyNumberFormat="1" applyBorder="1"/>
    <xf numFmtId="4" fontId="0" fillId="0" borderId="5" xfId="0" applyNumberFormat="1" applyBorder="1" applyAlignment="1">
      <alignment horizontal="right"/>
    </xf>
    <xf numFmtId="0" fontId="6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7" fillId="0" borderId="2" xfId="0" applyNumberFormat="1" applyFont="1" applyBorder="1"/>
    <xf numFmtId="1" fontId="5" fillId="0" borderId="2" xfId="0" applyNumberFormat="1" applyFont="1" applyBorder="1"/>
    <xf numFmtId="4" fontId="5" fillId="0" borderId="2" xfId="0" applyNumberFormat="1" applyFont="1" applyBorder="1"/>
    <xf numFmtId="164" fontId="5" fillId="0" borderId="2" xfId="0" applyNumberFormat="1" applyFont="1" applyBorder="1"/>
    <xf numFmtId="0" fontId="0" fillId="0" borderId="2" xfId="0" applyBorder="1" applyAlignment="1">
      <alignment horizontal="left"/>
    </xf>
    <xf numFmtId="0" fontId="8" fillId="0" borderId="6" xfId="0" applyFont="1" applyFill="1" applyBorder="1"/>
    <xf numFmtId="0" fontId="9" fillId="0" borderId="6" xfId="0" applyFont="1" applyFill="1" applyBorder="1"/>
    <xf numFmtId="0" fontId="9" fillId="0" borderId="7" xfId="0" applyFont="1" applyFill="1" applyBorder="1"/>
    <xf numFmtId="0" fontId="8" fillId="0" borderId="8" xfId="0" applyFont="1" applyBorder="1"/>
    <xf numFmtId="0" fontId="11" fillId="0" borderId="0" xfId="0" applyFont="1"/>
    <xf numFmtId="0" fontId="12" fillId="0" borderId="8" xfId="0" applyFont="1" applyBorder="1"/>
    <xf numFmtId="165" fontId="12" fillId="0" borderId="8" xfId="0" applyNumberFormat="1" applyFont="1" applyBorder="1"/>
    <xf numFmtId="166" fontId="12" fillId="0" borderId="8" xfId="0" applyNumberFormat="1" applyFont="1" applyBorder="1"/>
    <xf numFmtId="167" fontId="12" fillId="0" borderId="8" xfId="0" applyNumberFormat="1" applyFont="1" applyBorder="1"/>
    <xf numFmtId="0" fontId="13" fillId="0" borderId="0" xfId="0" applyFont="1"/>
    <xf numFmtId="0" fontId="12" fillId="0" borderId="0" xfId="0" applyFont="1"/>
    <xf numFmtId="166" fontId="12" fillId="0" borderId="0" xfId="0" applyNumberFormat="1" applyFont="1"/>
    <xf numFmtId="167" fontId="12" fillId="0" borderId="0" xfId="0" applyNumberFormat="1" applyFont="1"/>
    <xf numFmtId="0" fontId="12" fillId="0" borderId="1" xfId="0" applyFont="1" applyBorder="1" applyAlignment="1">
      <alignment wrapText="1"/>
    </xf>
    <xf numFmtId="0" fontId="14" fillId="0" borderId="1" xfId="0" applyFont="1" applyBorder="1" applyAlignment="1" applyProtection="1">
      <alignment horizontal="center" wrapText="1"/>
      <protection locked="0"/>
    </xf>
    <xf numFmtId="0" fontId="14" fillId="0" borderId="1" xfId="0" applyFont="1" applyBorder="1" applyAlignment="1" applyProtection="1">
      <alignment horizontal="left" wrapText="1"/>
      <protection locked="0"/>
    </xf>
    <xf numFmtId="168" fontId="14" fillId="0" borderId="1" xfId="0" applyNumberFormat="1" applyFont="1" applyBorder="1" applyAlignment="1" applyProtection="1">
      <alignment horizontal="right"/>
      <protection locked="0"/>
    </xf>
    <xf numFmtId="167" fontId="12" fillId="0" borderId="1" xfId="0" applyNumberFormat="1" applyFont="1" applyBorder="1" applyAlignment="1">
      <alignment wrapText="1"/>
    </xf>
    <xf numFmtId="0" fontId="12" fillId="0" borderId="0" xfId="0" applyFont="1" applyAlignment="1">
      <alignment wrapText="1"/>
    </xf>
    <xf numFmtId="0" fontId="9" fillId="0" borderId="0" xfId="0" applyFont="1"/>
    <xf numFmtId="166" fontId="12" fillId="0" borderId="1" xfId="0" applyNumberFormat="1" applyFont="1" applyBorder="1"/>
    <xf numFmtId="166" fontId="0" fillId="0" borderId="1" xfId="0" applyNumberFormat="1" applyBorder="1"/>
    <xf numFmtId="165" fontId="12" fillId="0" borderId="0" xfId="0" applyNumberFormat="1" applyFont="1" applyAlignment="1">
      <alignment horizontal="left" wrapText="1"/>
    </xf>
    <xf numFmtId="166" fontId="12" fillId="0" borderId="0" xfId="0" applyNumberFormat="1" applyFont="1" applyAlignment="1">
      <alignment wrapText="1"/>
    </xf>
    <xf numFmtId="167" fontId="12" fillId="0" borderId="0" xfId="0" applyNumberFormat="1" applyFont="1" applyAlignment="1">
      <alignment wrapText="1"/>
    </xf>
    <xf numFmtId="166" fontId="0" fillId="0" borderId="0" xfId="0" applyNumberFormat="1"/>
    <xf numFmtId="167" fontId="8" fillId="0" borderId="0" xfId="0" applyNumberFormat="1" applyFont="1"/>
    <xf numFmtId="166" fontId="8" fillId="0" borderId="0" xfId="0" applyNumberFormat="1" applyFont="1"/>
    <xf numFmtId="166" fontId="9" fillId="0" borderId="0" xfId="0" applyNumberFormat="1" applyFont="1"/>
    <xf numFmtId="167" fontId="9" fillId="0" borderId="0" xfId="0" applyNumberFormat="1" applyFont="1"/>
    <xf numFmtId="0" fontId="14" fillId="0" borderId="1" xfId="0" applyFont="1" applyBorder="1" applyAlignment="1">
      <alignment wrapText="1"/>
    </xf>
    <xf numFmtId="0" fontId="14" fillId="0" borderId="9" xfId="0" applyFont="1" applyBorder="1" applyAlignment="1" applyProtection="1">
      <alignment horizontal="center" wrapText="1"/>
      <protection locked="0"/>
    </xf>
    <xf numFmtId="0" fontId="14" fillId="0" borderId="10" xfId="0" applyFont="1" applyBorder="1" applyAlignment="1" applyProtection="1">
      <alignment horizontal="left" wrapText="1"/>
      <protection locked="0"/>
    </xf>
    <xf numFmtId="168" fontId="14" fillId="0" borderId="11" xfId="0" applyNumberFormat="1" applyFont="1" applyBorder="1" applyAlignment="1" applyProtection="1">
      <alignment horizontal="right"/>
      <protection locked="0"/>
    </xf>
    <xf numFmtId="0" fontId="9" fillId="0" borderId="1" xfId="0" applyFont="1" applyBorder="1"/>
    <xf numFmtId="0" fontId="14" fillId="0" borderId="12" xfId="0" applyFont="1" applyBorder="1" applyAlignment="1" applyProtection="1">
      <alignment horizontal="left" wrapText="1"/>
      <protection locked="0"/>
    </xf>
    <xf numFmtId="0" fontId="12" fillId="0" borderId="13" xfId="0" applyFont="1" applyBorder="1"/>
    <xf numFmtId="0" fontId="8" fillId="0" borderId="0" xfId="0" applyFont="1" applyBorder="1"/>
    <xf numFmtId="0" fontId="8" fillId="0" borderId="0" xfId="0" applyFont="1"/>
    <xf numFmtId="4" fontId="12" fillId="0" borderId="1" xfId="0" applyNumberFormat="1" applyFont="1" applyBorder="1" applyAlignment="1">
      <alignment wrapText="1"/>
    </xf>
    <xf numFmtId="4" fontId="9" fillId="0" borderId="1" xfId="0" applyNumberFormat="1" applyFont="1" applyBorder="1"/>
    <xf numFmtId="4" fontId="12" fillId="0" borderId="1" xfId="0" applyNumberFormat="1" applyFont="1" applyBorder="1"/>
    <xf numFmtId="4" fontId="0" fillId="0" borderId="1" xfId="0" applyNumberFormat="1" applyBorder="1"/>
    <xf numFmtId="0" fontId="12" fillId="0" borderId="1" xfId="0" applyFont="1" applyBorder="1"/>
    <xf numFmtId="4" fontId="8" fillId="0" borderId="1" xfId="0" applyNumberFormat="1" applyFont="1" applyBorder="1"/>
    <xf numFmtId="4" fontId="13" fillId="0" borderId="1" xfId="0" applyNumberFormat="1" applyFont="1" applyBorder="1"/>
    <xf numFmtId="0" fontId="15" fillId="0" borderId="1" xfId="0" applyFont="1" applyBorder="1" applyAlignment="1" applyProtection="1">
      <alignment horizontal="center" wrapText="1"/>
      <protection locked="0"/>
    </xf>
    <xf numFmtId="167" fontId="16" fillId="0" borderId="1" xfId="0" applyNumberFormat="1" applyFont="1" applyBorder="1"/>
    <xf numFmtId="0" fontId="12" fillId="0" borderId="14" xfId="0" applyFont="1" applyBorder="1"/>
    <xf numFmtId="0" fontId="14" fillId="0" borderId="14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left" wrapText="1"/>
      <protection locked="0"/>
    </xf>
    <xf numFmtId="168" fontId="14" fillId="0" borderId="14" xfId="0" applyNumberFormat="1" applyFont="1" applyBorder="1" applyAlignment="1" applyProtection="1">
      <alignment horizontal="right"/>
      <protection locked="0"/>
    </xf>
    <xf numFmtId="167" fontId="12" fillId="0" borderId="14" xfId="0" applyNumberFormat="1" applyFont="1" applyBorder="1"/>
    <xf numFmtId="167" fontId="12" fillId="0" borderId="14" xfId="0" applyNumberFormat="1" applyFont="1" applyBorder="1" applyAlignment="1">
      <alignment wrapText="1"/>
    </xf>
    <xf numFmtId="0" fontId="13" fillId="0" borderId="14" xfId="0" applyFont="1" applyBorder="1"/>
    <xf numFmtId="167" fontId="16" fillId="0" borderId="1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0" fontId="8" fillId="0" borderId="7" xfId="0" applyFont="1" applyFill="1" applyBorder="1"/>
    <xf numFmtId="0" fontId="10" fillId="0" borderId="15" xfId="0" applyFont="1" applyFill="1" applyBorder="1"/>
    <xf numFmtId="0" fontId="9" fillId="0" borderId="15" xfId="0" applyFont="1" applyFill="1" applyBorder="1"/>
    <xf numFmtId="0" fontId="12" fillId="0" borderId="0" xfId="0" applyFont="1" applyBorder="1" applyAlignment="1">
      <alignment wrapText="1"/>
    </xf>
    <xf numFmtId="0" fontId="14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Border="1" applyAlignment="1" applyProtection="1">
      <alignment horizontal="left" wrapText="1"/>
      <protection locked="0"/>
    </xf>
    <xf numFmtId="168" fontId="14" fillId="0" borderId="0" xfId="0" applyNumberFormat="1" applyFont="1" applyBorder="1" applyAlignment="1" applyProtection="1">
      <alignment horizontal="right"/>
      <protection locked="0"/>
    </xf>
    <xf numFmtId="167" fontId="12" fillId="0" borderId="0" xfId="0" applyNumberFormat="1" applyFont="1" applyBorder="1" applyAlignment="1">
      <alignment wrapText="1"/>
    </xf>
    <xf numFmtId="0" fontId="9" fillId="0" borderId="16" xfId="0" applyFont="1" applyFill="1" applyBorder="1"/>
    <xf numFmtId="0" fontId="9" fillId="0" borderId="17" xfId="0" applyFont="1" applyFill="1" applyBorder="1"/>
    <xf numFmtId="0" fontId="9" fillId="0" borderId="18" xfId="0" applyFont="1" applyFill="1" applyBorder="1"/>
    <xf numFmtId="0" fontId="11" fillId="0" borderId="0" xfId="0" applyFont="1" applyBorder="1"/>
    <xf numFmtId="0" fontId="0" fillId="0" borderId="0" xfId="0" applyBorder="1"/>
    <xf numFmtId="0" fontId="12" fillId="0" borderId="0" xfId="0" applyFont="1" applyBorder="1"/>
    <xf numFmtId="0" fontId="13" fillId="0" borderId="0" xfId="0" applyFont="1" applyBorder="1"/>
    <xf numFmtId="0" fontId="9" fillId="0" borderId="0" xfId="0" applyFont="1" applyBorder="1"/>
    <xf numFmtId="166" fontId="12" fillId="0" borderId="0" xfId="0" applyNumberFormat="1" applyFont="1" applyBorder="1"/>
    <xf numFmtId="166" fontId="0" fillId="0" borderId="0" xfId="0" applyNumberFormat="1" applyBorder="1"/>
    <xf numFmtId="0" fontId="17" fillId="3" borderId="0" xfId="0" applyNumberFormat="1" applyFont="1" applyFill="1" applyAlignment="1" applyProtection="1"/>
    <xf numFmtId="0" fontId="14" fillId="3" borderId="0" xfId="0" applyNumberFormat="1" applyFont="1" applyFill="1" applyAlignment="1" applyProtection="1"/>
    <xf numFmtId="2" fontId="14" fillId="3" borderId="0" xfId="0" applyNumberFormat="1" applyFont="1" applyFill="1" applyAlignment="1" applyProtection="1"/>
    <xf numFmtId="0" fontId="18" fillId="3" borderId="0" xfId="0" applyNumberFormat="1" applyFont="1" applyFill="1" applyAlignment="1" applyProtection="1"/>
    <xf numFmtId="0" fontId="19" fillId="3" borderId="0" xfId="0" applyNumberFormat="1" applyFont="1" applyFill="1" applyAlignment="1" applyProtection="1"/>
    <xf numFmtId="0" fontId="20" fillId="3" borderId="0" xfId="0" applyNumberFormat="1" applyFont="1" applyFill="1" applyAlignment="1" applyProtection="1"/>
    <xf numFmtId="2" fontId="20" fillId="3" borderId="0" xfId="0" applyNumberFormat="1" applyFont="1" applyFill="1" applyAlignment="1" applyProtection="1"/>
    <xf numFmtId="4" fontId="20" fillId="3" borderId="0" xfId="0" applyNumberFormat="1" applyFont="1" applyFill="1" applyAlignment="1" applyProtection="1"/>
    <xf numFmtId="0" fontId="21" fillId="3" borderId="0" xfId="0" applyNumberFormat="1" applyFont="1" applyFill="1" applyAlignment="1" applyProtection="1"/>
    <xf numFmtId="0" fontId="20" fillId="4" borderId="19" xfId="0" applyNumberFormat="1" applyFont="1" applyFill="1" applyBorder="1" applyAlignment="1" applyProtection="1">
      <alignment horizontal="center" vertical="center" wrapText="1"/>
    </xf>
    <xf numFmtId="2" fontId="20" fillId="4" borderId="19" xfId="0" applyNumberFormat="1" applyFont="1" applyFill="1" applyBorder="1" applyAlignment="1" applyProtection="1">
      <alignment horizontal="center" vertical="center" wrapText="1"/>
    </xf>
    <xf numFmtId="169" fontId="20" fillId="0" borderId="0" xfId="0" applyNumberFormat="1" applyFont="1" applyFill="1" applyBorder="1" applyAlignment="1" applyProtection="1">
      <alignment horizontal="center" wrapText="1"/>
    </xf>
    <xf numFmtId="169" fontId="20" fillId="0" borderId="0" xfId="0" applyNumberFormat="1" applyFont="1" applyFill="1" applyBorder="1" applyAlignment="1" applyProtection="1"/>
    <xf numFmtId="169" fontId="19" fillId="0" borderId="0" xfId="0" applyNumberFormat="1" applyFont="1" applyFill="1" applyBorder="1" applyAlignment="1" applyProtection="1">
      <alignment wrapText="1"/>
    </xf>
    <xf numFmtId="169" fontId="20" fillId="0" borderId="0" xfId="0" applyNumberFormat="1" applyFont="1" applyFill="1" applyBorder="1" applyAlignment="1" applyProtection="1">
      <alignment wrapText="1"/>
    </xf>
    <xf numFmtId="2" fontId="20" fillId="0" borderId="0" xfId="0" applyNumberFormat="1" applyFont="1" applyFill="1" applyBorder="1" applyAlignment="1" applyProtection="1">
      <alignment wrapText="1"/>
    </xf>
    <xf numFmtId="4" fontId="20" fillId="0" borderId="0" xfId="0" applyNumberFormat="1" applyFont="1" applyFill="1" applyBorder="1" applyAlignment="1" applyProtection="1">
      <alignment wrapText="1"/>
    </xf>
    <xf numFmtId="4" fontId="20" fillId="0" borderId="0" xfId="0" applyNumberFormat="1" applyFont="1" applyFill="1" applyBorder="1" applyAlignment="1" applyProtection="1">
      <alignment vertical="center" wrapText="1"/>
    </xf>
    <xf numFmtId="4" fontId="22" fillId="0" borderId="20" xfId="0" applyNumberFormat="1" applyFont="1" applyFill="1" applyBorder="1" applyAlignment="1" applyProtection="1">
      <alignment vertical="center"/>
    </xf>
    <xf numFmtId="169" fontId="23" fillId="0" borderId="13" xfId="0" applyNumberFormat="1" applyFont="1" applyFill="1" applyBorder="1" applyAlignment="1" applyProtection="1">
      <alignment vertical="center"/>
    </xf>
    <xf numFmtId="4" fontId="22" fillId="0" borderId="13" xfId="0" applyNumberFormat="1" applyFont="1" applyFill="1" applyBorder="1" applyAlignment="1" applyProtection="1">
      <alignment vertical="center"/>
    </xf>
    <xf numFmtId="4" fontId="22" fillId="0" borderId="21" xfId="0" applyNumberFormat="1" applyFont="1" applyFill="1" applyBorder="1" applyAlignment="1" applyProtection="1">
      <alignment vertical="center"/>
    </xf>
    <xf numFmtId="169" fontId="24" fillId="0" borderId="22" xfId="0" applyNumberFormat="1" applyFont="1" applyFill="1" applyBorder="1" applyAlignment="1" applyProtection="1">
      <alignment vertical="center"/>
    </xf>
    <xf numFmtId="169" fontId="24" fillId="0" borderId="0" xfId="0" applyNumberFormat="1" applyFont="1" applyFill="1" applyBorder="1" applyAlignment="1" applyProtection="1">
      <alignment vertical="center"/>
    </xf>
    <xf numFmtId="169" fontId="25" fillId="0" borderId="0" xfId="0" applyNumberFormat="1" applyFont="1" applyFill="1" applyBorder="1" applyAlignment="1" applyProtection="1">
      <alignment vertical="center"/>
    </xf>
    <xf numFmtId="169" fontId="24" fillId="0" borderId="0" xfId="0" applyNumberFormat="1" applyFont="1" applyFill="1" applyBorder="1" applyAlignment="1" applyProtection="1">
      <alignment horizontal="center" vertical="center"/>
    </xf>
    <xf numFmtId="4" fontId="24" fillId="0" borderId="0" xfId="0" applyNumberFormat="1" applyFont="1" applyFill="1" applyBorder="1" applyAlignment="1" applyProtection="1">
      <alignment vertical="center"/>
    </xf>
    <xf numFmtId="4" fontId="24" fillId="0" borderId="23" xfId="0" applyNumberFormat="1" applyFont="1" applyFill="1" applyBorder="1" applyAlignment="1" applyProtection="1">
      <alignment vertical="center"/>
    </xf>
    <xf numFmtId="169" fontId="24" fillId="0" borderId="0" xfId="0" applyNumberFormat="1" applyFont="1" applyFill="1" applyBorder="1" applyAlignment="1" applyProtection="1">
      <alignment vertical="center" wrapText="1"/>
    </xf>
    <xf numFmtId="170" fontId="24" fillId="0" borderId="0" xfId="0" applyNumberFormat="1" applyFont="1" applyFill="1" applyBorder="1" applyAlignment="1" applyProtection="1">
      <alignment vertical="center"/>
    </xf>
    <xf numFmtId="170" fontId="24" fillId="0" borderId="23" xfId="0" applyNumberFormat="1" applyFont="1" applyFill="1" applyBorder="1" applyAlignment="1" applyProtection="1">
      <alignment vertical="center"/>
    </xf>
    <xf numFmtId="169" fontId="23" fillId="0" borderId="24" xfId="0" applyNumberFormat="1" applyFont="1" applyFill="1" applyBorder="1" applyAlignment="1" applyProtection="1">
      <alignment vertical="center"/>
    </xf>
    <xf numFmtId="169" fontId="23" fillId="0" borderId="3" xfId="0" applyNumberFormat="1" applyFont="1" applyFill="1" applyBorder="1" applyAlignment="1" applyProtection="1">
      <alignment vertical="center"/>
    </xf>
    <xf numFmtId="169" fontId="23" fillId="0" borderId="3" xfId="0" applyNumberFormat="1" applyFont="1" applyFill="1" applyBorder="1" applyAlignment="1" applyProtection="1">
      <alignment horizontal="center" vertical="center"/>
    </xf>
    <xf numFmtId="4" fontId="23" fillId="0" borderId="3" xfId="0" applyNumberFormat="1" applyFont="1" applyFill="1" applyBorder="1" applyAlignment="1" applyProtection="1">
      <alignment vertical="center"/>
    </xf>
    <xf numFmtId="170" fontId="23" fillId="0" borderId="3" xfId="0" applyNumberFormat="1" applyFont="1" applyFill="1" applyBorder="1" applyAlignment="1" applyProtection="1">
      <alignment vertical="center"/>
    </xf>
    <xf numFmtId="170" fontId="23" fillId="0" borderId="25" xfId="0" applyNumberFormat="1" applyFont="1" applyFill="1" applyBorder="1" applyAlignment="1" applyProtection="1">
      <alignment vertical="center"/>
    </xf>
    <xf numFmtId="169" fontId="20" fillId="0" borderId="0" xfId="0" applyNumberFormat="1" applyFont="1" applyFill="1" applyBorder="1" applyAlignment="1" applyProtection="1">
      <alignment horizontal="center" vertical="center" wrapText="1"/>
    </xf>
    <xf numFmtId="169" fontId="20" fillId="0" borderId="0" xfId="0" applyNumberFormat="1" applyFont="1" applyFill="1" applyBorder="1" applyAlignment="1" applyProtection="1">
      <alignment vertical="center"/>
    </xf>
    <xf numFmtId="169" fontId="19" fillId="0" borderId="0" xfId="0" applyNumberFormat="1" applyFont="1" applyFill="1" applyBorder="1" applyAlignment="1" applyProtection="1">
      <alignment vertical="center" wrapText="1"/>
    </xf>
    <xf numFmtId="169" fontId="20" fillId="0" borderId="0" xfId="0" applyNumberFormat="1" applyFont="1" applyFill="1" applyBorder="1" applyAlignment="1" applyProtection="1">
      <alignment vertical="center" wrapText="1"/>
    </xf>
    <xf numFmtId="2" fontId="20" fillId="0" borderId="0" xfId="0" applyNumberFormat="1" applyFont="1" applyFill="1" applyBorder="1" applyAlignment="1" applyProtection="1">
      <alignment vertical="center" wrapText="1"/>
    </xf>
    <xf numFmtId="170" fontId="20" fillId="0" borderId="0" xfId="0" applyNumberFormat="1" applyFont="1" applyFill="1" applyBorder="1" applyAlignment="1" applyProtection="1">
      <alignment vertical="center" wrapText="1"/>
    </xf>
    <xf numFmtId="169" fontId="24" fillId="0" borderId="20" xfId="0" applyNumberFormat="1" applyFont="1" applyFill="1" applyBorder="1" applyAlignment="1" applyProtection="1">
      <alignment vertical="center"/>
    </xf>
    <xf numFmtId="169" fontId="24" fillId="0" borderId="13" xfId="0" applyNumberFormat="1" applyFont="1" applyFill="1" applyBorder="1" applyAlignment="1" applyProtection="1">
      <alignment vertical="center"/>
    </xf>
    <xf numFmtId="169" fontId="24" fillId="0" borderId="13" xfId="0" applyNumberFormat="1" applyFont="1" applyFill="1" applyBorder="1" applyAlignment="1" applyProtection="1">
      <alignment horizontal="center" vertical="center"/>
    </xf>
    <xf numFmtId="4" fontId="24" fillId="0" borderId="13" xfId="0" applyNumberFormat="1" applyFont="1" applyFill="1" applyBorder="1" applyAlignment="1" applyProtection="1">
      <alignment vertical="center"/>
    </xf>
    <xf numFmtId="170" fontId="24" fillId="0" borderId="13" xfId="0" applyNumberFormat="1" applyFont="1" applyFill="1" applyBorder="1" applyAlignment="1" applyProtection="1">
      <alignment vertical="center"/>
    </xf>
    <xf numFmtId="170" fontId="24" fillId="0" borderId="21" xfId="0" applyNumberFormat="1" applyFont="1" applyFill="1" applyBorder="1" applyAlignment="1" applyProtection="1">
      <alignment vertical="center"/>
    </xf>
    <xf numFmtId="0" fontId="0" fillId="0" borderId="13" xfId="0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2" fontId="24" fillId="0" borderId="13" xfId="0" applyNumberFormat="1" applyFont="1" applyFill="1" applyBorder="1" applyAlignment="1" applyProtection="1">
      <alignment vertical="center"/>
    </xf>
    <xf numFmtId="10" fontId="24" fillId="0" borderId="0" xfId="0" applyNumberFormat="1" applyFont="1" applyFill="1" applyBorder="1" applyAlignment="1" applyProtection="1">
      <alignment vertical="center"/>
    </xf>
    <xf numFmtId="0" fontId="29" fillId="3" borderId="0" xfId="0" applyFont="1" applyFill="1" applyAlignment="1"/>
    <xf numFmtId="169" fontId="30" fillId="3" borderId="0" xfId="0" applyNumberFormat="1" applyFont="1" applyFill="1" applyBorder="1" applyAlignment="1" applyProtection="1"/>
    <xf numFmtId="0" fontId="31" fillId="3" borderId="0" xfId="0" applyFont="1" applyFill="1" applyAlignment="1"/>
    <xf numFmtId="2" fontId="31" fillId="3" borderId="0" xfId="0" applyNumberFormat="1" applyFont="1" applyFill="1" applyAlignment="1"/>
    <xf numFmtId="171" fontId="30" fillId="3" borderId="0" xfId="0" applyNumberFormat="1" applyFont="1" applyFill="1" applyBorder="1" applyAlignment="1" applyProtection="1"/>
    <xf numFmtId="167" fontId="0" fillId="0" borderId="0" xfId="0" applyNumberFormat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0" fillId="0" borderId="6" xfId="0" applyFont="1" applyFill="1" applyBorder="1"/>
    <xf numFmtId="167" fontId="8" fillId="0" borderId="13" xfId="0" applyNumberFormat="1" applyFont="1" applyBorder="1"/>
    <xf numFmtId="172" fontId="12" fillId="0" borderId="8" xfId="0" applyNumberFormat="1" applyFont="1" applyBorder="1"/>
    <xf numFmtId="172" fontId="12" fillId="0" borderId="0" xfId="0" applyNumberFormat="1" applyFont="1"/>
    <xf numFmtId="172" fontId="8" fillId="0" borderId="0" xfId="0" applyNumberFormat="1" applyFont="1"/>
    <xf numFmtId="172" fontId="9" fillId="0" borderId="0" xfId="0" applyNumberFormat="1" applyFont="1"/>
    <xf numFmtId="2" fontId="0" fillId="0" borderId="1" xfId="0" applyNumberFormat="1" applyBorder="1"/>
    <xf numFmtId="0" fontId="14" fillId="0" borderId="26" xfId="0" applyFont="1" applyFill="1" applyBorder="1"/>
    <xf numFmtId="0" fontId="9" fillId="0" borderId="27" xfId="0" applyFont="1" applyFill="1" applyBorder="1"/>
    <xf numFmtId="0" fontId="9" fillId="0" borderId="28" xfId="0" applyFont="1" applyFill="1" applyBorder="1"/>
    <xf numFmtId="0" fontId="12" fillId="0" borderId="28" xfId="0" applyFont="1" applyFill="1" applyBorder="1"/>
    <xf numFmtId="0" fontId="9" fillId="0" borderId="29" xfId="0" applyFont="1" applyFill="1" applyBorder="1"/>
    <xf numFmtId="0" fontId="9" fillId="0" borderId="30" xfId="0" applyFont="1" applyFill="1" applyBorder="1"/>
    <xf numFmtId="0" fontId="12" fillId="0" borderId="31" xfId="0" applyFont="1" applyFill="1" applyBorder="1"/>
    <xf numFmtId="0" fontId="9" fillId="0" borderId="32" xfId="0" applyFont="1" applyFill="1" applyBorder="1"/>
    <xf numFmtId="0" fontId="9" fillId="0" borderId="33" xfId="0" applyFont="1" applyFill="1" applyBorder="1"/>
    <xf numFmtId="0" fontId="12" fillId="0" borderId="33" xfId="0" applyFont="1" applyFill="1" applyBorder="1"/>
    <xf numFmtId="0" fontId="9" fillId="0" borderId="34" xfId="0" applyFont="1" applyFill="1" applyBorder="1"/>
    <xf numFmtId="0" fontId="9" fillId="0" borderId="35" xfId="0" applyFont="1" applyFill="1" applyBorder="1"/>
    <xf numFmtId="0" fontId="9" fillId="0" borderId="31" xfId="0" applyFont="1" applyFill="1" applyBorder="1"/>
    <xf numFmtId="0" fontId="12" fillId="0" borderId="34" xfId="0" applyFont="1" applyFill="1" applyBorder="1"/>
    <xf numFmtId="0" fontId="12" fillId="0" borderId="35" xfId="0" applyFont="1" applyFill="1" applyBorder="1"/>
    <xf numFmtId="0" fontId="12" fillId="0" borderId="36" xfId="0" applyFont="1" applyFill="1" applyBorder="1"/>
    <xf numFmtId="0" fontId="9" fillId="0" borderId="37" xfId="0" applyFont="1" applyFill="1" applyBorder="1"/>
    <xf numFmtId="0" fontId="9" fillId="0" borderId="38" xfId="0" applyFont="1" applyFill="1" applyBorder="1"/>
    <xf numFmtId="0" fontId="12" fillId="0" borderId="38" xfId="0" applyFont="1" applyFill="1" applyBorder="1"/>
    <xf numFmtId="0" fontId="9" fillId="0" borderId="39" xfId="0" applyFont="1" applyFill="1" applyBorder="1"/>
    <xf numFmtId="0" fontId="9" fillId="0" borderId="40" xfId="0" applyFont="1" applyFill="1" applyBorder="1"/>
    <xf numFmtId="0" fontId="9" fillId="0" borderId="41" xfId="0" applyFont="1" applyFill="1" applyBorder="1"/>
    <xf numFmtId="0" fontId="9" fillId="0" borderId="42" xfId="0" applyFont="1" applyFill="1" applyBorder="1"/>
    <xf numFmtId="0" fontId="12" fillId="0" borderId="15" xfId="0" applyFont="1" applyFill="1" applyBorder="1"/>
    <xf numFmtId="0" fontId="9" fillId="0" borderId="43" xfId="0" applyFont="1" applyFill="1" applyBorder="1"/>
    <xf numFmtId="0" fontId="9" fillId="0" borderId="36" xfId="0" applyFont="1" applyFill="1" applyBorder="1"/>
    <xf numFmtId="0" fontId="8" fillId="0" borderId="44" xfId="0" applyFont="1" applyFill="1" applyBorder="1" applyAlignment="1">
      <alignment horizontal="center"/>
    </xf>
    <xf numFmtId="0" fontId="12" fillId="0" borderId="45" xfId="0" applyFont="1" applyFill="1" applyBorder="1"/>
    <xf numFmtId="0" fontId="12" fillId="0" borderId="46" xfId="0" applyFont="1" applyFill="1" applyBorder="1"/>
    <xf numFmtId="0" fontId="12" fillId="0" borderId="47" xfId="0" applyFont="1" applyFill="1" applyBorder="1"/>
    <xf numFmtId="0" fontId="8" fillId="0" borderId="48" xfId="0" applyFont="1" applyFill="1" applyBorder="1" applyAlignment="1">
      <alignment horizontal="center"/>
    </xf>
    <xf numFmtId="0" fontId="12" fillId="0" borderId="37" xfId="0" applyFont="1" applyFill="1" applyBorder="1"/>
    <xf numFmtId="0" fontId="12" fillId="0" borderId="49" xfId="0" applyFont="1" applyFill="1" applyBorder="1" applyAlignment="1">
      <alignment horizontal="center"/>
    </xf>
    <xf numFmtId="0" fontId="12" fillId="0" borderId="50" xfId="0" applyFont="1" applyFill="1" applyBorder="1"/>
    <xf numFmtId="167" fontId="12" fillId="0" borderId="50" xfId="0" applyNumberFormat="1" applyFont="1" applyFill="1" applyBorder="1"/>
    <xf numFmtId="167" fontId="12" fillId="0" borderId="51" xfId="0" applyNumberFormat="1" applyFont="1" applyFill="1" applyBorder="1"/>
    <xf numFmtId="0" fontId="12" fillId="0" borderId="52" xfId="0" applyFont="1" applyFill="1" applyBorder="1" applyAlignment="1">
      <alignment horizontal="center"/>
    </xf>
    <xf numFmtId="0" fontId="12" fillId="0" borderId="0" xfId="0" applyFont="1" applyFill="1" applyBorder="1"/>
    <xf numFmtId="0" fontId="9" fillId="0" borderId="53" xfId="0" applyFont="1" applyFill="1" applyBorder="1"/>
    <xf numFmtId="167" fontId="12" fillId="0" borderId="54" xfId="0" applyNumberFormat="1" applyFont="1" applyFill="1" applyBorder="1"/>
    <xf numFmtId="0" fontId="12" fillId="0" borderId="55" xfId="0" applyFont="1" applyFill="1" applyBorder="1" applyAlignment="1">
      <alignment horizontal="center"/>
    </xf>
    <xf numFmtId="0" fontId="12" fillId="0" borderId="56" xfId="0" applyFont="1" applyFill="1" applyBorder="1"/>
    <xf numFmtId="167" fontId="12" fillId="0" borderId="56" xfId="0" applyNumberFormat="1" applyFont="1" applyFill="1" applyBorder="1"/>
    <xf numFmtId="167" fontId="12" fillId="0" borderId="0" xfId="0" applyNumberFormat="1" applyFont="1" applyFill="1" applyBorder="1"/>
    <xf numFmtId="0" fontId="12" fillId="0" borderId="57" xfId="0" applyFont="1" applyFill="1" applyBorder="1" applyAlignment="1">
      <alignment horizontal="center"/>
    </xf>
    <xf numFmtId="0" fontId="12" fillId="0" borderId="58" xfId="0" applyFont="1" applyFill="1" applyBorder="1"/>
    <xf numFmtId="167" fontId="12" fillId="0" borderId="59" xfId="0" applyNumberFormat="1" applyFont="1" applyFill="1" applyBorder="1"/>
    <xf numFmtId="0" fontId="12" fillId="0" borderId="60" xfId="0" applyFont="1" applyFill="1" applyBorder="1" applyAlignment="1">
      <alignment horizontal="center"/>
    </xf>
    <xf numFmtId="0" fontId="12" fillId="0" borderId="61" xfId="0" applyFont="1" applyFill="1" applyBorder="1"/>
    <xf numFmtId="167" fontId="12" fillId="0" borderId="62" xfId="0" applyNumberFormat="1" applyFont="1" applyFill="1" applyBorder="1"/>
    <xf numFmtId="167" fontId="12" fillId="0" borderId="58" xfId="0" applyNumberFormat="1" applyFont="1" applyFill="1" applyBorder="1"/>
    <xf numFmtId="0" fontId="9" fillId="0" borderId="61" xfId="0" applyFont="1" applyFill="1" applyBorder="1"/>
    <xf numFmtId="167" fontId="12" fillId="0" borderId="61" xfId="0" applyNumberFormat="1" applyFont="1" applyFill="1" applyBorder="1"/>
    <xf numFmtId="0" fontId="9" fillId="0" borderId="58" xfId="0" applyFont="1" applyFill="1" applyBorder="1"/>
    <xf numFmtId="167" fontId="9" fillId="0" borderId="59" xfId="0" applyNumberFormat="1" applyFont="1" applyFill="1" applyBorder="1"/>
    <xf numFmtId="0" fontId="12" fillId="0" borderId="63" xfId="0" applyFont="1" applyFill="1" applyBorder="1"/>
    <xf numFmtId="167" fontId="12" fillId="0" borderId="63" xfId="0" applyNumberFormat="1" applyFont="1" applyFill="1" applyBorder="1"/>
    <xf numFmtId="167" fontId="9" fillId="0" borderId="64" xfId="0" applyNumberFormat="1" applyFont="1" applyFill="1" applyBorder="1"/>
    <xf numFmtId="167" fontId="8" fillId="0" borderId="65" xfId="0" applyNumberFormat="1" applyFont="1" applyFill="1" applyBorder="1"/>
    <xf numFmtId="0" fontId="9" fillId="0" borderId="66" xfId="0" applyFont="1" applyFill="1" applyBorder="1"/>
    <xf numFmtId="167" fontId="8" fillId="0" borderId="67" xfId="0" applyNumberFormat="1" applyFont="1" applyFill="1" applyBorder="1"/>
    <xf numFmtId="0" fontId="12" fillId="0" borderId="48" xfId="0" applyFont="1" applyFill="1" applyBorder="1" applyAlignment="1">
      <alignment horizontal="center"/>
    </xf>
    <xf numFmtId="0" fontId="12" fillId="0" borderId="68" xfId="0" applyFont="1" applyFill="1" applyBorder="1"/>
    <xf numFmtId="167" fontId="9" fillId="0" borderId="69" xfId="0" applyNumberFormat="1" applyFont="1" applyFill="1" applyBorder="1"/>
    <xf numFmtId="167" fontId="9" fillId="0" borderId="15" xfId="0" applyNumberFormat="1" applyFont="1" applyFill="1" applyBorder="1"/>
    <xf numFmtId="167" fontId="9" fillId="0" borderId="70" xfId="0" applyNumberFormat="1" applyFont="1" applyFill="1" applyBorder="1"/>
    <xf numFmtId="167" fontId="9" fillId="0" borderId="71" xfId="0" applyNumberFormat="1" applyFont="1" applyFill="1" applyBorder="1"/>
    <xf numFmtId="0" fontId="12" fillId="0" borderId="42" xfId="0" applyFont="1" applyFill="1" applyBorder="1"/>
    <xf numFmtId="167" fontId="9" fillId="0" borderId="18" xfId="0" applyNumberFormat="1" applyFont="1" applyFill="1" applyBorder="1"/>
    <xf numFmtId="167" fontId="12" fillId="0" borderId="53" xfId="0" applyNumberFormat="1" applyFont="1" applyFill="1" applyBorder="1"/>
    <xf numFmtId="0" fontId="12" fillId="0" borderId="53" xfId="0" applyFont="1" applyFill="1" applyBorder="1"/>
    <xf numFmtId="0" fontId="12" fillId="0" borderId="32" xfId="0" applyFont="1" applyFill="1" applyBorder="1"/>
    <xf numFmtId="167" fontId="9" fillId="0" borderId="34" xfId="0" applyNumberFormat="1" applyFont="1" applyFill="1" applyBorder="1"/>
    <xf numFmtId="167" fontId="9" fillId="0" borderId="53" xfId="0" applyNumberFormat="1" applyFont="1" applyFill="1" applyBorder="1"/>
    <xf numFmtId="167" fontId="9" fillId="0" borderId="58" xfId="0" applyNumberFormat="1" applyFont="1" applyFill="1" applyBorder="1"/>
    <xf numFmtId="167" fontId="8" fillId="0" borderId="72" xfId="0" applyNumberFormat="1" applyFont="1" applyFill="1" applyBorder="1"/>
    <xf numFmtId="0" fontId="9" fillId="0" borderId="73" xfId="0" applyFont="1" applyFill="1" applyBorder="1"/>
    <xf numFmtId="0" fontId="12" fillId="0" borderId="74" xfId="0" applyFont="1" applyFill="1" applyBorder="1"/>
    <xf numFmtId="0" fontId="9" fillId="0" borderId="75" xfId="0" applyFont="1" applyFill="1" applyBorder="1"/>
    <xf numFmtId="0" fontId="9" fillId="0" borderId="76" xfId="0" applyFont="1" applyFill="1" applyBorder="1"/>
    <xf numFmtId="0" fontId="9" fillId="0" borderId="77" xfId="0" applyFont="1" applyFill="1" applyBorder="1"/>
    <xf numFmtId="0" fontId="8" fillId="0" borderId="78" xfId="0" applyFont="1" applyFill="1" applyBorder="1" applyAlignment="1">
      <alignment horizontal="center"/>
    </xf>
    <xf numFmtId="0" fontId="12" fillId="0" borderId="27" xfId="0" applyFont="1" applyFill="1" applyBorder="1"/>
    <xf numFmtId="167" fontId="9" fillId="0" borderId="43" xfId="0" applyNumberFormat="1" applyFont="1" applyFill="1" applyBorder="1"/>
    <xf numFmtId="0" fontId="9" fillId="0" borderId="79" xfId="0" applyFont="1" applyFill="1" applyBorder="1"/>
    <xf numFmtId="0" fontId="9" fillId="0" borderId="80" xfId="0" applyFont="1" applyFill="1" applyBorder="1"/>
    <xf numFmtId="0" fontId="9" fillId="0" borderId="81" xfId="0" applyFont="1" applyFill="1" applyBorder="1"/>
    <xf numFmtId="0" fontId="9" fillId="0" borderId="82" xfId="0" applyFont="1" applyFill="1" applyBorder="1"/>
    <xf numFmtId="0" fontId="12" fillId="0" borderId="83" xfId="0" applyFont="1" applyFill="1" applyBorder="1" applyAlignment="1">
      <alignment horizontal="center"/>
    </xf>
    <xf numFmtId="0" fontId="12" fillId="0" borderId="51" xfId="0" applyFont="1" applyFill="1" applyBorder="1"/>
    <xf numFmtId="0" fontId="9" fillId="0" borderId="84" xfId="0" applyFont="1" applyFill="1" applyBorder="1"/>
    <xf numFmtId="167" fontId="12" fillId="0" borderId="85" xfId="0" applyNumberFormat="1" applyFont="1" applyFill="1" applyBorder="1"/>
    <xf numFmtId="0" fontId="9" fillId="0" borderId="86" xfId="0" applyFont="1" applyFill="1" applyBorder="1"/>
    <xf numFmtId="0" fontId="9" fillId="0" borderId="87" xfId="0" applyFont="1" applyFill="1" applyBorder="1"/>
    <xf numFmtId="0" fontId="9" fillId="0" borderId="88" xfId="0" applyFont="1" applyFill="1" applyBorder="1"/>
    <xf numFmtId="167" fontId="12" fillId="0" borderId="89" xfId="0" applyNumberFormat="1" applyFont="1" applyFill="1" applyBorder="1"/>
    <xf numFmtId="0" fontId="9" fillId="0" borderId="90" xfId="0" applyFont="1" applyFill="1" applyBorder="1"/>
    <xf numFmtId="0" fontId="9" fillId="0" borderId="91" xfId="0" applyFont="1" applyFill="1" applyBorder="1"/>
    <xf numFmtId="0" fontId="9" fillId="0" borderId="92" xfId="0" applyFont="1" applyFill="1" applyBorder="1"/>
    <xf numFmtId="167" fontId="9" fillId="0" borderId="93" xfId="0" applyNumberFormat="1" applyFont="1" applyFill="1" applyBorder="1"/>
    <xf numFmtId="167" fontId="8" fillId="0" borderId="94" xfId="0" applyNumberFormat="1" applyFont="1" applyFill="1" applyBorder="1"/>
    <xf numFmtId="0" fontId="9" fillId="0" borderId="0" xfId="0" applyFont="1" applyFill="1" applyBorder="1"/>
    <xf numFmtId="0" fontId="9" fillId="0" borderId="95" xfId="0" applyFont="1" applyFill="1" applyBorder="1"/>
    <xf numFmtId="0" fontId="9" fillId="0" borderId="96" xfId="0" applyFont="1" applyFill="1" applyBorder="1"/>
    <xf numFmtId="167" fontId="9" fillId="0" borderId="54" xfId="0" applyNumberFormat="1" applyFont="1" applyFill="1" applyBorder="1"/>
    <xf numFmtId="0" fontId="12" fillId="0" borderId="97" xfId="0" applyFont="1" applyFill="1" applyBorder="1"/>
    <xf numFmtId="0" fontId="9" fillId="0" borderId="98" xfId="0" applyFont="1" applyFill="1" applyBorder="1"/>
    <xf numFmtId="0" fontId="9" fillId="0" borderId="99" xfId="0" applyFont="1" applyFill="1" applyBorder="1"/>
    <xf numFmtId="0" fontId="12" fillId="0" borderId="98" xfId="0" applyFont="1" applyFill="1" applyBorder="1" applyAlignment="1">
      <alignment horizontal="center"/>
    </xf>
    <xf numFmtId="0" fontId="12" fillId="0" borderId="98" xfId="0" applyFont="1" applyFill="1" applyBorder="1"/>
    <xf numFmtId="167" fontId="9" fillId="0" borderId="100" xfId="0" applyNumberFormat="1" applyFont="1" applyFill="1" applyBorder="1"/>
    <xf numFmtId="0" fontId="9" fillId="0" borderId="101" xfId="0" applyFont="1" applyFill="1" applyBorder="1"/>
    <xf numFmtId="0" fontId="9" fillId="0" borderId="102" xfId="0" applyFont="1" applyFill="1" applyBorder="1"/>
    <xf numFmtId="0" fontId="9" fillId="0" borderId="97" xfId="0" applyFont="1" applyFill="1" applyBorder="1"/>
    <xf numFmtId="0" fontId="9" fillId="0" borderId="103" xfId="0" applyFont="1" applyFill="1" applyBorder="1"/>
    <xf numFmtId="0" fontId="9" fillId="0" borderId="104" xfId="0" applyFont="1" applyFill="1" applyBorder="1"/>
    <xf numFmtId="0" fontId="9" fillId="0" borderId="105" xfId="0" applyFont="1" applyFill="1" applyBorder="1"/>
    <xf numFmtId="0" fontId="9" fillId="0" borderId="106" xfId="0" applyFont="1" applyFill="1" applyBorder="1"/>
    <xf numFmtId="0" fontId="9" fillId="0" borderId="107" xfId="0" applyFont="1" applyFill="1" applyBorder="1"/>
    <xf numFmtId="0" fontId="9" fillId="0" borderId="108" xfId="0" applyFont="1" applyFill="1" applyBorder="1"/>
    <xf numFmtId="0" fontId="9" fillId="0" borderId="109" xfId="0" applyFont="1" applyFill="1" applyBorder="1"/>
    <xf numFmtId="0" fontId="10" fillId="0" borderId="7" xfId="0" applyFont="1" applyFill="1" applyBorder="1"/>
    <xf numFmtId="0" fontId="32" fillId="0" borderId="3" xfId="0" applyFont="1" applyBorder="1" applyProtection="1"/>
    <xf numFmtId="0" fontId="33" fillId="0" borderId="0" xfId="0" applyFont="1"/>
    <xf numFmtId="2" fontId="0" fillId="0" borderId="0" xfId="0" applyNumberFormat="1"/>
    <xf numFmtId="0" fontId="0" fillId="0" borderId="1" xfId="0" applyNumberFormat="1" applyBorder="1"/>
    <xf numFmtId="0" fontId="34" fillId="0" borderId="1" xfId="0" applyFont="1" applyBorder="1"/>
    <xf numFmtId="0" fontId="0" fillId="0" borderId="1" xfId="0" applyBorder="1" applyAlignment="1">
      <alignment wrapText="1"/>
    </xf>
    <xf numFmtId="0" fontId="35" fillId="0" borderId="1" xfId="0" applyFont="1" applyBorder="1" applyAlignment="1">
      <alignment wrapText="1"/>
    </xf>
    <xf numFmtId="0" fontId="0" fillId="0" borderId="1" xfId="0" applyBorder="1" applyAlignment="1">
      <alignment vertical="top"/>
    </xf>
    <xf numFmtId="0" fontId="0" fillId="0" borderId="110" xfId="0" applyBorder="1"/>
    <xf numFmtId="0" fontId="24" fillId="0" borderId="0" xfId="0" applyNumberFormat="1" applyFont="1" applyFill="1" applyBorder="1" applyAlignment="1" applyProtection="1">
      <alignment vertical="center" wrapText="1"/>
    </xf>
    <xf numFmtId="0" fontId="36" fillId="0" borderId="0" xfId="0" applyFont="1"/>
  </cellXfs>
  <cellStyles count="2">
    <cellStyle name="normálne_Lazaretská-EPS" xfId="1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3"/>
  <sheetViews>
    <sheetView topLeftCell="A4" workbookViewId="0">
      <selection activeCell="B48" sqref="B48"/>
    </sheetView>
  </sheetViews>
  <sheetFormatPr defaultRowHeight="15"/>
  <cols>
    <col min="1" max="1" width="4.7109375" customWidth="1"/>
    <col min="2" max="2" width="52.85546875" customWidth="1"/>
    <col min="3" max="3" width="5" customWidth="1"/>
    <col min="4" max="4" width="10" customWidth="1"/>
    <col min="5" max="5" width="7.42578125" customWidth="1"/>
    <col min="6" max="6" width="8.42578125" customWidth="1"/>
    <col min="7" max="7" width="7.42578125" customWidth="1"/>
    <col min="8" max="8" width="8" customWidth="1"/>
    <col min="9" max="9" width="7.85546875" customWidth="1"/>
  </cols>
  <sheetData>
    <row r="1" spans="1:9">
      <c r="B1" t="s">
        <v>251</v>
      </c>
    </row>
    <row r="2" spans="1:9" ht="15.75">
      <c r="B2" s="294" t="s">
        <v>253</v>
      </c>
    </row>
    <row r="3" spans="1:9">
      <c r="B3" t="s">
        <v>254</v>
      </c>
    </row>
    <row r="4" spans="1:9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295" customFormat="1">
      <c r="A5" s="296">
        <v>1</v>
      </c>
      <c r="B5" t="s">
        <v>267</v>
      </c>
      <c r="C5" s="170" t="s">
        <v>14</v>
      </c>
      <c r="D5" s="170">
        <v>1</v>
      </c>
      <c r="E5" s="170"/>
      <c r="F5" s="170"/>
      <c r="G5" s="170">
        <f t="shared" ref="G5:G20" si="0">D5*E5</f>
        <v>0</v>
      </c>
      <c r="H5" s="170">
        <f t="shared" ref="H5:H20" si="1" xml:space="preserve">  D5*F5</f>
        <v>0</v>
      </c>
      <c r="I5" s="170">
        <f t="shared" ref="I5:I20" si="2">G5+H5</f>
        <v>0</v>
      </c>
    </row>
    <row r="6" spans="1:9" s="295" customFormat="1">
      <c r="A6" s="296">
        <v>2</v>
      </c>
      <c r="B6" s="3" t="s">
        <v>268</v>
      </c>
      <c r="C6" s="170" t="s">
        <v>14</v>
      </c>
      <c r="D6" s="170">
        <v>1</v>
      </c>
      <c r="E6" s="170"/>
      <c r="F6" s="170"/>
      <c r="G6" s="170">
        <f t="shared" si="0"/>
        <v>0</v>
      </c>
      <c r="H6" s="170">
        <f t="shared" si="1"/>
        <v>0</v>
      </c>
      <c r="I6" s="170">
        <f t="shared" si="2"/>
        <v>0</v>
      </c>
    </row>
    <row r="7" spans="1:9" s="295" customFormat="1">
      <c r="A7" s="296">
        <v>3</v>
      </c>
      <c r="B7" s="3" t="s">
        <v>269</v>
      </c>
      <c r="C7" s="170" t="s">
        <v>14</v>
      </c>
      <c r="D7" s="170">
        <v>1</v>
      </c>
      <c r="E7" s="170"/>
      <c r="F7" s="170"/>
      <c r="G7" s="170">
        <f t="shared" ref="G7:G13" si="3">D7*E7</f>
        <v>0</v>
      </c>
      <c r="H7" s="170">
        <f t="shared" ref="H7:H13" si="4" xml:space="preserve">  D7*F7</f>
        <v>0</v>
      </c>
      <c r="I7" s="170">
        <f t="shared" ref="I7:I13" si="5">G7+H7</f>
        <v>0</v>
      </c>
    </row>
    <row r="8" spans="1:9" s="295" customFormat="1">
      <c r="A8" s="296">
        <v>4</v>
      </c>
      <c r="B8" s="3" t="s">
        <v>274</v>
      </c>
      <c r="C8" s="170" t="s">
        <v>14</v>
      </c>
      <c r="D8" s="170">
        <v>1</v>
      </c>
      <c r="E8" s="170"/>
      <c r="F8" s="170"/>
      <c r="G8" s="170">
        <f t="shared" si="3"/>
        <v>0</v>
      </c>
      <c r="H8" s="170">
        <f t="shared" si="4"/>
        <v>0</v>
      </c>
      <c r="I8" s="170">
        <f t="shared" si="5"/>
        <v>0</v>
      </c>
    </row>
    <row r="9" spans="1:9" s="295" customFormat="1">
      <c r="A9" s="296">
        <v>5</v>
      </c>
      <c r="B9" s="3" t="s">
        <v>275</v>
      </c>
      <c r="C9" s="170" t="s">
        <v>14</v>
      </c>
      <c r="D9" s="170">
        <v>1</v>
      </c>
      <c r="E9" s="170"/>
      <c r="F9" s="170"/>
      <c r="G9" s="170">
        <f t="shared" si="3"/>
        <v>0</v>
      </c>
      <c r="H9" s="170">
        <f t="shared" si="4"/>
        <v>0</v>
      </c>
      <c r="I9" s="170">
        <f t="shared" si="5"/>
        <v>0</v>
      </c>
    </row>
    <row r="10" spans="1:9" s="295" customFormat="1">
      <c r="A10" s="296">
        <v>6</v>
      </c>
      <c r="B10" s="3" t="s">
        <v>276</v>
      </c>
      <c r="C10" s="170" t="s">
        <v>14</v>
      </c>
      <c r="D10" s="170">
        <v>1</v>
      </c>
      <c r="E10" s="170"/>
      <c r="F10" s="170"/>
      <c r="G10" s="170">
        <f t="shared" si="3"/>
        <v>0</v>
      </c>
      <c r="H10" s="170">
        <f t="shared" si="4"/>
        <v>0</v>
      </c>
      <c r="I10" s="170">
        <f t="shared" si="5"/>
        <v>0</v>
      </c>
    </row>
    <row r="11" spans="1:9" s="295" customFormat="1">
      <c r="A11" s="296">
        <v>7</v>
      </c>
      <c r="B11" s="3" t="s">
        <v>270</v>
      </c>
      <c r="C11" s="170" t="s">
        <v>14</v>
      </c>
      <c r="D11" s="170">
        <v>1</v>
      </c>
      <c r="E11" s="170"/>
      <c r="F11" s="170"/>
      <c r="G11" s="170">
        <f t="shared" si="3"/>
        <v>0</v>
      </c>
      <c r="H11" s="170">
        <f t="shared" si="4"/>
        <v>0</v>
      </c>
      <c r="I11" s="170">
        <f t="shared" si="5"/>
        <v>0</v>
      </c>
    </row>
    <row r="12" spans="1:9" s="295" customFormat="1">
      <c r="A12" s="296">
        <v>8</v>
      </c>
      <c r="B12" s="3" t="s">
        <v>271</v>
      </c>
      <c r="C12" s="170" t="s">
        <v>14</v>
      </c>
      <c r="D12" s="170">
        <v>1</v>
      </c>
      <c r="E12" s="170"/>
      <c r="F12" s="170"/>
      <c r="G12" s="170">
        <f t="shared" si="3"/>
        <v>0</v>
      </c>
      <c r="H12" s="170">
        <f t="shared" si="4"/>
        <v>0</v>
      </c>
      <c r="I12" s="170">
        <f t="shared" si="5"/>
        <v>0</v>
      </c>
    </row>
    <row r="13" spans="1:9" s="295" customFormat="1">
      <c r="A13" s="296">
        <v>9</v>
      </c>
      <c r="B13" s="3" t="s">
        <v>272</v>
      </c>
      <c r="C13" s="170" t="s">
        <v>14</v>
      </c>
      <c r="D13" s="170">
        <v>1</v>
      </c>
      <c r="E13" s="170"/>
      <c r="F13" s="170"/>
      <c r="G13" s="170">
        <f t="shared" si="3"/>
        <v>0</v>
      </c>
      <c r="H13" s="170">
        <f t="shared" si="4"/>
        <v>0</v>
      </c>
      <c r="I13" s="170">
        <f t="shared" si="5"/>
        <v>0</v>
      </c>
    </row>
    <row r="14" spans="1:9" s="295" customFormat="1">
      <c r="A14" s="296">
        <v>10</v>
      </c>
      <c r="B14" s="3" t="s">
        <v>277</v>
      </c>
      <c r="C14" s="170" t="s">
        <v>14</v>
      </c>
      <c r="D14" s="170">
        <v>6</v>
      </c>
      <c r="E14" s="170"/>
      <c r="F14" s="170"/>
      <c r="G14" s="170">
        <f t="shared" ref="G14:G18" si="6">D14*E14</f>
        <v>0</v>
      </c>
      <c r="H14" s="170">
        <f t="shared" ref="H14:H18" si="7" xml:space="preserve">  D14*F14</f>
        <v>0</v>
      </c>
      <c r="I14" s="170">
        <f t="shared" ref="I14:I18" si="8">G14+H14</f>
        <v>0</v>
      </c>
    </row>
    <row r="15" spans="1:9">
      <c r="A15" s="3">
        <v>11</v>
      </c>
      <c r="B15" s="301" t="s">
        <v>273</v>
      </c>
      <c r="C15" s="170" t="s">
        <v>14</v>
      </c>
      <c r="D15" s="170">
        <v>6</v>
      </c>
      <c r="E15" s="170"/>
      <c r="F15" s="170"/>
      <c r="G15" s="170">
        <f t="shared" si="6"/>
        <v>0</v>
      </c>
      <c r="H15" s="170">
        <f t="shared" si="7"/>
        <v>0</v>
      </c>
      <c r="I15" s="170">
        <f t="shared" si="8"/>
        <v>0</v>
      </c>
    </row>
    <row r="16" spans="1:9">
      <c r="A16" s="3">
        <v>12</v>
      </c>
      <c r="B16" s="170" t="s">
        <v>278</v>
      </c>
      <c r="C16" s="170" t="s">
        <v>14</v>
      </c>
      <c r="D16" s="170">
        <v>8</v>
      </c>
      <c r="E16" s="170"/>
      <c r="F16" s="170"/>
      <c r="G16" s="170">
        <f t="shared" si="6"/>
        <v>0</v>
      </c>
      <c r="H16" s="170">
        <f t="shared" si="7"/>
        <v>0</v>
      </c>
      <c r="I16" s="170">
        <f t="shared" si="8"/>
        <v>0</v>
      </c>
    </row>
    <row r="17" spans="1:9">
      <c r="A17" s="3">
        <v>13</v>
      </c>
      <c r="B17" s="3" t="s">
        <v>279</v>
      </c>
      <c r="C17" s="3" t="s">
        <v>14</v>
      </c>
      <c r="D17" s="170">
        <v>8</v>
      </c>
      <c r="E17" s="170"/>
      <c r="F17" s="170"/>
      <c r="G17" s="170">
        <f t="shared" si="6"/>
        <v>0</v>
      </c>
      <c r="H17" s="170">
        <f t="shared" si="7"/>
        <v>0</v>
      </c>
      <c r="I17" s="170">
        <f t="shared" si="8"/>
        <v>0</v>
      </c>
    </row>
    <row r="18" spans="1:9">
      <c r="A18" s="3">
        <v>14</v>
      </c>
      <c r="B18" s="3" t="s">
        <v>280</v>
      </c>
      <c r="C18" s="3" t="s">
        <v>14</v>
      </c>
      <c r="D18" s="170">
        <v>8</v>
      </c>
      <c r="E18" s="170"/>
      <c r="F18" s="170"/>
      <c r="G18" s="170">
        <f t="shared" si="6"/>
        <v>0</v>
      </c>
      <c r="H18" s="170">
        <f t="shared" si="7"/>
        <v>0</v>
      </c>
      <c r="I18" s="170">
        <f t="shared" si="8"/>
        <v>0</v>
      </c>
    </row>
    <row r="19" spans="1:9">
      <c r="A19" s="300">
        <v>15</v>
      </c>
      <c r="B19" s="3" t="s">
        <v>281</v>
      </c>
      <c r="C19" s="3" t="s">
        <v>14</v>
      </c>
      <c r="D19" s="170">
        <v>8</v>
      </c>
      <c r="E19" s="170"/>
      <c r="F19" s="170"/>
      <c r="G19" s="170">
        <f t="shared" ref="G19" si="9">D19*E19</f>
        <v>0</v>
      </c>
      <c r="H19" s="170">
        <f t="shared" ref="H19" si="10" xml:space="preserve">  D19*F19</f>
        <v>0</v>
      </c>
      <c r="I19" s="170">
        <f t="shared" ref="I19" si="11">G19+H19</f>
        <v>0</v>
      </c>
    </row>
    <row r="20" spans="1:9">
      <c r="A20" s="300">
        <v>16</v>
      </c>
      <c r="B20" s="298" t="s">
        <v>282</v>
      </c>
      <c r="C20" s="3" t="s">
        <v>14</v>
      </c>
      <c r="D20" s="170">
        <v>4</v>
      </c>
      <c r="E20" s="170"/>
      <c r="F20" s="170"/>
      <c r="G20" s="170">
        <f t="shared" si="0"/>
        <v>0</v>
      </c>
      <c r="H20" s="170">
        <f t="shared" si="1"/>
        <v>0</v>
      </c>
      <c r="I20" s="170">
        <f t="shared" si="2"/>
        <v>0</v>
      </c>
    </row>
    <row r="21" spans="1:9" ht="16.5" customHeight="1">
      <c r="A21" s="300">
        <v>17</v>
      </c>
      <c r="B21" s="298" t="s">
        <v>283</v>
      </c>
      <c r="C21" s="3" t="s">
        <v>14</v>
      </c>
      <c r="D21" s="170">
        <v>2</v>
      </c>
      <c r="E21" s="170"/>
      <c r="F21" s="170"/>
      <c r="G21" s="170">
        <f t="shared" ref="G21" si="12">D21*E21</f>
        <v>0</v>
      </c>
      <c r="H21" s="170">
        <f t="shared" ref="H21" si="13" xml:space="preserve">  D21*F21</f>
        <v>0</v>
      </c>
      <c r="I21" s="170">
        <f t="shared" ref="I21" si="14">G21+H21</f>
        <v>0</v>
      </c>
    </row>
    <row r="22" spans="1:9">
      <c r="A22" s="300">
        <v>18</v>
      </c>
      <c r="B22" s="299" t="s">
        <v>284</v>
      </c>
      <c r="C22" s="3" t="s">
        <v>14</v>
      </c>
      <c r="D22" s="170">
        <v>1</v>
      </c>
      <c r="E22" s="170"/>
      <c r="F22" s="170"/>
      <c r="G22" s="170">
        <f t="shared" ref="G22:G25" si="15">D22*E22</f>
        <v>0</v>
      </c>
      <c r="H22" s="170">
        <f t="shared" ref="H22:H25" si="16" xml:space="preserve">  D22*F22</f>
        <v>0</v>
      </c>
      <c r="I22" s="170">
        <f t="shared" ref="I22:I25" si="17">G22+H22</f>
        <v>0</v>
      </c>
    </row>
    <row r="23" spans="1:9" ht="15" customHeight="1">
      <c r="A23" s="300">
        <v>19</v>
      </c>
      <c r="B23" s="298" t="s">
        <v>285</v>
      </c>
      <c r="C23" s="3" t="s">
        <v>14</v>
      </c>
      <c r="D23" s="170">
        <v>3</v>
      </c>
      <c r="E23" s="170"/>
      <c r="F23" s="170"/>
      <c r="G23" s="170">
        <f t="shared" si="15"/>
        <v>0</v>
      </c>
      <c r="H23" s="170">
        <f t="shared" si="16"/>
        <v>0</v>
      </c>
      <c r="I23" s="170">
        <f t="shared" si="17"/>
        <v>0</v>
      </c>
    </row>
    <row r="24" spans="1:9">
      <c r="A24" s="300">
        <v>20</v>
      </c>
      <c r="B24" s="298" t="s">
        <v>286</v>
      </c>
      <c r="C24" s="3" t="s">
        <v>14</v>
      </c>
      <c r="D24" s="170">
        <v>1</v>
      </c>
      <c r="E24" s="170"/>
      <c r="F24" s="170"/>
      <c r="G24" s="170">
        <f t="shared" si="15"/>
        <v>0</v>
      </c>
      <c r="H24" s="170">
        <f t="shared" si="16"/>
        <v>0</v>
      </c>
      <c r="I24" s="170">
        <f t="shared" si="17"/>
        <v>0</v>
      </c>
    </row>
    <row r="25" spans="1:9">
      <c r="A25" s="300">
        <v>21</v>
      </c>
      <c r="B25" s="298" t="s">
        <v>287</v>
      </c>
      <c r="C25" s="3" t="s">
        <v>14</v>
      </c>
      <c r="D25" s="170">
        <v>4</v>
      </c>
      <c r="E25" s="170"/>
      <c r="F25" s="170"/>
      <c r="G25" s="170">
        <f t="shared" si="15"/>
        <v>0</v>
      </c>
      <c r="H25" s="170">
        <f t="shared" si="16"/>
        <v>0</v>
      </c>
      <c r="I25" s="170">
        <f t="shared" si="17"/>
        <v>0</v>
      </c>
    </row>
    <row r="26" spans="1:9">
      <c r="A26" s="300">
        <v>22</v>
      </c>
      <c r="B26" s="298" t="s">
        <v>288</v>
      </c>
      <c r="C26" s="3" t="s">
        <v>14</v>
      </c>
      <c r="D26" s="170">
        <v>1</v>
      </c>
      <c r="E26" s="170"/>
      <c r="F26" s="170"/>
      <c r="G26" s="170">
        <f t="shared" ref="G26:G37" si="18">D26*E26</f>
        <v>0</v>
      </c>
      <c r="H26" s="170">
        <f t="shared" ref="H26:H37" si="19" xml:space="preserve">  D26*F26</f>
        <v>0</v>
      </c>
      <c r="I26" s="170">
        <f t="shared" ref="I26:I37" si="20">G26+H26</f>
        <v>0</v>
      </c>
    </row>
    <row r="27" spans="1:9" ht="30" customHeight="1">
      <c r="A27" s="300">
        <v>23</v>
      </c>
      <c r="B27" s="299" t="s">
        <v>289</v>
      </c>
      <c r="C27" s="3" t="s">
        <v>14</v>
      </c>
      <c r="D27" s="170">
        <v>1</v>
      </c>
      <c r="E27" s="170"/>
      <c r="F27" s="170"/>
      <c r="G27" s="170">
        <f t="shared" si="18"/>
        <v>0</v>
      </c>
      <c r="H27" s="170">
        <f t="shared" si="19"/>
        <v>0</v>
      </c>
      <c r="I27" s="170">
        <f t="shared" si="20"/>
        <v>0</v>
      </c>
    </row>
    <row r="28" spans="1:9">
      <c r="A28" s="296">
        <v>24</v>
      </c>
      <c r="B28" s="170" t="s">
        <v>9</v>
      </c>
      <c r="C28" s="170" t="s">
        <v>10</v>
      </c>
      <c r="D28" s="170">
        <v>200</v>
      </c>
      <c r="E28" s="170"/>
      <c r="F28" s="170"/>
      <c r="G28" s="170">
        <f t="shared" si="18"/>
        <v>0</v>
      </c>
      <c r="H28" s="170">
        <f t="shared" si="19"/>
        <v>0</v>
      </c>
      <c r="I28" s="170">
        <f t="shared" si="20"/>
        <v>0</v>
      </c>
    </row>
    <row r="29" spans="1:9">
      <c r="A29" s="296">
        <v>25</v>
      </c>
      <c r="B29" s="170" t="s">
        <v>11</v>
      </c>
      <c r="C29" s="170" t="s">
        <v>10</v>
      </c>
      <c r="D29" s="170">
        <v>200</v>
      </c>
      <c r="E29" s="170"/>
      <c r="F29" s="170"/>
      <c r="G29" s="170">
        <f t="shared" si="18"/>
        <v>0</v>
      </c>
      <c r="H29" s="170">
        <f t="shared" si="19"/>
        <v>0</v>
      </c>
      <c r="I29" s="170">
        <f t="shared" si="20"/>
        <v>0</v>
      </c>
    </row>
    <row r="30" spans="1:9">
      <c r="A30" s="296">
        <v>26</v>
      </c>
      <c r="B30" s="170" t="s">
        <v>12</v>
      </c>
      <c r="C30" s="170" t="s">
        <v>10</v>
      </c>
      <c r="D30" s="170">
        <v>70</v>
      </c>
      <c r="E30" s="170"/>
      <c r="F30" s="170"/>
      <c r="G30" s="170">
        <f t="shared" si="18"/>
        <v>0</v>
      </c>
      <c r="H30" s="170">
        <f t="shared" si="19"/>
        <v>0</v>
      </c>
      <c r="I30" s="170">
        <f t="shared" si="20"/>
        <v>0</v>
      </c>
    </row>
    <row r="31" spans="1:9">
      <c r="A31" s="296">
        <v>27</v>
      </c>
      <c r="B31" s="170" t="s">
        <v>13</v>
      </c>
      <c r="C31" s="170" t="s">
        <v>14</v>
      </c>
      <c r="D31" s="170">
        <v>40</v>
      </c>
      <c r="E31" s="170"/>
      <c r="F31" s="170"/>
      <c r="G31" s="170">
        <f t="shared" si="18"/>
        <v>0</v>
      </c>
      <c r="H31" s="170">
        <f t="shared" si="19"/>
        <v>0</v>
      </c>
      <c r="I31" s="170">
        <f t="shared" si="20"/>
        <v>0</v>
      </c>
    </row>
    <row r="32" spans="1:9">
      <c r="A32" s="296">
        <v>28</v>
      </c>
      <c r="B32" s="170" t="s">
        <v>15</v>
      </c>
      <c r="C32" s="170" t="s">
        <v>14</v>
      </c>
      <c r="D32" s="170">
        <v>20</v>
      </c>
      <c r="E32" s="170"/>
      <c r="F32" s="170"/>
      <c r="G32" s="170">
        <f t="shared" si="18"/>
        <v>0</v>
      </c>
      <c r="H32" s="170">
        <f t="shared" si="19"/>
        <v>0</v>
      </c>
      <c r="I32" s="170">
        <f t="shared" si="20"/>
        <v>0</v>
      </c>
    </row>
    <row r="33" spans="1:9">
      <c r="A33" s="296">
        <v>29</v>
      </c>
      <c r="B33" s="170" t="s">
        <v>16</v>
      </c>
      <c r="C33" s="170" t="s">
        <v>14</v>
      </c>
      <c r="D33" s="170">
        <v>60</v>
      </c>
      <c r="E33" s="170"/>
      <c r="F33" s="170"/>
      <c r="G33" s="170">
        <f t="shared" si="18"/>
        <v>0</v>
      </c>
      <c r="H33" s="170">
        <f t="shared" si="19"/>
        <v>0</v>
      </c>
      <c r="I33" s="170">
        <f t="shared" si="20"/>
        <v>0</v>
      </c>
    </row>
    <row r="34" spans="1:9">
      <c r="A34" s="3">
        <v>30</v>
      </c>
      <c r="B34" s="170" t="s">
        <v>17</v>
      </c>
      <c r="C34" s="170" t="s">
        <v>10</v>
      </c>
      <c r="D34" s="170">
        <v>100</v>
      </c>
      <c r="E34" s="170"/>
      <c r="F34" s="170"/>
      <c r="G34" s="170">
        <f t="shared" si="18"/>
        <v>0</v>
      </c>
      <c r="H34" s="170">
        <f t="shared" si="19"/>
        <v>0</v>
      </c>
      <c r="I34" s="170">
        <f t="shared" si="20"/>
        <v>0</v>
      </c>
    </row>
    <row r="35" spans="1:9">
      <c r="A35" s="3">
        <v>31</v>
      </c>
      <c r="B35" s="170" t="s">
        <v>18</v>
      </c>
      <c r="C35" s="170" t="s">
        <v>10</v>
      </c>
      <c r="D35" s="170">
        <v>100</v>
      </c>
      <c r="E35" s="170"/>
      <c r="F35" s="170"/>
      <c r="G35" s="170">
        <f t="shared" si="18"/>
        <v>0</v>
      </c>
      <c r="H35" s="170">
        <f t="shared" si="19"/>
        <v>0</v>
      </c>
      <c r="I35" s="170">
        <f t="shared" si="20"/>
        <v>0</v>
      </c>
    </row>
    <row r="36" spans="1:9">
      <c r="A36" s="3">
        <v>32</v>
      </c>
      <c r="B36" s="3" t="s">
        <v>19</v>
      </c>
      <c r="C36" s="3" t="s">
        <v>10</v>
      </c>
      <c r="D36" s="170">
        <v>250</v>
      </c>
      <c r="E36" s="170"/>
      <c r="F36" s="170"/>
      <c r="G36" s="170">
        <f t="shared" si="18"/>
        <v>0</v>
      </c>
      <c r="H36" s="170">
        <f t="shared" si="19"/>
        <v>0</v>
      </c>
      <c r="I36" s="170">
        <f t="shared" si="20"/>
        <v>0</v>
      </c>
    </row>
    <row r="37" spans="1:9">
      <c r="A37" s="3">
        <v>33</v>
      </c>
      <c r="B37" s="3" t="s">
        <v>20</v>
      </c>
      <c r="C37" s="3" t="s">
        <v>14</v>
      </c>
      <c r="D37" s="170">
        <v>30</v>
      </c>
      <c r="E37" s="170"/>
      <c r="F37" s="170"/>
      <c r="G37" s="170">
        <f t="shared" si="18"/>
        <v>0</v>
      </c>
      <c r="H37" s="170">
        <f t="shared" si="19"/>
        <v>0</v>
      </c>
      <c r="I37" s="170">
        <f t="shared" si="20"/>
        <v>0</v>
      </c>
    </row>
    <row r="38" spans="1:9">
      <c r="A38" s="3"/>
      <c r="B38" s="3" t="s">
        <v>260</v>
      </c>
      <c r="C38" s="3"/>
      <c r="D38" s="170"/>
      <c r="E38" s="170"/>
      <c r="F38" s="170"/>
      <c r="G38" s="170"/>
      <c r="H38" s="170"/>
      <c r="I38" s="170"/>
    </row>
    <row r="39" spans="1:9" ht="45">
      <c r="A39" s="300">
        <v>34</v>
      </c>
      <c r="B39" s="298" t="s">
        <v>258</v>
      </c>
      <c r="C39" s="3" t="s">
        <v>14</v>
      </c>
      <c r="D39" s="170">
        <v>10</v>
      </c>
      <c r="E39" s="170"/>
      <c r="F39" s="170"/>
      <c r="G39" s="170">
        <f t="shared" ref="G39:G47" si="21">D39*E39</f>
        <v>0</v>
      </c>
      <c r="H39" s="170">
        <f t="shared" ref="H39:H47" si="22" xml:space="preserve">  D39*F39</f>
        <v>0</v>
      </c>
      <c r="I39" s="170">
        <f t="shared" ref="I39:I47" si="23">G39+H39</f>
        <v>0</v>
      </c>
    </row>
    <row r="40" spans="1:9" ht="30">
      <c r="A40" s="300">
        <v>35</v>
      </c>
      <c r="B40" s="298" t="s">
        <v>266</v>
      </c>
      <c r="C40" s="3" t="s">
        <v>14</v>
      </c>
      <c r="D40" s="170">
        <v>9</v>
      </c>
      <c r="E40" s="170"/>
      <c r="F40" s="170"/>
      <c r="G40" s="170">
        <f t="shared" si="21"/>
        <v>0</v>
      </c>
      <c r="H40" s="170">
        <f t="shared" si="22"/>
        <v>0</v>
      </c>
      <c r="I40" s="170">
        <f t="shared" si="23"/>
        <v>0</v>
      </c>
    </row>
    <row r="41" spans="1:9" ht="45">
      <c r="A41" s="300">
        <v>36</v>
      </c>
      <c r="B41" s="299" t="s">
        <v>259</v>
      </c>
      <c r="C41" s="3" t="s">
        <v>14</v>
      </c>
      <c r="D41" s="170">
        <v>4</v>
      </c>
      <c r="E41" s="170"/>
      <c r="F41" s="170"/>
      <c r="G41" s="170">
        <f t="shared" si="21"/>
        <v>0</v>
      </c>
      <c r="H41" s="170">
        <f t="shared" si="22"/>
        <v>0</v>
      </c>
      <c r="I41" s="170">
        <f t="shared" si="23"/>
        <v>0</v>
      </c>
    </row>
    <row r="42" spans="1:9" ht="45">
      <c r="A42" s="300">
        <v>37</v>
      </c>
      <c r="B42" s="298" t="s">
        <v>261</v>
      </c>
      <c r="C42" s="3" t="s">
        <v>14</v>
      </c>
      <c r="D42" s="170">
        <v>9</v>
      </c>
      <c r="E42" s="170"/>
      <c r="F42" s="170"/>
      <c r="G42" s="170">
        <f t="shared" si="21"/>
        <v>0</v>
      </c>
      <c r="H42" s="170">
        <f t="shared" si="22"/>
        <v>0</v>
      </c>
      <c r="I42" s="170">
        <f t="shared" si="23"/>
        <v>0</v>
      </c>
    </row>
    <row r="43" spans="1:9" ht="30">
      <c r="A43" s="300">
        <v>38</v>
      </c>
      <c r="B43" s="298" t="s">
        <v>262</v>
      </c>
      <c r="C43" s="3" t="s">
        <v>14</v>
      </c>
      <c r="D43" s="170">
        <v>5</v>
      </c>
      <c r="E43" s="170"/>
      <c r="F43" s="170"/>
      <c r="G43" s="170">
        <f t="shared" si="21"/>
        <v>0</v>
      </c>
      <c r="H43" s="170">
        <f t="shared" si="22"/>
        <v>0</v>
      </c>
      <c r="I43" s="170">
        <f t="shared" si="23"/>
        <v>0</v>
      </c>
    </row>
    <row r="44" spans="1:9" ht="45">
      <c r="A44" s="300">
        <v>39</v>
      </c>
      <c r="B44" s="298" t="s">
        <v>263</v>
      </c>
      <c r="C44" s="3" t="s">
        <v>14</v>
      </c>
      <c r="D44" s="170">
        <v>5</v>
      </c>
      <c r="E44" s="170"/>
      <c r="F44" s="170"/>
      <c r="G44" s="170">
        <f t="shared" si="21"/>
        <v>0</v>
      </c>
      <c r="H44" s="170">
        <f t="shared" si="22"/>
        <v>0</v>
      </c>
      <c r="I44" s="170">
        <f t="shared" si="23"/>
        <v>0</v>
      </c>
    </row>
    <row r="45" spans="1:9" ht="30">
      <c r="A45" s="300">
        <v>40</v>
      </c>
      <c r="B45" s="298" t="s">
        <v>264</v>
      </c>
      <c r="C45" s="3" t="s">
        <v>14</v>
      </c>
      <c r="D45" s="170">
        <v>1</v>
      </c>
      <c r="E45" s="170"/>
      <c r="F45" s="170"/>
      <c r="G45" s="170">
        <f t="shared" si="21"/>
        <v>0</v>
      </c>
      <c r="H45" s="170">
        <f t="shared" si="22"/>
        <v>0</v>
      </c>
      <c r="I45" s="170">
        <f t="shared" si="23"/>
        <v>0</v>
      </c>
    </row>
    <row r="46" spans="1:9" ht="45">
      <c r="A46" s="300">
        <v>41</v>
      </c>
      <c r="B46" s="299" t="s">
        <v>265</v>
      </c>
      <c r="C46" s="3" t="s">
        <v>14</v>
      </c>
      <c r="D46" s="170">
        <v>4</v>
      </c>
      <c r="E46" s="170"/>
      <c r="F46" s="170"/>
      <c r="G46" s="170">
        <f t="shared" si="21"/>
        <v>0</v>
      </c>
      <c r="H46" s="170">
        <f t="shared" si="22"/>
        <v>0</v>
      </c>
      <c r="I46" s="170">
        <f t="shared" si="23"/>
        <v>0</v>
      </c>
    </row>
    <row r="47" spans="1:9">
      <c r="A47" s="300">
        <v>42</v>
      </c>
      <c r="B47" s="3" t="s">
        <v>21</v>
      </c>
      <c r="C47" s="3" t="s">
        <v>22</v>
      </c>
      <c r="D47" s="170">
        <v>8</v>
      </c>
      <c r="E47" s="170"/>
      <c r="F47" s="170"/>
      <c r="G47" s="170">
        <f t="shared" si="21"/>
        <v>0</v>
      </c>
      <c r="H47" s="170">
        <f t="shared" si="22"/>
        <v>0</v>
      </c>
      <c r="I47" s="170">
        <f t="shared" si="23"/>
        <v>0</v>
      </c>
    </row>
    <row r="48" spans="1:9">
      <c r="A48" s="300"/>
      <c r="B48" s="3"/>
      <c r="C48" s="3"/>
      <c r="D48" s="3"/>
      <c r="E48" s="3"/>
      <c r="F48" s="3"/>
      <c r="G48" s="3"/>
      <c r="H48" s="3"/>
      <c r="I48" s="3"/>
    </row>
    <row r="49" spans="1:9">
      <c r="A49" s="300"/>
      <c r="B49" s="3" t="s">
        <v>8</v>
      </c>
      <c r="C49" s="3"/>
      <c r="D49" s="3"/>
      <c r="E49" s="3"/>
      <c r="F49" s="3"/>
      <c r="G49" s="3"/>
      <c r="H49" s="3"/>
      <c r="I49" s="170">
        <f>SUM(I5:I48)</f>
        <v>0</v>
      </c>
    </row>
    <row r="50" spans="1:9">
      <c r="A50" s="3"/>
      <c r="B50" s="297"/>
      <c r="C50" s="3"/>
      <c r="D50" s="170"/>
      <c r="E50" s="170"/>
      <c r="F50" s="170"/>
      <c r="G50" s="170"/>
      <c r="H50" s="170"/>
      <c r="I50" s="170"/>
    </row>
    <row r="51" spans="1:9">
      <c r="A51" s="3"/>
      <c r="B51" s="3"/>
      <c r="C51" s="3"/>
      <c r="D51" s="170"/>
      <c r="E51" s="170"/>
      <c r="F51" s="170"/>
      <c r="G51" s="170"/>
      <c r="H51" s="170"/>
      <c r="I51" s="170"/>
    </row>
    <row r="52" spans="1:9">
      <c r="A52" s="3"/>
      <c r="B52" s="3"/>
      <c r="C52" s="3"/>
      <c r="D52" s="3"/>
      <c r="E52" s="3"/>
      <c r="F52" s="3"/>
      <c r="G52" s="3"/>
      <c r="H52" s="3"/>
      <c r="I52" s="3"/>
    </row>
    <row r="53" spans="1:9">
      <c r="B53" s="3"/>
      <c r="C53" s="3"/>
      <c r="D53" s="3"/>
      <c r="E53" s="3"/>
      <c r="F53" s="3"/>
      <c r="G53" s="3"/>
      <c r="H53" s="3"/>
      <c r="I53" s="170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26"/>
  <sheetViews>
    <sheetView workbookViewId="0">
      <selection activeCell="B18" sqref="B18"/>
    </sheetView>
  </sheetViews>
  <sheetFormatPr defaultRowHeight="15"/>
  <cols>
    <col min="1" max="1" width="11.42578125" customWidth="1"/>
    <col min="2" max="2" width="45.28515625" customWidth="1"/>
    <col min="3" max="3" width="13.7109375" customWidth="1"/>
    <col min="5" max="5" width="10.5703125" customWidth="1"/>
  </cols>
  <sheetData>
    <row r="2" spans="1:9">
      <c r="A2" t="s">
        <v>251</v>
      </c>
    </row>
    <row r="3" spans="1:9">
      <c r="A3" t="s">
        <v>253</v>
      </c>
    </row>
    <row r="4" spans="1:9">
      <c r="A4" s="4" t="s">
        <v>23</v>
      </c>
      <c r="B4" s="293" t="s">
        <v>252</v>
      </c>
      <c r="C4" s="5"/>
      <c r="D4" s="6"/>
      <c r="E4" s="7"/>
      <c r="F4" s="7"/>
      <c r="G4" s="8"/>
      <c r="H4" s="9"/>
      <c r="I4" s="9"/>
    </row>
    <row r="5" spans="1:9">
      <c r="A5" s="10" t="s">
        <v>24</v>
      </c>
      <c r="B5" s="10" t="s">
        <v>25</v>
      </c>
      <c r="C5" s="11" t="s">
        <v>26</v>
      </c>
      <c r="D5" s="10" t="s">
        <v>2</v>
      </c>
      <c r="E5" s="12" t="s">
        <v>27</v>
      </c>
      <c r="F5" s="12" t="s">
        <v>28</v>
      </c>
      <c r="G5" s="13" t="s">
        <v>29</v>
      </c>
      <c r="H5" s="14" t="s">
        <v>30</v>
      </c>
      <c r="I5" s="14" t="s">
        <v>31</v>
      </c>
    </row>
    <row r="6" spans="1:9">
      <c r="A6" s="27">
        <v>1</v>
      </c>
      <c r="B6" s="15" t="s">
        <v>32</v>
      </c>
      <c r="C6" s="15" t="s">
        <v>33</v>
      </c>
      <c r="D6" s="18" t="s">
        <v>14</v>
      </c>
      <c r="E6" s="19"/>
      <c r="F6" s="20"/>
      <c r="G6" s="15">
        <v>12</v>
      </c>
      <c r="H6" s="14">
        <f t="shared" ref="H6:H9" si="0">E6*G6</f>
        <v>0</v>
      </c>
      <c r="I6" s="14">
        <f t="shared" ref="I6:I17" si="1">F6*G6</f>
        <v>0</v>
      </c>
    </row>
    <row r="7" spans="1:9">
      <c r="A7" s="27">
        <v>2</v>
      </c>
      <c r="B7" s="15" t="s">
        <v>34</v>
      </c>
      <c r="C7" s="15" t="s">
        <v>35</v>
      </c>
      <c r="D7" s="18" t="s">
        <v>14</v>
      </c>
      <c r="E7" s="19"/>
      <c r="F7" s="20"/>
      <c r="G7" s="15">
        <v>1</v>
      </c>
      <c r="H7" s="14">
        <f t="shared" si="0"/>
        <v>0</v>
      </c>
      <c r="I7" s="14">
        <f t="shared" si="1"/>
        <v>0</v>
      </c>
    </row>
    <row r="8" spans="1:9">
      <c r="A8" s="27">
        <v>3</v>
      </c>
      <c r="B8" s="15" t="s">
        <v>36</v>
      </c>
      <c r="C8" s="15" t="s">
        <v>37</v>
      </c>
      <c r="D8" s="18" t="s">
        <v>14</v>
      </c>
      <c r="E8" s="19"/>
      <c r="F8" s="20"/>
      <c r="G8" s="15">
        <v>12</v>
      </c>
      <c r="H8" s="14">
        <f t="shared" si="0"/>
        <v>0</v>
      </c>
      <c r="I8" s="14">
        <f t="shared" si="1"/>
        <v>0</v>
      </c>
    </row>
    <row r="9" spans="1:9">
      <c r="A9" s="27">
        <v>4</v>
      </c>
      <c r="B9" s="15" t="s">
        <v>38</v>
      </c>
      <c r="C9" s="15"/>
      <c r="D9" s="15" t="s">
        <v>10</v>
      </c>
      <c r="E9" s="16"/>
      <c r="F9" s="17"/>
      <c r="G9" s="15">
        <v>300</v>
      </c>
      <c r="H9" s="14">
        <f t="shared" si="0"/>
        <v>0</v>
      </c>
      <c r="I9" s="14">
        <f t="shared" si="1"/>
        <v>0</v>
      </c>
    </row>
    <row r="10" spans="1:9">
      <c r="A10" s="27">
        <v>5</v>
      </c>
      <c r="B10" s="15" t="s">
        <v>39</v>
      </c>
      <c r="C10" s="15"/>
      <c r="D10" s="15" t="s">
        <v>10</v>
      </c>
      <c r="E10" s="17"/>
      <c r="F10" s="17"/>
      <c r="G10" s="15">
        <v>100</v>
      </c>
      <c r="H10" s="14">
        <f>E10*G10</f>
        <v>0</v>
      </c>
      <c r="I10" s="14">
        <f t="shared" si="1"/>
        <v>0</v>
      </c>
    </row>
    <row r="11" spans="1:9">
      <c r="A11" s="27">
        <v>6</v>
      </c>
      <c r="B11" s="15" t="s">
        <v>40</v>
      </c>
      <c r="C11" s="15"/>
      <c r="D11" s="15" t="s">
        <v>41</v>
      </c>
      <c r="E11" s="17"/>
      <c r="F11" s="17"/>
      <c r="G11" s="15">
        <v>50</v>
      </c>
      <c r="H11" s="14">
        <f t="shared" ref="H11:H12" si="2">E11*G11</f>
        <v>0</v>
      </c>
      <c r="I11" s="14">
        <f t="shared" si="1"/>
        <v>0</v>
      </c>
    </row>
    <row r="12" spans="1:9">
      <c r="A12" s="27">
        <v>7</v>
      </c>
      <c r="B12" s="15" t="s">
        <v>42</v>
      </c>
      <c r="C12" s="15"/>
      <c r="D12" s="15" t="s">
        <v>41</v>
      </c>
      <c r="E12" s="17"/>
      <c r="F12" s="17"/>
      <c r="G12" s="15">
        <v>10</v>
      </c>
      <c r="H12" s="14">
        <f t="shared" si="2"/>
        <v>0</v>
      </c>
      <c r="I12" s="14">
        <f t="shared" si="1"/>
        <v>0</v>
      </c>
    </row>
    <row r="13" spans="1:9">
      <c r="A13" s="27">
        <v>8</v>
      </c>
      <c r="B13" s="15" t="s">
        <v>43</v>
      </c>
      <c r="C13" s="15"/>
      <c r="D13" s="15" t="s">
        <v>14</v>
      </c>
      <c r="E13" s="17"/>
      <c r="F13" s="17"/>
      <c r="G13" s="15">
        <v>12</v>
      </c>
      <c r="H13" s="14"/>
      <c r="I13" s="14">
        <f t="shared" si="1"/>
        <v>0</v>
      </c>
    </row>
    <row r="14" spans="1:9">
      <c r="A14" s="27">
        <v>9</v>
      </c>
      <c r="B14" s="15" t="s">
        <v>44</v>
      </c>
      <c r="C14" s="15"/>
      <c r="D14" s="15" t="s">
        <v>10</v>
      </c>
      <c r="E14" s="17"/>
      <c r="F14" s="17"/>
      <c r="G14" s="15">
        <v>70</v>
      </c>
      <c r="H14" s="14">
        <f t="shared" ref="H14:H15" si="3">E14*G14</f>
        <v>0</v>
      </c>
      <c r="I14" s="14">
        <f t="shared" si="1"/>
        <v>0</v>
      </c>
    </row>
    <row r="15" spans="1:9">
      <c r="A15" s="27">
        <v>10</v>
      </c>
      <c r="B15" s="21" t="s">
        <v>45</v>
      </c>
      <c r="C15" s="15"/>
      <c r="D15" s="15" t="s">
        <v>14</v>
      </c>
      <c r="E15" s="17"/>
      <c r="F15" s="17"/>
      <c r="G15" s="15">
        <v>1</v>
      </c>
      <c r="H15" s="14">
        <f t="shared" si="3"/>
        <v>0</v>
      </c>
      <c r="I15" s="14">
        <f t="shared" si="1"/>
        <v>0</v>
      </c>
    </row>
    <row r="16" spans="1:9">
      <c r="A16" s="27">
        <v>11</v>
      </c>
      <c r="B16" s="15" t="s">
        <v>46</v>
      </c>
      <c r="C16" s="15"/>
      <c r="D16" s="15"/>
      <c r="E16" s="17"/>
      <c r="F16" s="17"/>
      <c r="G16" s="15">
        <v>1</v>
      </c>
      <c r="H16" s="14"/>
      <c r="I16" s="14">
        <f t="shared" si="1"/>
        <v>0</v>
      </c>
    </row>
    <row r="17" spans="1:9">
      <c r="A17" s="27">
        <v>12</v>
      </c>
      <c r="B17" s="15" t="s">
        <v>47</v>
      </c>
      <c r="C17" s="15"/>
      <c r="D17" s="15"/>
      <c r="E17" s="17"/>
      <c r="F17" s="17"/>
      <c r="G17" s="15">
        <v>1</v>
      </c>
      <c r="H17" s="14"/>
      <c r="I17" s="14">
        <f t="shared" si="1"/>
        <v>0</v>
      </c>
    </row>
    <row r="18" spans="1:9">
      <c r="A18" s="15"/>
      <c r="B18" s="15"/>
      <c r="C18" s="15"/>
      <c r="D18" s="15"/>
      <c r="E18" s="17"/>
      <c r="F18" s="17"/>
      <c r="G18" s="15"/>
      <c r="H18" s="14"/>
      <c r="I18" s="14"/>
    </row>
    <row r="19" spans="1:9">
      <c r="A19" s="15"/>
      <c r="B19" s="15"/>
      <c r="C19" s="15"/>
      <c r="D19" s="15"/>
      <c r="E19" s="17"/>
      <c r="F19" s="17"/>
      <c r="G19" s="15"/>
      <c r="H19" s="14"/>
      <c r="I19" s="14"/>
    </row>
    <row r="20" spans="1:9">
      <c r="A20" s="15"/>
      <c r="B20" s="15"/>
      <c r="C20" s="15"/>
      <c r="D20" s="15"/>
      <c r="E20" s="17"/>
      <c r="F20" s="17"/>
      <c r="G20" s="15"/>
      <c r="H20" s="14"/>
      <c r="I20" s="14"/>
    </row>
    <row r="21" spans="1:9">
      <c r="A21" s="15"/>
      <c r="B21" s="15"/>
      <c r="C21" s="15"/>
      <c r="D21" s="15"/>
      <c r="E21" s="17"/>
      <c r="F21" s="17"/>
      <c r="G21" s="15"/>
      <c r="H21" s="14"/>
      <c r="I21" s="14"/>
    </row>
    <row r="22" spans="1:9">
      <c r="A22" s="15"/>
      <c r="B22" s="15"/>
      <c r="C22" s="15"/>
      <c r="D22" s="15"/>
      <c r="E22" s="17"/>
      <c r="F22" s="17"/>
      <c r="G22" s="15"/>
      <c r="H22" s="14"/>
      <c r="I22" s="14"/>
    </row>
    <row r="23" spans="1:9">
      <c r="A23" s="15"/>
      <c r="B23" s="21"/>
      <c r="C23" s="15"/>
      <c r="D23" s="15"/>
      <c r="E23" s="17"/>
      <c r="F23" s="17"/>
      <c r="G23" s="15"/>
      <c r="H23" s="14"/>
      <c r="I23" s="14"/>
    </row>
    <row r="24" spans="1:9">
      <c r="A24" s="15"/>
      <c r="B24" s="15"/>
      <c r="C24" s="15"/>
      <c r="D24" s="15"/>
      <c r="E24" s="17"/>
      <c r="F24" s="17"/>
      <c r="G24" s="15"/>
      <c r="H24" s="14"/>
      <c r="I24" s="14"/>
    </row>
    <row r="25" spans="1:9">
      <c r="A25" s="15"/>
      <c r="B25" s="15"/>
      <c r="C25" s="15"/>
      <c r="D25" s="15"/>
      <c r="E25" s="17"/>
      <c r="F25" s="17"/>
      <c r="G25" s="15"/>
      <c r="H25" s="14"/>
      <c r="I25" s="14"/>
    </row>
    <row r="26" spans="1:9">
      <c r="A26" s="22"/>
      <c r="B26" s="23" t="s">
        <v>48</v>
      </c>
      <c r="C26" s="23"/>
      <c r="D26" s="24"/>
      <c r="E26" s="25"/>
      <c r="F26" s="25"/>
      <c r="G26" s="22"/>
      <c r="H26" s="26">
        <f>SUM(H6:H23)</f>
        <v>0</v>
      </c>
      <c r="I26" s="26">
        <f>SUM(I6:I24)</f>
        <v>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4"/>
  <sheetViews>
    <sheetView tabSelected="1" workbookViewId="0">
      <selection activeCell="L6" sqref="L6"/>
    </sheetView>
  </sheetViews>
  <sheetFormatPr defaultRowHeight="15"/>
  <cols>
    <col min="1" max="1" width="6.5703125" customWidth="1"/>
    <col min="2" max="2" width="16.140625" customWidth="1"/>
    <col min="3" max="3" width="59.140625" customWidth="1"/>
    <col min="4" max="4" width="7" customWidth="1"/>
    <col min="5" max="5" width="7.5703125" customWidth="1"/>
    <col min="6" max="6" width="9.140625" customWidth="1"/>
    <col min="7" max="7" width="8.85546875" customWidth="1"/>
    <col min="8" max="8" width="11.7109375" customWidth="1"/>
    <col min="9" max="9" width="13.140625" customWidth="1"/>
    <col min="10" max="10" width="12.28515625" customWidth="1"/>
    <col min="11" max="11" width="13.5703125" customWidth="1"/>
  </cols>
  <sheetData>
    <row r="1" spans="1:11" ht="18">
      <c r="A1" s="103" t="s">
        <v>251</v>
      </c>
      <c r="B1" s="104"/>
      <c r="C1" s="104"/>
      <c r="D1" s="104"/>
      <c r="E1" s="105"/>
      <c r="F1" s="104"/>
      <c r="G1" s="104"/>
      <c r="H1" s="104"/>
      <c r="I1" s="104"/>
      <c r="J1" s="104"/>
      <c r="K1" s="106"/>
    </row>
    <row r="2" spans="1:11">
      <c r="A2" s="107" t="s">
        <v>128</v>
      </c>
      <c r="B2" s="108" t="s">
        <v>187</v>
      </c>
      <c r="C2" s="108"/>
      <c r="D2" s="108"/>
      <c r="E2" s="109"/>
      <c r="F2" s="110"/>
      <c r="G2" s="108"/>
      <c r="H2" s="108"/>
      <c r="I2" s="108"/>
      <c r="J2" s="108"/>
      <c r="K2" s="108"/>
    </row>
    <row r="3" spans="1:11">
      <c r="A3" s="107" t="s">
        <v>130</v>
      </c>
      <c r="B3" s="108" t="s">
        <v>131</v>
      </c>
      <c r="C3" s="108"/>
      <c r="D3" s="108"/>
      <c r="E3" s="109"/>
      <c r="F3" s="110" t="s">
        <v>132</v>
      </c>
      <c r="G3" s="108" t="s">
        <v>133</v>
      </c>
      <c r="H3" s="108"/>
      <c r="I3" s="108"/>
      <c r="J3" s="108"/>
      <c r="K3" s="108"/>
    </row>
    <row r="4" spans="1:11">
      <c r="A4" s="107" t="s">
        <v>134</v>
      </c>
      <c r="B4" s="108" t="s">
        <v>129</v>
      </c>
      <c r="C4" s="111"/>
      <c r="D4" s="108"/>
      <c r="E4" s="109"/>
      <c r="F4" s="110" t="s">
        <v>293</v>
      </c>
      <c r="G4" s="108"/>
      <c r="H4" s="108"/>
      <c r="I4" s="108"/>
      <c r="J4" s="108"/>
      <c r="K4" s="108"/>
    </row>
    <row r="5" spans="1:11" ht="36">
      <c r="A5" s="112" t="s">
        <v>135</v>
      </c>
      <c r="B5" s="112" t="s">
        <v>57</v>
      </c>
      <c r="C5" s="112" t="s">
        <v>136</v>
      </c>
      <c r="D5" s="112" t="s">
        <v>2</v>
      </c>
      <c r="E5" s="113" t="s">
        <v>137</v>
      </c>
      <c r="F5" s="112" t="s">
        <v>138</v>
      </c>
      <c r="G5" s="112" t="s">
        <v>30</v>
      </c>
      <c r="H5" s="112" t="s">
        <v>31</v>
      </c>
      <c r="I5" s="112" t="s">
        <v>139</v>
      </c>
      <c r="J5" s="112" t="s">
        <v>140</v>
      </c>
      <c r="K5" s="112" t="s">
        <v>141</v>
      </c>
    </row>
    <row r="6" spans="1:11">
      <c r="A6" s="114"/>
      <c r="B6" s="115"/>
      <c r="C6" s="116"/>
      <c r="D6" s="117"/>
      <c r="E6" s="118"/>
      <c r="F6" s="119"/>
      <c r="G6" s="120"/>
      <c r="H6" s="120"/>
      <c r="I6" s="120"/>
      <c r="J6" s="120"/>
      <c r="K6" s="120"/>
    </row>
    <row r="7" spans="1:11">
      <c r="A7" s="121">
        <v>1</v>
      </c>
      <c r="B7" s="122" t="s">
        <v>142</v>
      </c>
      <c r="C7" s="123">
        <v>1</v>
      </c>
      <c r="D7" s="123">
        <v>1</v>
      </c>
      <c r="E7" s="123">
        <v>1</v>
      </c>
      <c r="F7" s="123">
        <v>1</v>
      </c>
      <c r="G7" s="123">
        <v>1</v>
      </c>
      <c r="H7" s="123">
        <v>1</v>
      </c>
      <c r="I7" s="123">
        <v>1</v>
      </c>
      <c r="J7" s="123">
        <v>1</v>
      </c>
      <c r="K7" s="124">
        <v>1</v>
      </c>
    </row>
    <row r="8" spans="1:11">
      <c r="A8" s="125"/>
      <c r="B8" s="126"/>
      <c r="C8" s="127" t="s">
        <v>143</v>
      </c>
      <c r="D8" s="128"/>
      <c r="E8" s="129"/>
      <c r="F8" s="129"/>
      <c r="G8" s="129"/>
      <c r="H8" s="129"/>
      <c r="I8" s="129"/>
      <c r="J8" s="129"/>
      <c r="K8" s="130"/>
    </row>
    <row r="9" spans="1:11">
      <c r="A9" s="125" t="s">
        <v>144</v>
      </c>
      <c r="B9" s="126" t="s">
        <v>145</v>
      </c>
      <c r="C9" s="131" t="s">
        <v>146</v>
      </c>
      <c r="D9" s="128" t="s">
        <v>14</v>
      </c>
      <c r="E9" s="129">
        <v>1</v>
      </c>
      <c r="F9" s="132"/>
      <c r="G9" s="132"/>
      <c r="H9" s="132"/>
      <c r="I9" s="132"/>
      <c r="J9" s="132"/>
      <c r="K9" s="133"/>
    </row>
    <row r="10" spans="1:11">
      <c r="A10" s="125" t="s">
        <v>144</v>
      </c>
      <c r="B10" s="126" t="s">
        <v>147</v>
      </c>
      <c r="C10" s="131" t="s">
        <v>148</v>
      </c>
      <c r="D10" s="128" t="s">
        <v>14</v>
      </c>
      <c r="E10" s="129">
        <v>1</v>
      </c>
      <c r="F10" s="132"/>
      <c r="G10" s="132"/>
      <c r="H10" s="132"/>
      <c r="I10" s="132"/>
      <c r="J10" s="132"/>
      <c r="K10" s="133"/>
    </row>
    <row r="11" spans="1:11">
      <c r="A11" s="125" t="s">
        <v>144</v>
      </c>
      <c r="B11" s="126" t="s">
        <v>149</v>
      </c>
      <c r="C11" s="131" t="s">
        <v>150</v>
      </c>
      <c r="D11" s="128" t="s">
        <v>14</v>
      </c>
      <c r="E11" s="129">
        <v>1</v>
      </c>
      <c r="F11" s="132"/>
      <c r="G11" s="132"/>
      <c r="H11" s="132"/>
      <c r="I11" s="132"/>
      <c r="J11" s="132"/>
      <c r="K11" s="133"/>
    </row>
    <row r="12" spans="1:11">
      <c r="A12" s="125"/>
      <c r="B12" s="126"/>
      <c r="C12" s="127" t="s">
        <v>151</v>
      </c>
      <c r="D12" s="128"/>
      <c r="E12" s="129"/>
      <c r="F12" s="132"/>
      <c r="G12" s="132"/>
      <c r="H12" s="132"/>
      <c r="I12" s="132"/>
      <c r="J12" s="132"/>
      <c r="K12" s="133"/>
    </row>
    <row r="13" spans="1:11" ht="25.5">
      <c r="A13" s="125" t="s">
        <v>144</v>
      </c>
      <c r="B13" s="126" t="s">
        <v>152</v>
      </c>
      <c r="C13" s="131" t="s">
        <v>153</v>
      </c>
      <c r="D13" s="128" t="s">
        <v>14</v>
      </c>
      <c r="E13" s="129">
        <v>1</v>
      </c>
      <c r="F13" s="132"/>
      <c r="G13" s="132"/>
      <c r="H13" s="132"/>
      <c r="I13" s="132"/>
      <c r="J13" s="132"/>
      <c r="K13" s="133"/>
    </row>
    <row r="14" spans="1:11">
      <c r="A14" s="125"/>
      <c r="B14" s="126"/>
      <c r="C14" s="127" t="s">
        <v>154</v>
      </c>
      <c r="D14" s="128"/>
      <c r="E14" s="129"/>
      <c r="F14" s="132"/>
      <c r="G14" s="132"/>
      <c r="H14" s="132"/>
      <c r="I14" s="132"/>
      <c r="J14" s="132"/>
      <c r="K14" s="133"/>
    </row>
    <row r="15" spans="1:11" ht="23.25">
      <c r="A15" s="125" t="s">
        <v>144</v>
      </c>
      <c r="B15" s="126" t="s">
        <v>155</v>
      </c>
      <c r="C15" s="131" t="s">
        <v>156</v>
      </c>
      <c r="D15" s="128" t="s">
        <v>14</v>
      </c>
      <c r="E15" s="129">
        <v>7</v>
      </c>
      <c r="F15" s="132"/>
      <c r="G15" s="132"/>
      <c r="H15" s="132"/>
      <c r="I15" s="132"/>
      <c r="J15" s="132"/>
      <c r="K15" s="133"/>
    </row>
    <row r="16" spans="1:11" ht="38.25">
      <c r="A16" s="125" t="s">
        <v>144</v>
      </c>
      <c r="B16" s="126" t="s">
        <v>157</v>
      </c>
      <c r="C16" s="131" t="s">
        <v>158</v>
      </c>
      <c r="D16" s="128" t="s">
        <v>14</v>
      </c>
      <c r="E16" s="129">
        <v>1</v>
      </c>
      <c r="F16" s="132"/>
      <c r="G16" s="132"/>
      <c r="H16" s="132"/>
      <c r="I16" s="132"/>
      <c r="J16" s="132"/>
      <c r="K16" s="133"/>
    </row>
    <row r="17" spans="1:11">
      <c r="A17" s="134"/>
      <c r="B17" s="135" t="s">
        <v>159</v>
      </c>
      <c r="C17" s="135"/>
      <c r="D17" s="136"/>
      <c r="E17" s="137"/>
      <c r="F17" s="138"/>
      <c r="G17" s="138">
        <v>0</v>
      </c>
      <c r="H17" s="138">
        <v>0</v>
      </c>
      <c r="I17" s="138">
        <v>0</v>
      </c>
      <c r="J17" s="138">
        <v>0</v>
      </c>
      <c r="K17" s="139">
        <v>0</v>
      </c>
    </row>
    <row r="18" spans="1:11">
      <c r="A18" s="140"/>
      <c r="B18" s="141"/>
      <c r="C18" s="142"/>
      <c r="D18" s="143"/>
      <c r="E18" s="144"/>
      <c r="F18" s="145"/>
      <c r="G18" s="145"/>
      <c r="H18" s="145"/>
      <c r="I18" s="145"/>
      <c r="J18" s="145"/>
      <c r="K18" s="145"/>
    </row>
    <row r="19" spans="1:11">
      <c r="A19" s="146"/>
      <c r="B19" s="122" t="s">
        <v>139</v>
      </c>
      <c r="C19" s="147"/>
      <c r="D19" s="148"/>
      <c r="E19" s="149"/>
      <c r="F19" s="150"/>
      <c r="G19" s="150"/>
      <c r="H19" s="150"/>
      <c r="I19" s="150"/>
      <c r="J19" s="150"/>
      <c r="K19" s="151"/>
    </row>
    <row r="20" spans="1:11">
      <c r="A20" s="125"/>
      <c r="B20" s="126"/>
      <c r="C20" s="127" t="s">
        <v>188</v>
      </c>
      <c r="D20" s="128"/>
      <c r="E20" s="129"/>
      <c r="F20" s="132"/>
      <c r="G20" s="132"/>
      <c r="H20" s="132"/>
      <c r="I20" s="132"/>
      <c r="J20" s="132"/>
      <c r="K20" s="133"/>
    </row>
    <row r="21" spans="1:11">
      <c r="A21" s="125" t="s">
        <v>144</v>
      </c>
      <c r="B21" s="126" t="s">
        <v>160</v>
      </c>
      <c r="C21" s="126" t="s">
        <v>160</v>
      </c>
      <c r="D21" s="128" t="s">
        <v>14</v>
      </c>
      <c r="E21" s="129">
        <v>1</v>
      </c>
      <c r="F21" s="132"/>
      <c r="G21" s="132"/>
      <c r="H21" s="132"/>
      <c r="I21" s="132"/>
      <c r="J21" s="132"/>
      <c r="K21" s="133"/>
    </row>
    <row r="22" spans="1:11">
      <c r="A22" s="125" t="s">
        <v>144</v>
      </c>
      <c r="B22" s="126" t="s">
        <v>161</v>
      </c>
      <c r="C22" s="126" t="s">
        <v>162</v>
      </c>
      <c r="D22" s="128" t="s">
        <v>10</v>
      </c>
      <c r="E22" s="129">
        <v>30</v>
      </c>
      <c r="F22" s="132"/>
      <c r="G22" s="132"/>
      <c r="H22" s="132"/>
      <c r="I22" s="132"/>
      <c r="J22" s="132"/>
      <c r="K22" s="133"/>
    </row>
    <row r="23" spans="1:11">
      <c r="A23" s="125" t="s">
        <v>144</v>
      </c>
      <c r="B23" s="126"/>
      <c r="C23" s="126" t="s">
        <v>163</v>
      </c>
      <c r="D23" s="128" t="s">
        <v>10</v>
      </c>
      <c r="E23" s="129">
        <v>50</v>
      </c>
      <c r="F23" s="132"/>
      <c r="G23" s="132"/>
      <c r="H23" s="132"/>
      <c r="I23" s="132"/>
      <c r="J23" s="132"/>
      <c r="K23" s="133"/>
    </row>
    <row r="24" spans="1:11">
      <c r="A24" s="125" t="s">
        <v>144</v>
      </c>
      <c r="B24" s="126"/>
      <c r="C24" s="126" t="s">
        <v>164</v>
      </c>
      <c r="D24" s="128" t="s">
        <v>10</v>
      </c>
      <c r="E24" s="129">
        <v>35</v>
      </c>
      <c r="F24" s="132"/>
      <c r="G24" s="132"/>
      <c r="H24" s="132"/>
      <c r="I24" s="132"/>
      <c r="J24" s="132"/>
      <c r="K24" s="133"/>
    </row>
    <row r="25" spans="1:11">
      <c r="A25" s="125" t="s">
        <v>144</v>
      </c>
      <c r="B25" s="126"/>
      <c r="C25" s="126" t="s">
        <v>165</v>
      </c>
      <c r="D25" s="128" t="s">
        <v>10</v>
      </c>
      <c r="E25" s="129">
        <v>220</v>
      </c>
      <c r="F25" s="132"/>
      <c r="G25" s="132"/>
      <c r="H25" s="132"/>
      <c r="I25" s="132"/>
      <c r="J25" s="132"/>
      <c r="K25" s="133"/>
    </row>
    <row r="26" spans="1:11">
      <c r="A26" s="125" t="s">
        <v>144</v>
      </c>
      <c r="B26" s="126"/>
      <c r="C26" s="126" t="s">
        <v>166</v>
      </c>
      <c r="D26" s="128" t="s">
        <v>189</v>
      </c>
      <c r="E26" s="129">
        <v>1</v>
      </c>
      <c r="F26" s="132"/>
      <c r="G26" s="132"/>
      <c r="H26" s="132"/>
      <c r="I26" s="132"/>
      <c r="J26" s="132"/>
      <c r="K26" s="133"/>
    </row>
    <row r="27" spans="1:11">
      <c r="A27" s="134"/>
      <c r="B27" s="135" t="s">
        <v>139</v>
      </c>
      <c r="C27" s="135"/>
      <c r="D27" s="136"/>
      <c r="E27" s="137"/>
      <c r="F27" s="138"/>
      <c r="G27" s="138">
        <v>0</v>
      </c>
      <c r="H27" s="138">
        <v>0</v>
      </c>
      <c r="I27" s="138">
        <v>0</v>
      </c>
      <c r="J27" s="138">
        <v>0</v>
      </c>
      <c r="K27" s="139">
        <v>0</v>
      </c>
    </row>
    <row r="28" spans="1:11">
      <c r="A28" s="140"/>
      <c r="B28" s="141"/>
      <c r="C28" s="142"/>
      <c r="D28" s="143"/>
      <c r="E28" s="144"/>
      <c r="F28" s="145"/>
      <c r="G28" s="145"/>
      <c r="H28" s="145"/>
      <c r="I28" s="145"/>
      <c r="J28" s="145"/>
      <c r="K28" s="145"/>
    </row>
    <row r="29" spans="1:11">
      <c r="A29" s="146"/>
      <c r="B29" s="122" t="s">
        <v>167</v>
      </c>
      <c r="C29" s="152"/>
      <c r="D29" s="153"/>
      <c r="E29" s="154"/>
      <c r="F29" s="150"/>
      <c r="G29" s="150"/>
      <c r="H29" s="150"/>
      <c r="I29" s="150"/>
      <c r="J29" s="150"/>
      <c r="K29" s="151"/>
    </row>
    <row r="30" spans="1:11" ht="25.5">
      <c r="A30" s="125" t="s">
        <v>168</v>
      </c>
      <c r="B30" s="126"/>
      <c r="C30" s="302" t="s">
        <v>169</v>
      </c>
      <c r="D30" s="128" t="s">
        <v>10</v>
      </c>
      <c r="E30" s="129">
        <v>30</v>
      </c>
      <c r="F30" s="132"/>
      <c r="G30" s="132"/>
      <c r="H30" s="132"/>
      <c r="I30" s="132"/>
      <c r="J30" s="132"/>
      <c r="K30" s="133"/>
    </row>
    <row r="31" spans="1:11">
      <c r="A31" s="125" t="s">
        <v>168</v>
      </c>
      <c r="B31" s="126"/>
      <c r="C31" s="126" t="s">
        <v>170</v>
      </c>
      <c r="D31" s="128" t="s">
        <v>10</v>
      </c>
      <c r="E31" s="129">
        <v>220</v>
      </c>
      <c r="F31" s="132"/>
      <c r="G31" s="132"/>
      <c r="H31" s="132"/>
      <c r="I31" s="132"/>
      <c r="J31" s="132"/>
      <c r="K31" s="133"/>
    </row>
    <row r="32" spans="1:11">
      <c r="A32" s="125" t="s">
        <v>168</v>
      </c>
      <c r="B32" s="126"/>
      <c r="C32" s="126" t="s">
        <v>171</v>
      </c>
      <c r="D32" s="128" t="s">
        <v>14</v>
      </c>
      <c r="E32" s="129">
        <v>18</v>
      </c>
      <c r="F32" s="132"/>
      <c r="G32" s="132"/>
      <c r="H32" s="132"/>
      <c r="I32" s="132"/>
      <c r="J32" s="132"/>
      <c r="K32" s="133"/>
    </row>
    <row r="33" spans="1:11">
      <c r="A33" s="125" t="s">
        <v>168</v>
      </c>
      <c r="B33" s="126"/>
      <c r="C33" s="126" t="s">
        <v>172</v>
      </c>
      <c r="D33" s="128" t="s">
        <v>10</v>
      </c>
      <c r="E33" s="129">
        <v>85</v>
      </c>
      <c r="F33" s="132"/>
      <c r="G33" s="132"/>
      <c r="H33" s="132"/>
      <c r="I33" s="132"/>
      <c r="J33" s="132"/>
      <c r="K33" s="133"/>
    </row>
    <row r="34" spans="1:11">
      <c r="A34" s="125" t="s">
        <v>168</v>
      </c>
      <c r="B34" s="126"/>
      <c r="C34" s="126" t="s">
        <v>173</v>
      </c>
      <c r="D34" s="128" t="s">
        <v>14</v>
      </c>
      <c r="E34" s="129">
        <v>4</v>
      </c>
      <c r="F34" s="132"/>
      <c r="G34" s="132"/>
      <c r="H34" s="132"/>
      <c r="I34" s="132"/>
      <c r="J34" s="132"/>
      <c r="K34" s="133"/>
    </row>
    <row r="35" spans="1:11">
      <c r="A35" s="125" t="s">
        <v>168</v>
      </c>
      <c r="B35" s="126"/>
      <c r="C35" s="126" t="s">
        <v>174</v>
      </c>
      <c r="D35" s="128" t="s">
        <v>14</v>
      </c>
      <c r="E35" s="129">
        <v>1</v>
      </c>
      <c r="F35" s="132"/>
      <c r="G35" s="132"/>
      <c r="H35" s="132"/>
      <c r="I35" s="132"/>
      <c r="J35" s="132"/>
      <c r="K35" s="133"/>
    </row>
    <row r="36" spans="1:11">
      <c r="A36" s="125" t="s">
        <v>168</v>
      </c>
      <c r="B36" s="126"/>
      <c r="C36" s="126" t="s">
        <v>175</v>
      </c>
      <c r="D36" s="128" t="s">
        <v>14</v>
      </c>
      <c r="E36" s="129">
        <v>7</v>
      </c>
      <c r="F36" s="132"/>
      <c r="G36" s="132"/>
      <c r="H36" s="132"/>
      <c r="I36" s="132"/>
      <c r="J36" s="132"/>
      <c r="K36" s="133"/>
    </row>
    <row r="37" spans="1:11">
      <c r="A37" s="125" t="s">
        <v>168</v>
      </c>
      <c r="B37" s="126"/>
      <c r="C37" s="126" t="s">
        <v>176</v>
      </c>
      <c r="D37" s="128" t="s">
        <v>14</v>
      </c>
      <c r="E37" s="129">
        <v>1</v>
      </c>
      <c r="F37" s="132"/>
      <c r="G37" s="132"/>
      <c r="H37" s="132"/>
      <c r="I37" s="132"/>
      <c r="J37" s="132"/>
      <c r="K37" s="133"/>
    </row>
    <row r="38" spans="1:11">
      <c r="A38" s="125" t="s">
        <v>168</v>
      </c>
      <c r="B38" s="126"/>
      <c r="C38" s="126" t="s">
        <v>177</v>
      </c>
      <c r="D38" s="128" t="s">
        <v>14</v>
      </c>
      <c r="E38" s="129">
        <v>1</v>
      </c>
      <c r="F38" s="132"/>
      <c r="G38" s="132"/>
      <c r="H38" s="132"/>
      <c r="I38" s="132"/>
      <c r="J38" s="132"/>
      <c r="K38" s="133"/>
    </row>
    <row r="39" spans="1:11">
      <c r="A39" s="125" t="s">
        <v>168</v>
      </c>
      <c r="B39" s="126"/>
      <c r="C39" s="126" t="s">
        <v>178</v>
      </c>
      <c r="D39" s="128" t="s">
        <v>14</v>
      </c>
      <c r="E39" s="129">
        <v>1</v>
      </c>
      <c r="F39" s="132"/>
      <c r="G39" s="132"/>
      <c r="H39" s="132"/>
      <c r="I39" s="132"/>
      <c r="J39" s="132"/>
      <c r="K39" s="133"/>
    </row>
    <row r="40" spans="1:11">
      <c r="A40" s="125" t="s">
        <v>168</v>
      </c>
      <c r="B40" s="126"/>
      <c r="C40" s="126" t="s">
        <v>179</v>
      </c>
      <c r="D40" s="128" t="s">
        <v>14</v>
      </c>
      <c r="E40" s="129">
        <v>1</v>
      </c>
      <c r="F40" s="132"/>
      <c r="G40" s="132"/>
      <c r="H40" s="132"/>
      <c r="I40" s="132"/>
      <c r="J40" s="132"/>
      <c r="K40" s="133"/>
    </row>
    <row r="41" spans="1:11">
      <c r="A41" s="134"/>
      <c r="B41" s="135" t="s">
        <v>167</v>
      </c>
      <c r="C41" s="135"/>
      <c r="D41" s="136"/>
      <c r="E41" s="137"/>
      <c r="F41" s="138"/>
      <c r="G41" s="138">
        <v>0</v>
      </c>
      <c r="H41" s="138">
        <v>0</v>
      </c>
      <c r="I41" s="138">
        <v>0</v>
      </c>
      <c r="J41" s="138">
        <v>0</v>
      </c>
      <c r="K41" s="139">
        <v>0</v>
      </c>
    </row>
    <row r="42" spans="1:11">
      <c r="A42" s="140"/>
      <c r="B42" s="141"/>
      <c r="C42" s="142"/>
      <c r="D42" s="143"/>
      <c r="E42" s="144"/>
      <c r="F42" s="145"/>
      <c r="G42" s="145"/>
      <c r="H42" s="145"/>
      <c r="I42" s="145"/>
      <c r="J42" s="145"/>
      <c r="K42" s="145"/>
    </row>
    <row r="43" spans="1:11">
      <c r="A43" s="146"/>
      <c r="B43" s="122" t="s">
        <v>180</v>
      </c>
      <c r="C43" s="152"/>
      <c r="D43" s="153"/>
      <c r="E43" s="154"/>
      <c r="F43" s="150"/>
      <c r="G43" s="150"/>
      <c r="H43" s="150"/>
      <c r="I43" s="150"/>
      <c r="J43" s="150"/>
      <c r="K43" s="151"/>
    </row>
    <row r="44" spans="1:11">
      <c r="A44" s="125" t="s">
        <v>181</v>
      </c>
      <c r="B44" s="126" t="s">
        <v>182</v>
      </c>
      <c r="C44" s="126" t="s">
        <v>183</v>
      </c>
      <c r="D44" s="128" t="s">
        <v>22</v>
      </c>
      <c r="E44" s="129">
        <v>5</v>
      </c>
      <c r="F44" s="132">
        <v>23.3</v>
      </c>
      <c r="G44" s="132"/>
      <c r="H44" s="132"/>
      <c r="I44" s="132"/>
      <c r="J44" s="132"/>
      <c r="K44" s="133"/>
    </row>
    <row r="45" spans="1:11">
      <c r="A45" s="125" t="s">
        <v>181</v>
      </c>
      <c r="B45" s="126" t="s">
        <v>184</v>
      </c>
      <c r="C45" s="126" t="s">
        <v>185</v>
      </c>
      <c r="D45" s="128" t="s">
        <v>14</v>
      </c>
      <c r="E45" s="129">
        <v>1</v>
      </c>
      <c r="F45" s="132">
        <v>70</v>
      </c>
      <c r="G45" s="132"/>
      <c r="H45" s="132"/>
      <c r="I45" s="132"/>
      <c r="J45" s="132"/>
      <c r="K45" s="133"/>
    </row>
    <row r="46" spans="1:11">
      <c r="A46" s="134"/>
      <c r="B46" s="135" t="s">
        <v>180</v>
      </c>
      <c r="C46" s="135"/>
      <c r="D46" s="136"/>
      <c r="E46" s="137"/>
      <c r="F46" s="138"/>
      <c r="G46" s="138">
        <v>0</v>
      </c>
      <c r="H46" s="138">
        <v>0</v>
      </c>
      <c r="I46" s="138">
        <v>0</v>
      </c>
      <c r="J46" s="138">
        <v>0</v>
      </c>
      <c r="K46" s="139">
        <v>0</v>
      </c>
    </row>
    <row r="47" spans="1:11">
      <c r="A47" s="140"/>
      <c r="B47" s="141"/>
      <c r="C47" s="142"/>
      <c r="D47" s="143"/>
      <c r="E47" s="144"/>
      <c r="F47" s="145"/>
      <c r="G47" s="145"/>
      <c r="H47" s="145"/>
      <c r="I47" s="145"/>
      <c r="J47" s="145"/>
      <c r="K47" s="145"/>
    </row>
    <row r="48" spans="1:11">
      <c r="A48" s="146"/>
      <c r="B48" s="122"/>
      <c r="C48" s="152"/>
      <c r="D48" s="153"/>
      <c r="E48" s="154"/>
      <c r="F48" s="150"/>
      <c r="G48" s="150"/>
      <c r="H48" s="150"/>
      <c r="I48" s="150"/>
      <c r="J48" s="150"/>
      <c r="K48" s="151"/>
    </row>
    <row r="49" spans="1:11">
      <c r="A49" s="125"/>
      <c r="B49" s="126"/>
      <c r="C49" s="126"/>
      <c r="D49" s="128"/>
      <c r="E49" s="129"/>
      <c r="F49" s="132"/>
      <c r="G49" s="132"/>
      <c r="H49" s="132"/>
      <c r="I49" s="132"/>
      <c r="J49" s="132"/>
      <c r="K49" s="133"/>
    </row>
    <row r="50" spans="1:11">
      <c r="A50" s="125"/>
      <c r="B50" s="126"/>
      <c r="C50" s="126"/>
      <c r="D50" s="128"/>
      <c r="E50" s="155"/>
      <c r="F50" s="132"/>
      <c r="G50" s="132"/>
      <c r="H50" s="132"/>
      <c r="I50" s="132"/>
      <c r="J50" s="132"/>
      <c r="K50" s="133"/>
    </row>
    <row r="51" spans="1:11">
      <c r="A51" s="125"/>
      <c r="B51" s="126"/>
      <c r="C51" s="126"/>
      <c r="D51" s="128"/>
      <c r="E51" s="155"/>
      <c r="F51" s="132"/>
      <c r="G51" s="132"/>
      <c r="H51" s="132"/>
      <c r="I51" s="132"/>
      <c r="J51" s="132"/>
      <c r="K51" s="133"/>
    </row>
    <row r="52" spans="1:11">
      <c r="A52" s="134"/>
      <c r="B52" s="135"/>
      <c r="C52" s="135"/>
      <c r="D52" s="136"/>
      <c r="E52" s="137"/>
      <c r="F52" s="138"/>
      <c r="G52" s="138"/>
      <c r="H52" s="138"/>
      <c r="I52" s="138"/>
      <c r="J52" s="138"/>
      <c r="K52" s="139"/>
    </row>
    <row r="53" spans="1:11">
      <c r="A53" s="114"/>
      <c r="B53" s="115"/>
      <c r="C53" s="116"/>
      <c r="D53" s="117"/>
      <c r="E53" s="118"/>
      <c r="F53" s="119"/>
      <c r="G53" s="120"/>
      <c r="H53" s="120"/>
      <c r="I53" s="120"/>
      <c r="J53" s="120"/>
      <c r="K53" s="120"/>
    </row>
    <row r="54" spans="1:11" ht="19.5">
      <c r="A54" s="156"/>
      <c r="B54" s="156"/>
      <c r="C54" s="157" t="s">
        <v>186</v>
      </c>
      <c r="D54" s="158"/>
      <c r="E54" s="159"/>
      <c r="F54" s="158"/>
      <c r="G54" s="160">
        <v>0</v>
      </c>
      <c r="H54" s="160">
        <v>0</v>
      </c>
      <c r="I54" s="160">
        <v>0</v>
      </c>
      <c r="J54" s="160">
        <v>0</v>
      </c>
      <c r="K54" s="160">
        <v>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67"/>
  <sheetViews>
    <sheetView workbookViewId="0">
      <selection activeCell="U50" sqref="U49:U50"/>
    </sheetView>
  </sheetViews>
  <sheetFormatPr defaultRowHeight="15"/>
  <cols>
    <col min="1" max="1" width="2.7109375" customWidth="1"/>
    <col min="2" max="2" width="7.42578125" customWidth="1"/>
    <col min="3" max="3" width="10" customWidth="1"/>
    <col min="4" max="4" width="44.7109375" customWidth="1"/>
    <col min="9" max="9" width="11.5703125" customWidth="1"/>
    <col min="10" max="15" width="0" hidden="1" customWidth="1"/>
    <col min="17" max="18" width="0" hidden="1" customWidth="1"/>
  </cols>
  <sheetData>
    <row r="1" spans="1:20" ht="15.75">
      <c r="A1" s="28" t="s">
        <v>49</v>
      </c>
      <c r="B1" s="29"/>
      <c r="C1" s="29"/>
      <c r="D1" s="29"/>
      <c r="E1" s="28" t="s">
        <v>127</v>
      </c>
      <c r="F1" s="29"/>
      <c r="G1" s="29"/>
      <c r="H1" s="29"/>
      <c r="I1" s="93"/>
      <c r="J1" s="65"/>
      <c r="K1" s="65"/>
      <c r="L1" s="65"/>
      <c r="M1" s="65"/>
      <c r="N1" s="65"/>
      <c r="O1" s="65"/>
      <c r="P1" s="65"/>
      <c r="Q1" s="96"/>
      <c r="R1" s="96"/>
      <c r="S1" s="65"/>
      <c r="T1" s="97"/>
    </row>
    <row r="2" spans="1:20">
      <c r="A2" s="28" t="s">
        <v>248</v>
      </c>
      <c r="B2" s="29"/>
      <c r="C2" s="29"/>
      <c r="D2" s="29"/>
      <c r="E2" s="28" t="s">
        <v>50</v>
      </c>
      <c r="F2" s="29"/>
      <c r="G2" s="29"/>
      <c r="H2" s="29"/>
      <c r="I2" s="93"/>
      <c r="J2" s="98"/>
      <c r="K2" s="98"/>
      <c r="L2" s="98"/>
      <c r="M2" s="98"/>
      <c r="N2" s="98"/>
      <c r="O2" s="98"/>
      <c r="P2" s="98"/>
      <c r="Q2" s="99"/>
      <c r="R2" s="99"/>
      <c r="S2" s="98"/>
      <c r="T2" s="97"/>
    </row>
    <row r="3" spans="1:20">
      <c r="A3" s="28" t="s">
        <v>51</v>
      </c>
      <c r="B3" s="29"/>
      <c r="C3" s="29"/>
      <c r="D3" s="29"/>
      <c r="E3" s="28" t="s">
        <v>250</v>
      </c>
      <c r="F3" s="29"/>
      <c r="G3" s="29"/>
      <c r="H3" s="29"/>
      <c r="I3" s="93"/>
      <c r="J3" s="98"/>
      <c r="K3" s="98"/>
      <c r="L3" s="98"/>
      <c r="M3" s="98"/>
      <c r="N3" s="98"/>
      <c r="O3" s="98"/>
      <c r="P3" s="98"/>
      <c r="Q3" s="99"/>
      <c r="R3" s="99"/>
      <c r="S3" s="98"/>
      <c r="T3" s="97"/>
    </row>
    <row r="4" spans="1:20">
      <c r="A4" s="29"/>
      <c r="B4" s="29"/>
      <c r="C4" s="29"/>
      <c r="D4" s="29"/>
      <c r="E4" s="29"/>
      <c r="F4" s="29"/>
      <c r="G4" s="29"/>
      <c r="H4" s="29"/>
      <c r="I4" s="93"/>
      <c r="J4" s="88"/>
      <c r="K4" s="100"/>
      <c r="L4" s="100"/>
      <c r="M4" s="100"/>
      <c r="N4" s="100"/>
      <c r="O4" s="100"/>
      <c r="P4" s="101"/>
      <c r="Q4" s="102"/>
      <c r="R4" s="102"/>
      <c r="S4" s="101"/>
      <c r="T4" s="97"/>
    </row>
    <row r="5" spans="1:20">
      <c r="A5" s="28" t="s">
        <v>52</v>
      </c>
      <c r="B5" s="29"/>
      <c r="C5" s="29"/>
      <c r="D5" s="29"/>
      <c r="E5" s="29"/>
      <c r="F5" s="29"/>
      <c r="G5" s="29"/>
      <c r="H5" s="29"/>
      <c r="I5" s="93"/>
      <c r="J5" s="88"/>
      <c r="K5" s="100"/>
      <c r="L5" s="100"/>
      <c r="M5" s="100"/>
      <c r="N5" s="100"/>
      <c r="O5" s="100"/>
      <c r="P5" s="101"/>
      <c r="Q5" s="102"/>
      <c r="R5" s="102"/>
      <c r="S5" s="101"/>
      <c r="T5" s="97"/>
    </row>
    <row r="6" spans="1:20">
      <c r="A6" s="85" t="s">
        <v>53</v>
      </c>
      <c r="B6" s="30"/>
      <c r="C6" s="30"/>
      <c r="D6" s="30"/>
      <c r="E6" s="30"/>
      <c r="F6" s="30"/>
      <c r="G6" s="30"/>
      <c r="H6" s="30"/>
      <c r="I6" s="94"/>
      <c r="J6" s="88"/>
      <c r="K6" s="100"/>
      <c r="L6" s="100"/>
      <c r="M6" s="100"/>
      <c r="N6" s="100"/>
      <c r="O6" s="100"/>
      <c r="P6" s="101"/>
      <c r="Q6" s="102"/>
      <c r="R6" s="102"/>
      <c r="S6" s="101"/>
      <c r="T6" s="97"/>
    </row>
    <row r="7" spans="1:20">
      <c r="A7" s="88"/>
      <c r="B7" s="89"/>
      <c r="C7" s="90"/>
      <c r="D7" s="90"/>
      <c r="E7" s="90"/>
      <c r="F7" s="91"/>
      <c r="G7" s="91"/>
      <c r="H7" s="92"/>
      <c r="I7" s="92"/>
      <c r="J7" s="88"/>
      <c r="K7" s="100"/>
      <c r="L7" s="100"/>
      <c r="M7" s="100"/>
      <c r="N7" s="100"/>
      <c r="O7" s="100"/>
      <c r="P7" s="101"/>
      <c r="Q7" s="102"/>
      <c r="R7" s="102"/>
      <c r="S7" s="101"/>
      <c r="T7" s="97"/>
    </row>
    <row r="8" spans="1:20">
      <c r="A8" s="86" t="s">
        <v>54</v>
      </c>
      <c r="B8" s="87"/>
      <c r="C8" s="87"/>
      <c r="D8" s="87"/>
      <c r="E8" s="87"/>
      <c r="F8" s="87"/>
      <c r="G8" s="87"/>
      <c r="H8" s="87"/>
      <c r="I8" s="95"/>
      <c r="J8" s="88"/>
      <c r="K8" s="100"/>
      <c r="L8" s="100"/>
      <c r="M8" s="100"/>
      <c r="N8" s="100"/>
      <c r="O8" s="100"/>
      <c r="P8" s="101"/>
      <c r="Q8" s="102"/>
      <c r="R8" s="102"/>
      <c r="S8" s="101"/>
      <c r="T8" s="97"/>
    </row>
    <row r="9" spans="1:20">
      <c r="A9" s="46"/>
      <c r="B9" s="46"/>
      <c r="C9" s="50"/>
      <c r="D9" s="46"/>
      <c r="E9" s="46"/>
      <c r="F9" s="51"/>
      <c r="G9" s="52"/>
      <c r="H9" s="52"/>
      <c r="I9" s="52"/>
      <c r="J9" s="46"/>
      <c r="K9" s="47"/>
      <c r="L9" s="47"/>
      <c r="M9" s="47"/>
      <c r="N9" s="47"/>
      <c r="O9" s="47"/>
      <c r="P9" s="39"/>
      <c r="Q9" s="53"/>
      <c r="R9" s="53"/>
      <c r="S9" s="39"/>
    </row>
    <row r="10" spans="1:20" ht="15.75">
      <c r="A10" s="31" t="s">
        <v>55</v>
      </c>
      <c r="B10" s="31" t="s">
        <v>56</v>
      </c>
      <c r="C10" s="31" t="s">
        <v>57</v>
      </c>
      <c r="D10" s="31" t="s">
        <v>25</v>
      </c>
      <c r="E10" s="31" t="s">
        <v>58</v>
      </c>
      <c r="F10" s="31" t="s">
        <v>59</v>
      </c>
      <c r="G10" s="31" t="s">
        <v>31</v>
      </c>
      <c r="H10" s="31" t="s">
        <v>60</v>
      </c>
      <c r="I10" s="31" t="s">
        <v>61</v>
      </c>
      <c r="J10" s="31"/>
      <c r="K10" s="31"/>
      <c r="L10" s="31"/>
      <c r="M10" s="31"/>
      <c r="N10" s="31"/>
      <c r="O10" s="31"/>
      <c r="P10" s="31" t="s">
        <v>62</v>
      </c>
      <c r="Q10" s="32"/>
      <c r="R10" s="32"/>
      <c r="S10" s="31" t="s">
        <v>63</v>
      </c>
    </row>
    <row r="11" spans="1:20">
      <c r="A11" s="33"/>
      <c r="B11" s="33"/>
      <c r="C11" s="34"/>
      <c r="D11" s="31" t="s">
        <v>64</v>
      </c>
      <c r="E11" s="33"/>
      <c r="F11" s="35"/>
      <c r="G11" s="36"/>
      <c r="H11" s="36"/>
      <c r="I11" s="36"/>
      <c r="J11" s="33"/>
      <c r="K11" s="33"/>
      <c r="L11" s="33"/>
      <c r="M11" s="33"/>
      <c r="N11" s="33"/>
      <c r="O11" s="33"/>
      <c r="P11" s="33"/>
      <c r="Q11" s="37"/>
      <c r="R11" s="37"/>
      <c r="S11" s="33"/>
    </row>
    <row r="12" spans="1:20">
      <c r="A12" s="38"/>
      <c r="B12" s="38"/>
      <c r="C12" s="38"/>
      <c r="D12" s="38" t="s">
        <v>65</v>
      </c>
      <c r="E12" s="38"/>
      <c r="F12" s="39"/>
      <c r="G12" s="40"/>
      <c r="H12" s="40"/>
      <c r="I12" s="40"/>
      <c r="J12" s="38"/>
      <c r="K12" s="38"/>
      <c r="L12" s="38"/>
      <c r="M12" s="38"/>
      <c r="N12" s="38"/>
      <c r="O12" s="38"/>
      <c r="P12" s="38"/>
      <c r="Q12" s="37"/>
      <c r="R12" s="37"/>
      <c r="S12" s="38"/>
    </row>
    <row r="13" spans="1:20" ht="23.25">
      <c r="A13" s="41">
        <v>1</v>
      </c>
      <c r="B13" s="42" t="s">
        <v>66</v>
      </c>
      <c r="C13" s="43" t="s">
        <v>67</v>
      </c>
      <c r="D13" s="43" t="s">
        <v>68</v>
      </c>
      <c r="E13" s="43" t="s">
        <v>69</v>
      </c>
      <c r="F13" s="44">
        <v>1.1000000000000001</v>
      </c>
      <c r="G13" s="44"/>
      <c r="H13" s="45"/>
      <c r="I13" s="45">
        <f>ROUND(F13*(G13+H13),2)</f>
        <v>0</v>
      </c>
      <c r="J13" s="46">
        <f>ROUND(F13*(N13),2)</f>
        <v>0</v>
      </c>
      <c r="K13" s="47">
        <f>ROUND(F13*(O13),2)</f>
        <v>0</v>
      </c>
      <c r="L13" s="47">
        <f>ROUND(F13*(G13+H13),2)</f>
        <v>0</v>
      </c>
      <c r="M13" s="47"/>
      <c r="N13" s="47"/>
      <c r="O13" s="47"/>
      <c r="P13" s="48"/>
      <c r="Q13" s="49"/>
      <c r="R13" s="49"/>
      <c r="S13" s="48"/>
    </row>
    <row r="14" spans="1:20" ht="23.25">
      <c r="A14" s="41">
        <v>2</v>
      </c>
      <c r="B14" s="42" t="s">
        <v>66</v>
      </c>
      <c r="C14" s="43" t="s">
        <v>70</v>
      </c>
      <c r="D14" s="43" t="s">
        <v>71</v>
      </c>
      <c r="E14" s="43" t="s">
        <v>69</v>
      </c>
      <c r="F14" s="44">
        <v>2.8</v>
      </c>
      <c r="G14" s="44"/>
      <c r="H14" s="45"/>
      <c r="I14" s="45">
        <f>ROUND(F14*(G14+H14),2)</f>
        <v>0</v>
      </c>
      <c r="J14" s="46">
        <f>ROUND(F14*(N14),2)</f>
        <v>0</v>
      </c>
      <c r="K14" s="47">
        <f>ROUND(F14*(O14),2)</f>
        <v>0</v>
      </c>
      <c r="L14" s="47">
        <f>ROUND(F14*(G14+H14),2)</f>
        <v>0</v>
      </c>
      <c r="M14" s="47"/>
      <c r="N14" s="47"/>
      <c r="O14" s="47"/>
      <c r="P14" s="48"/>
      <c r="Q14" s="49"/>
      <c r="R14" s="49"/>
      <c r="S14" s="48"/>
    </row>
    <row r="15" spans="1:20">
      <c r="A15" s="41">
        <v>3</v>
      </c>
      <c r="B15" s="42" t="s">
        <v>66</v>
      </c>
      <c r="C15" s="43" t="s">
        <v>72</v>
      </c>
      <c r="D15" s="43" t="s">
        <v>73</v>
      </c>
      <c r="E15" s="43" t="s">
        <v>74</v>
      </c>
      <c r="F15" s="44">
        <v>87</v>
      </c>
      <c r="G15" s="44"/>
      <c r="H15" s="45"/>
      <c r="I15" s="45">
        <f>ROUND(F15*(G15+H15),2)</f>
        <v>0</v>
      </c>
      <c r="J15" s="46">
        <f>ROUND(F15*(N15),2)</f>
        <v>0</v>
      </c>
      <c r="K15" s="47">
        <f>ROUND(F15*(O15),2)</f>
        <v>0</v>
      </c>
      <c r="L15" s="47">
        <f>ROUND(F15*(G15+H15),2)</f>
        <v>0</v>
      </c>
      <c r="M15" s="47"/>
      <c r="N15" s="47"/>
      <c r="O15" s="47"/>
      <c r="P15" s="48"/>
      <c r="Q15" s="49"/>
      <c r="R15" s="49"/>
      <c r="S15" s="48"/>
    </row>
    <row r="16" spans="1:20" ht="23.25">
      <c r="A16" s="41">
        <v>4</v>
      </c>
      <c r="B16" s="42" t="s">
        <v>66</v>
      </c>
      <c r="C16" s="43" t="s">
        <v>75</v>
      </c>
      <c r="D16" s="43" t="s">
        <v>76</v>
      </c>
      <c r="E16" s="43" t="s">
        <v>74</v>
      </c>
      <c r="F16" s="44">
        <v>87</v>
      </c>
      <c r="G16" s="44"/>
      <c r="H16" s="45"/>
      <c r="I16" s="45">
        <f>ROUND(F16*(G16+H16),2)</f>
        <v>0</v>
      </c>
      <c r="J16" s="46">
        <f>ROUND(F16*(N16),2)</f>
        <v>0</v>
      </c>
      <c r="K16" s="47">
        <f>ROUND(F16*(O16),2)</f>
        <v>0</v>
      </c>
      <c r="L16" s="47">
        <f>ROUND(F16*(G16+H16),2)</f>
        <v>0</v>
      </c>
      <c r="M16" s="47"/>
      <c r="N16" s="47"/>
      <c r="O16" s="47"/>
      <c r="P16" s="48"/>
      <c r="Q16" s="49"/>
      <c r="R16" s="49"/>
      <c r="S16" s="48"/>
    </row>
    <row r="17" spans="1:19" ht="23.25">
      <c r="A17" s="41">
        <v>5</v>
      </c>
      <c r="B17" s="42" t="s">
        <v>66</v>
      </c>
      <c r="C17" s="43" t="s">
        <v>77</v>
      </c>
      <c r="D17" s="43" t="s">
        <v>78</v>
      </c>
      <c r="E17" s="43" t="s">
        <v>69</v>
      </c>
      <c r="F17" s="44">
        <v>1.54</v>
      </c>
      <c r="G17" s="44"/>
      <c r="H17" s="45"/>
      <c r="I17" s="45">
        <f>ROUND(F17*(G17+H17),2)</f>
        <v>0</v>
      </c>
      <c r="J17" s="46">
        <f>ROUND(F17*(N17),2)</f>
        <v>0</v>
      </c>
      <c r="K17" s="47">
        <f>ROUND(F17*(O17),2)</f>
        <v>0</v>
      </c>
      <c r="L17" s="47">
        <f>ROUND(F17*(G17+H17),2)</f>
        <v>0</v>
      </c>
      <c r="M17" s="47"/>
      <c r="N17" s="47"/>
      <c r="O17" s="47"/>
      <c r="P17" s="48"/>
      <c r="Q17" s="49"/>
      <c r="R17" s="49"/>
      <c r="S17" s="48"/>
    </row>
    <row r="18" spans="1:19">
      <c r="A18" s="46"/>
      <c r="B18" s="46"/>
      <c r="C18" s="50"/>
      <c r="D18" s="46"/>
      <c r="E18" s="46"/>
      <c r="F18" s="51"/>
      <c r="G18" s="52"/>
      <c r="H18" s="52"/>
      <c r="I18" s="52"/>
      <c r="J18" s="46"/>
      <c r="K18" s="47"/>
      <c r="L18" s="47"/>
      <c r="M18" s="47"/>
      <c r="N18" s="47"/>
      <c r="O18" s="47"/>
      <c r="P18" s="39"/>
      <c r="Q18" s="53"/>
      <c r="R18" s="53"/>
      <c r="S18" s="39"/>
    </row>
    <row r="19" spans="1:19" hidden="1">
      <c r="A19" s="46"/>
      <c r="B19" s="46"/>
      <c r="C19" s="50"/>
      <c r="D19" s="46"/>
      <c r="E19" s="46"/>
      <c r="F19" s="51"/>
      <c r="G19" s="52"/>
      <c r="H19" s="52"/>
      <c r="I19" s="52"/>
      <c r="J19" s="46"/>
      <c r="K19" s="47"/>
      <c r="L19" s="47"/>
      <c r="M19" s="47"/>
      <c r="N19" s="47"/>
      <c r="O19" s="47"/>
      <c r="P19" s="39"/>
      <c r="Q19" s="53"/>
      <c r="R19" s="53"/>
      <c r="S19" s="39"/>
    </row>
    <row r="20" spans="1:19" hidden="1">
      <c r="A20" s="46"/>
      <c r="B20" s="46"/>
      <c r="C20" s="50"/>
      <c r="D20" s="46"/>
      <c r="E20" s="46"/>
      <c r="F20" s="51"/>
      <c r="G20" s="52"/>
      <c r="H20" s="52"/>
      <c r="I20" s="52"/>
      <c r="J20" s="46"/>
      <c r="K20" s="47"/>
      <c r="L20" s="47"/>
      <c r="M20" s="47"/>
      <c r="N20" s="47"/>
      <c r="O20" s="47"/>
      <c r="P20" s="39"/>
      <c r="Q20" s="53"/>
      <c r="R20" s="53"/>
      <c r="S20" s="39"/>
    </row>
    <row r="21" spans="1:19" hidden="1">
      <c r="A21" s="46"/>
      <c r="B21" s="46"/>
      <c r="C21" s="50"/>
      <c r="D21" s="46"/>
      <c r="E21" s="46"/>
      <c r="F21" s="51"/>
      <c r="G21" s="52"/>
      <c r="H21" s="52"/>
      <c r="I21" s="52"/>
      <c r="J21" s="46"/>
      <c r="K21" s="47"/>
      <c r="L21" s="47"/>
      <c r="M21" s="47"/>
      <c r="N21" s="47"/>
      <c r="O21" s="47"/>
      <c r="P21" s="39"/>
      <c r="Q21" s="53"/>
      <c r="R21" s="53"/>
      <c r="S21" s="39"/>
    </row>
    <row r="22" spans="1:19">
      <c r="A22" s="38"/>
      <c r="B22" s="38"/>
      <c r="C22" s="38"/>
      <c r="D22" s="38" t="s">
        <v>65</v>
      </c>
      <c r="E22" s="38"/>
      <c r="F22" s="39"/>
      <c r="G22" s="54"/>
      <c r="H22" s="54">
        <f>ROUND((SUM(M3:M8))/1,2)</f>
        <v>0</v>
      </c>
      <c r="I22" s="54">
        <f>ROUND((SUM(I13:I18))/1,2)</f>
        <v>0</v>
      </c>
      <c r="J22" s="38"/>
      <c r="K22" s="38"/>
      <c r="L22" s="38">
        <f>ROUND((SUM(L3:L21))/1,2)</f>
        <v>0</v>
      </c>
      <c r="M22" s="38">
        <f>ROUND((SUM(M3:M21))/1,2)</f>
        <v>0</v>
      </c>
      <c r="N22" s="38"/>
      <c r="O22" s="38"/>
      <c r="P22" s="55">
        <v>0</v>
      </c>
      <c r="Q22" s="37"/>
      <c r="R22" s="37"/>
      <c r="S22" s="55">
        <f>ROUND((SUM(S3:S8))/1,2)</f>
        <v>0</v>
      </c>
    </row>
    <row r="24" spans="1:19" hidden="1"/>
    <row r="25" spans="1:19" hidden="1"/>
    <row r="26" spans="1:19" hidden="1"/>
    <row r="27" spans="1:19" hidden="1"/>
    <row r="28" spans="1:19" hidden="1"/>
    <row r="29" spans="1:19" hidden="1">
      <c r="I29" s="161">
        <f>SUM(I13:I17)</f>
        <v>0</v>
      </c>
    </row>
    <row r="30" spans="1:19" hidden="1"/>
    <row r="31" spans="1:19">
      <c r="A31" s="38"/>
      <c r="B31" s="38"/>
      <c r="C31" s="38"/>
      <c r="D31" s="38" t="s">
        <v>79</v>
      </c>
      <c r="E31" s="38"/>
      <c r="F31" s="39"/>
      <c r="G31" s="40"/>
      <c r="H31" s="40"/>
      <c r="I31" s="40"/>
      <c r="J31" s="38"/>
      <c r="K31" s="38"/>
      <c r="L31" s="38"/>
      <c r="M31" s="38"/>
      <c r="N31" s="38"/>
      <c r="O31" s="38"/>
      <c r="P31" s="38"/>
      <c r="Q31" s="37"/>
      <c r="R31" s="37"/>
      <c r="S31" s="38"/>
    </row>
    <row r="32" spans="1:19" ht="23.25">
      <c r="A32" s="58">
        <v>6</v>
      </c>
      <c r="B32" s="59" t="s">
        <v>80</v>
      </c>
      <c r="C32" s="60" t="s">
        <v>81</v>
      </c>
      <c r="D32" s="60" t="s">
        <v>82</v>
      </c>
      <c r="E32" s="60" t="s">
        <v>69</v>
      </c>
      <c r="F32" s="61">
        <v>0.25</v>
      </c>
      <c r="G32" s="45"/>
      <c r="H32" s="45"/>
      <c r="I32" s="45">
        <f>ROUND(F32*(G32+H32),2)</f>
        <v>0</v>
      </c>
      <c r="J32" s="41">
        <f>ROUND(F32*(N32),2)</f>
        <v>0</v>
      </c>
      <c r="K32" s="62">
        <f>ROUND(F32*(O32),2)</f>
        <v>0</v>
      </c>
      <c r="L32" s="62">
        <f>ROUND(F32*(G32+H32),2)</f>
        <v>0</v>
      </c>
      <c r="M32" s="62"/>
      <c r="N32" s="62"/>
      <c r="O32" s="62"/>
      <c r="P32" s="48"/>
      <c r="Q32" s="49"/>
      <c r="R32" s="49"/>
      <c r="S32" s="48"/>
    </row>
    <row r="33" spans="1:19" ht="23.25">
      <c r="A33" s="41">
        <v>7</v>
      </c>
      <c r="B33" s="59" t="s">
        <v>80</v>
      </c>
      <c r="C33" s="60" t="s">
        <v>81</v>
      </c>
      <c r="D33" s="63" t="s">
        <v>83</v>
      </c>
      <c r="E33" s="60" t="s">
        <v>69</v>
      </c>
      <c r="F33" s="61">
        <v>0.625</v>
      </c>
      <c r="G33" s="45"/>
      <c r="H33" s="45"/>
      <c r="I33" s="45">
        <f>ROUND(F33*(G33+H33),2)</f>
        <v>0</v>
      </c>
      <c r="J33" s="41">
        <f>ROUND(F33*(N33),2)</f>
        <v>0</v>
      </c>
      <c r="K33" s="62">
        <f>ROUND(F33*(O33),2)</f>
        <v>0</v>
      </c>
      <c r="L33" s="62">
        <f>ROUND(F33*(G33+H33),2)</f>
        <v>0</v>
      </c>
      <c r="M33" s="62"/>
      <c r="N33" s="62"/>
      <c r="O33" s="62"/>
      <c r="P33" s="48"/>
      <c r="Q33" s="49"/>
      <c r="R33" s="49"/>
      <c r="S33" s="48"/>
    </row>
    <row r="34" spans="1:19">
      <c r="A34" s="38"/>
      <c r="B34" s="38"/>
      <c r="C34" s="38"/>
      <c r="D34" s="64" t="s">
        <v>79</v>
      </c>
      <c r="E34" s="38"/>
      <c r="F34" s="39"/>
      <c r="G34" s="54"/>
      <c r="H34" s="54">
        <f>ROUND((SUM(M25:M27))/1,2)</f>
        <v>0</v>
      </c>
      <c r="I34" s="54">
        <f>ROUND((SUM(I31:I33))/1,2)</f>
        <v>0</v>
      </c>
      <c r="J34" s="38"/>
      <c r="K34" s="38"/>
      <c r="L34" s="38">
        <f>ROUND((SUM(L25:L33))/1,2)</f>
        <v>0</v>
      </c>
      <c r="M34" s="38">
        <f>ROUND((SUM(M25:M33))/1,2)</f>
        <v>0</v>
      </c>
      <c r="N34" s="38"/>
      <c r="O34" s="38"/>
      <c r="P34" s="55">
        <f>ROUND((SUM(P31:P33))/1,2)</f>
        <v>0</v>
      </c>
      <c r="Q34" s="37"/>
      <c r="R34" s="37"/>
      <c r="S34" s="55">
        <f>ROUND((SUM(S25:S27))/1,2)</f>
        <v>0</v>
      </c>
    </row>
    <row r="35" spans="1:19">
      <c r="A35" s="46"/>
      <c r="B35" s="46"/>
      <c r="C35" s="50"/>
      <c r="D35" s="65" t="s">
        <v>84</v>
      </c>
      <c r="E35" s="46"/>
      <c r="F35" s="51"/>
      <c r="G35" s="52"/>
      <c r="H35" s="52"/>
      <c r="I35" s="54">
        <f>ROUND((SUM(I29+I34))/1,2)</f>
        <v>0</v>
      </c>
      <c r="J35" s="46"/>
      <c r="K35" s="47"/>
      <c r="L35" s="47"/>
      <c r="M35" s="47"/>
      <c r="N35" s="47"/>
      <c r="O35" s="47"/>
      <c r="P35" s="39"/>
      <c r="Q35" s="53"/>
      <c r="R35" s="53"/>
      <c r="S35" s="39"/>
    </row>
    <row r="36" spans="1:19">
      <c r="A36" s="47"/>
      <c r="B36" s="47"/>
      <c r="C36" s="47"/>
      <c r="D36" s="66" t="s">
        <v>85</v>
      </c>
      <c r="E36" s="47"/>
      <c r="F36" s="56"/>
      <c r="G36" s="57"/>
      <c r="H36" s="57"/>
      <c r="I36" s="57"/>
      <c r="J36" s="47"/>
      <c r="K36" s="47"/>
      <c r="L36" s="47"/>
      <c r="M36" s="47"/>
      <c r="N36" s="47"/>
      <c r="O36" s="47"/>
      <c r="P36" s="47"/>
      <c r="S36" s="47"/>
    </row>
    <row r="37" spans="1:19">
      <c r="A37" s="46"/>
      <c r="B37" s="46"/>
      <c r="C37" s="50"/>
      <c r="D37" s="38" t="s">
        <v>86</v>
      </c>
      <c r="E37" s="46"/>
      <c r="F37" s="51"/>
      <c r="G37" s="52"/>
      <c r="H37" s="52"/>
      <c r="I37" s="52"/>
      <c r="J37" s="46"/>
      <c r="K37" s="47"/>
      <c r="L37" s="47"/>
      <c r="M37" s="47"/>
      <c r="N37" s="47"/>
      <c r="O37" s="47"/>
      <c r="P37" s="39"/>
      <c r="Q37" s="53"/>
      <c r="R37" s="53"/>
      <c r="S37" s="39"/>
    </row>
    <row r="38" spans="1:19" ht="23.25">
      <c r="A38" s="41">
        <v>8</v>
      </c>
      <c r="B38" s="42" t="s">
        <v>87</v>
      </c>
      <c r="C38" s="43" t="s">
        <v>88</v>
      </c>
      <c r="D38" s="43" t="s">
        <v>89</v>
      </c>
      <c r="E38" s="43" t="s">
        <v>74</v>
      </c>
      <c r="F38" s="44">
        <v>12</v>
      </c>
      <c r="G38" s="44"/>
      <c r="H38" s="67"/>
      <c r="I38" s="45">
        <f t="shared" ref="I38:I51" si="0">ROUND(F38*(G38+H38),2)</f>
        <v>0</v>
      </c>
      <c r="J38" s="67"/>
      <c r="K38" s="68"/>
      <c r="L38" s="68"/>
      <c r="M38" s="68"/>
      <c r="N38" s="68"/>
      <c r="O38" s="68"/>
      <c r="P38" s="69"/>
      <c r="Q38" s="70"/>
      <c r="R38" s="70"/>
      <c r="S38" s="69"/>
    </row>
    <row r="39" spans="1:19" ht="23.25">
      <c r="A39" s="41">
        <v>9</v>
      </c>
      <c r="B39" s="42" t="s">
        <v>87</v>
      </c>
      <c r="C39" s="43" t="s">
        <v>90</v>
      </c>
      <c r="D39" s="43" t="s">
        <v>255</v>
      </c>
      <c r="E39" s="43" t="s">
        <v>10</v>
      </c>
      <c r="F39" s="44">
        <v>56</v>
      </c>
      <c r="G39" s="44"/>
      <c r="H39" s="67"/>
      <c r="I39" s="45">
        <f t="shared" si="0"/>
        <v>0</v>
      </c>
      <c r="J39" s="67"/>
      <c r="K39" s="68"/>
      <c r="L39" s="68"/>
      <c r="M39" s="68"/>
      <c r="N39" s="68"/>
      <c r="O39" s="68"/>
      <c r="P39" s="69"/>
      <c r="Q39" s="70"/>
      <c r="R39" s="70"/>
      <c r="S39" s="69"/>
    </row>
    <row r="40" spans="1:19" ht="23.25">
      <c r="A40" s="71">
        <v>10</v>
      </c>
      <c r="B40" s="42" t="s">
        <v>87</v>
      </c>
      <c r="C40" s="43" t="s">
        <v>91</v>
      </c>
      <c r="D40" s="43" t="s">
        <v>92</v>
      </c>
      <c r="E40" s="43" t="s">
        <v>74</v>
      </c>
      <c r="F40" s="44">
        <v>10.5</v>
      </c>
      <c r="G40" s="44"/>
      <c r="H40" s="72"/>
      <c r="I40" s="45">
        <f t="shared" si="0"/>
        <v>0</v>
      </c>
      <c r="J40" s="69"/>
      <c r="K40" s="69"/>
      <c r="L40" s="69"/>
      <c r="M40" s="69"/>
      <c r="N40" s="69"/>
      <c r="O40" s="69"/>
      <c r="P40" s="72"/>
      <c r="Q40" s="73"/>
      <c r="R40" s="73"/>
      <c r="S40" s="72"/>
    </row>
    <row r="41" spans="1:19">
      <c r="A41" s="71">
        <v>11</v>
      </c>
      <c r="B41" s="74" t="s">
        <v>93</v>
      </c>
      <c r="C41" s="43" t="s">
        <v>94</v>
      </c>
      <c r="D41" s="43" t="s">
        <v>95</v>
      </c>
      <c r="E41" s="43" t="s">
        <v>14</v>
      </c>
      <c r="F41" s="44">
        <v>1</v>
      </c>
      <c r="G41" s="44"/>
      <c r="H41" s="69"/>
      <c r="I41" s="45">
        <f t="shared" si="0"/>
        <v>0</v>
      </c>
      <c r="J41" s="68"/>
      <c r="K41" s="68"/>
      <c r="L41" s="68"/>
      <c r="M41" s="68"/>
      <c r="N41" s="68"/>
      <c r="O41" s="68"/>
      <c r="P41" s="68"/>
      <c r="Q41" s="70"/>
      <c r="R41" s="70"/>
      <c r="S41" s="68"/>
    </row>
    <row r="42" spans="1:19" ht="23.25">
      <c r="A42" s="71">
        <v>12</v>
      </c>
      <c r="B42" s="42" t="s">
        <v>87</v>
      </c>
      <c r="C42" s="43" t="s">
        <v>96</v>
      </c>
      <c r="D42" s="43" t="s">
        <v>97</v>
      </c>
      <c r="E42" s="43" t="s">
        <v>98</v>
      </c>
      <c r="F42" s="44">
        <v>7.5</v>
      </c>
      <c r="G42" s="44"/>
      <c r="H42" s="69"/>
      <c r="I42" s="45">
        <f t="shared" si="0"/>
        <v>0</v>
      </c>
      <c r="J42" s="69"/>
      <c r="K42" s="69"/>
      <c r="L42" s="69"/>
      <c r="M42" s="69"/>
      <c r="N42" s="69"/>
      <c r="O42" s="69"/>
      <c r="P42" s="69"/>
      <c r="Q42" s="73"/>
      <c r="R42" s="73"/>
      <c r="S42" s="69"/>
    </row>
    <row r="43" spans="1:19" ht="23.25">
      <c r="A43" s="41">
        <v>13</v>
      </c>
      <c r="B43" s="42" t="s">
        <v>87</v>
      </c>
      <c r="C43" s="43" t="s">
        <v>99</v>
      </c>
      <c r="D43" s="43" t="s">
        <v>100</v>
      </c>
      <c r="E43" s="43" t="s">
        <v>74</v>
      </c>
      <c r="F43" s="44">
        <v>87</v>
      </c>
      <c r="G43" s="44"/>
      <c r="H43" s="67"/>
      <c r="I43" s="45">
        <f t="shared" si="0"/>
        <v>0</v>
      </c>
      <c r="J43" s="67"/>
      <c r="K43" s="68"/>
      <c r="L43" s="68"/>
      <c r="M43" s="68"/>
      <c r="N43" s="68"/>
      <c r="O43" s="68"/>
      <c r="P43" s="69"/>
      <c r="Q43" s="70"/>
      <c r="R43" s="70"/>
      <c r="S43" s="69"/>
    </row>
    <row r="44" spans="1:19">
      <c r="A44" s="71">
        <v>14</v>
      </c>
      <c r="B44" s="42" t="s">
        <v>87</v>
      </c>
      <c r="C44" s="43" t="s">
        <v>101</v>
      </c>
      <c r="D44" s="43" t="s">
        <v>102</v>
      </c>
      <c r="E44" s="43" t="s">
        <v>74</v>
      </c>
      <c r="F44" s="44">
        <v>87</v>
      </c>
      <c r="G44" s="44"/>
      <c r="H44" s="72"/>
      <c r="I44" s="45">
        <f t="shared" si="0"/>
        <v>0</v>
      </c>
      <c r="J44" s="69"/>
      <c r="K44" s="69"/>
      <c r="L44" s="69"/>
      <c r="M44" s="69"/>
      <c r="N44" s="69"/>
      <c r="O44" s="69"/>
      <c r="P44" s="72"/>
      <c r="Q44" s="73"/>
      <c r="R44" s="73"/>
      <c r="S44" s="72"/>
    </row>
    <row r="45" spans="1:19" ht="23.25">
      <c r="A45" s="71">
        <v>15</v>
      </c>
      <c r="B45" s="74" t="s">
        <v>93</v>
      </c>
      <c r="C45" s="43" t="s">
        <v>103</v>
      </c>
      <c r="D45" s="43" t="s">
        <v>104</v>
      </c>
      <c r="E45" s="43" t="s">
        <v>74</v>
      </c>
      <c r="F45" s="44">
        <v>87</v>
      </c>
      <c r="G45" s="44"/>
      <c r="H45" s="75"/>
      <c r="I45" s="45">
        <f t="shared" si="0"/>
        <v>0</v>
      </c>
      <c r="J45" s="62"/>
      <c r="K45" s="62"/>
      <c r="L45" s="62"/>
      <c r="M45" s="62"/>
      <c r="N45" s="62"/>
      <c r="O45" s="62"/>
      <c r="P45" s="62"/>
      <c r="Q45" s="3"/>
      <c r="R45" s="3"/>
      <c r="S45" s="62"/>
    </row>
    <row r="46" spans="1:19">
      <c r="A46" s="76">
        <v>16</v>
      </c>
      <c r="B46" s="77" t="s">
        <v>87</v>
      </c>
      <c r="C46" s="78" t="s">
        <v>105</v>
      </c>
      <c r="D46" s="78" t="s">
        <v>106</v>
      </c>
      <c r="E46" s="78" t="s">
        <v>74</v>
      </c>
      <c r="F46" s="79">
        <v>87</v>
      </c>
      <c r="G46" s="79"/>
      <c r="H46" s="80"/>
      <c r="I46" s="81">
        <f t="shared" si="0"/>
        <v>0</v>
      </c>
      <c r="J46" s="76"/>
      <c r="K46" s="76"/>
      <c r="L46" s="76"/>
      <c r="M46" s="76"/>
      <c r="N46" s="76"/>
      <c r="O46" s="76"/>
      <c r="P46" s="76"/>
      <c r="Q46" s="82"/>
      <c r="R46" s="82"/>
      <c r="S46" s="76"/>
    </row>
    <row r="47" spans="1:19" ht="23.25">
      <c r="A47" s="41">
        <v>17</v>
      </c>
      <c r="B47" s="42" t="s">
        <v>93</v>
      </c>
      <c r="C47" s="43" t="s">
        <v>107</v>
      </c>
      <c r="D47" s="43" t="s">
        <v>108</v>
      </c>
      <c r="E47" s="43" t="s">
        <v>74</v>
      </c>
      <c r="F47" s="44">
        <v>90</v>
      </c>
      <c r="G47" s="44"/>
      <c r="H47" s="83"/>
      <c r="I47" s="45">
        <f t="shared" si="0"/>
        <v>0</v>
      </c>
      <c r="J47" s="41">
        <f>ROUND(F47*(N47),2)</f>
        <v>0</v>
      </c>
      <c r="K47" s="62">
        <f>ROUND(F47*(O47),2)</f>
        <v>0</v>
      </c>
      <c r="L47" s="62">
        <f>ROUND(F47*(G47+H47),2)</f>
        <v>0</v>
      </c>
      <c r="M47" s="62"/>
      <c r="N47" s="62"/>
      <c r="O47" s="62"/>
      <c r="P47" s="48"/>
      <c r="Q47" s="49"/>
      <c r="R47" s="49"/>
      <c r="S47" s="48"/>
    </row>
    <row r="48" spans="1:19">
      <c r="A48" s="41">
        <v>18</v>
      </c>
      <c r="B48" s="42" t="s">
        <v>87</v>
      </c>
      <c r="C48" s="43" t="s">
        <v>109</v>
      </c>
      <c r="D48" s="43" t="s">
        <v>110</v>
      </c>
      <c r="E48" s="43" t="s">
        <v>69</v>
      </c>
      <c r="F48" s="44">
        <v>0.26</v>
      </c>
      <c r="G48" s="44"/>
      <c r="H48" s="45"/>
      <c r="I48" s="45">
        <f t="shared" si="0"/>
        <v>0</v>
      </c>
      <c r="J48" s="41">
        <f>ROUND(F48*(N48),2)</f>
        <v>0</v>
      </c>
      <c r="K48" s="62">
        <f>ROUND(F48*(O48),2)</f>
        <v>0</v>
      </c>
      <c r="L48" s="62">
        <f>ROUND(F48*(G48+H48),2)</f>
        <v>0</v>
      </c>
      <c r="M48" s="62"/>
      <c r="N48" s="62"/>
      <c r="O48" s="62"/>
      <c r="P48" s="48"/>
      <c r="Q48" s="49"/>
      <c r="R48" s="49"/>
      <c r="S48" s="48"/>
    </row>
    <row r="49" spans="1:19" ht="23.25">
      <c r="A49" s="41">
        <v>19</v>
      </c>
      <c r="B49" s="42" t="s">
        <v>93</v>
      </c>
      <c r="C49" s="43" t="s">
        <v>111</v>
      </c>
      <c r="D49" s="43" t="s">
        <v>257</v>
      </c>
      <c r="E49" s="43" t="s">
        <v>14</v>
      </c>
      <c r="F49" s="44">
        <v>1</v>
      </c>
      <c r="G49" s="44"/>
      <c r="H49" s="83"/>
      <c r="I49" s="45">
        <f t="shared" si="0"/>
        <v>0</v>
      </c>
      <c r="J49" s="41">
        <f>ROUND(F49*(N49),2)</f>
        <v>0</v>
      </c>
      <c r="K49" s="62">
        <f>ROUND(F49*(O49),2)</f>
        <v>0</v>
      </c>
      <c r="L49" s="62">
        <f>ROUND(F49*(G49+H49),2)</f>
        <v>0</v>
      </c>
      <c r="M49" s="62"/>
      <c r="N49" s="62"/>
      <c r="O49" s="62"/>
      <c r="P49" s="48"/>
      <c r="Q49" s="49"/>
      <c r="R49" s="49"/>
      <c r="S49" s="48"/>
    </row>
    <row r="50" spans="1:19">
      <c r="A50" s="41">
        <v>20</v>
      </c>
      <c r="B50" s="42" t="s">
        <v>87</v>
      </c>
      <c r="C50" s="43" t="s">
        <v>112</v>
      </c>
      <c r="D50" s="43" t="s">
        <v>113</v>
      </c>
      <c r="E50" s="43" t="s">
        <v>14</v>
      </c>
      <c r="F50" s="44">
        <v>1</v>
      </c>
      <c r="G50" s="44"/>
      <c r="H50" s="45"/>
      <c r="I50" s="45">
        <f t="shared" si="0"/>
        <v>0</v>
      </c>
      <c r="J50" s="41">
        <f>ROUND(F50*(N50),2)</f>
        <v>0</v>
      </c>
      <c r="K50" s="62">
        <f>ROUND(F50*(O50),2)</f>
        <v>0</v>
      </c>
      <c r="L50" s="62">
        <f>ROUND(F50*(G50+H50),2)</f>
        <v>0</v>
      </c>
      <c r="M50" s="62"/>
      <c r="N50" s="62"/>
      <c r="O50" s="62"/>
      <c r="P50" s="48"/>
      <c r="Q50" s="49"/>
      <c r="R50" s="49"/>
      <c r="S50" s="48"/>
    </row>
    <row r="51" spans="1:19">
      <c r="A51" s="41">
        <v>21</v>
      </c>
      <c r="B51" s="42" t="s">
        <v>93</v>
      </c>
      <c r="C51" s="43" t="s">
        <v>114</v>
      </c>
      <c r="D51" s="43" t="s">
        <v>115</v>
      </c>
      <c r="E51" s="43" t="s">
        <v>69</v>
      </c>
      <c r="F51" s="44">
        <v>1.2749999999999999</v>
      </c>
      <c r="G51" s="44"/>
      <c r="H51" s="83"/>
      <c r="I51" s="45">
        <f t="shared" si="0"/>
        <v>0</v>
      </c>
      <c r="J51" s="41">
        <f>ROUND(F51*(N51),2)</f>
        <v>0</v>
      </c>
      <c r="K51" s="62">
        <f>ROUND(F51*(O51),2)</f>
        <v>0</v>
      </c>
      <c r="L51" s="62">
        <f>ROUND(F51*(G51+H51),2)</f>
        <v>0</v>
      </c>
      <c r="M51" s="62"/>
      <c r="N51" s="62"/>
      <c r="O51" s="62"/>
      <c r="P51" s="48"/>
      <c r="Q51" s="49"/>
      <c r="R51" s="49"/>
      <c r="S51" s="48"/>
    </row>
    <row r="52" spans="1:19">
      <c r="A52" s="38"/>
      <c r="B52" s="38"/>
      <c r="C52" s="38"/>
      <c r="D52" s="38" t="s">
        <v>86</v>
      </c>
      <c r="E52" s="38"/>
      <c r="F52" s="39"/>
      <c r="G52" s="54">
        <f>I52-H52</f>
        <v>0</v>
      </c>
      <c r="H52" s="54">
        <f>ROUND((SUM(H38:H51))/1,2)</f>
        <v>0</v>
      </c>
      <c r="I52" s="54">
        <f>ROUND((SUM(I38:I51))/1,2)</f>
        <v>0</v>
      </c>
      <c r="J52" s="38"/>
      <c r="K52" s="38"/>
      <c r="L52" s="38">
        <f>ROUND((SUM(L46:L51))/1,2)</f>
        <v>0</v>
      </c>
      <c r="M52" s="38">
        <f>ROUND((SUM(M46:M51))/1,2)</f>
        <v>0</v>
      </c>
      <c r="N52" s="38"/>
      <c r="O52" s="38"/>
      <c r="P52" s="55">
        <f>ROUND((SUM(P38:P51))/1,2)</f>
        <v>0</v>
      </c>
      <c r="Q52" s="37"/>
      <c r="R52" s="37"/>
      <c r="S52" s="55">
        <f>ROUND((SUM(S38:S51))/1,2)</f>
        <v>0</v>
      </c>
    </row>
    <row r="54" spans="1:19">
      <c r="A54" s="38"/>
      <c r="B54" s="38"/>
      <c r="C54" s="38"/>
      <c r="D54" s="38" t="s">
        <v>116</v>
      </c>
      <c r="E54" s="38"/>
      <c r="F54" s="39"/>
      <c r="G54" s="40"/>
      <c r="H54" s="40"/>
      <c r="I54" s="40"/>
      <c r="J54" s="38"/>
      <c r="K54" s="38"/>
      <c r="L54" s="38"/>
      <c r="M54" s="38"/>
      <c r="N54" s="38"/>
      <c r="O54" s="38"/>
      <c r="P54" s="38"/>
      <c r="Q54" s="37"/>
      <c r="R54" s="37"/>
      <c r="S54" s="38"/>
    </row>
    <row r="55" spans="1:19">
      <c r="A55" s="41">
        <v>22</v>
      </c>
      <c r="B55" s="42" t="s">
        <v>117</v>
      </c>
      <c r="C55" s="43" t="s">
        <v>118</v>
      </c>
      <c r="D55" s="43" t="s">
        <v>119</v>
      </c>
      <c r="E55" s="43" t="s">
        <v>120</v>
      </c>
      <c r="F55" s="44">
        <v>1</v>
      </c>
      <c r="G55" s="44"/>
      <c r="H55" s="45"/>
      <c r="I55" s="45">
        <f>ROUND(F55*(G55+H55),2)</f>
        <v>0</v>
      </c>
      <c r="J55" s="41">
        <f>ROUND(F55*(N55),2)</f>
        <v>0</v>
      </c>
      <c r="K55" s="62">
        <f>ROUND(F55*(O55),2)</f>
        <v>0</v>
      </c>
      <c r="L55" s="62">
        <f>ROUND(F55*(G55+H55),2)</f>
        <v>0</v>
      </c>
      <c r="M55" s="62"/>
      <c r="N55" s="62"/>
      <c r="O55" s="62"/>
      <c r="P55" s="48"/>
      <c r="Q55" s="49"/>
      <c r="R55" s="49"/>
      <c r="S55" s="48"/>
    </row>
    <row r="56" spans="1:19">
      <c r="A56" s="41">
        <v>23</v>
      </c>
      <c r="B56" s="42" t="s">
        <v>121</v>
      </c>
      <c r="C56" s="43">
        <v>608</v>
      </c>
      <c r="D56" s="43" t="s">
        <v>122</v>
      </c>
      <c r="E56" s="43" t="s">
        <v>74</v>
      </c>
      <c r="F56" s="44">
        <v>16</v>
      </c>
      <c r="G56" s="44"/>
      <c r="H56" s="45"/>
      <c r="I56" s="45">
        <f>ROUND(F56*(G56+H56),2)</f>
        <v>0</v>
      </c>
      <c r="J56" s="41">
        <f>ROUND(F56*(N56),2)</f>
        <v>0</v>
      </c>
      <c r="K56" s="62">
        <f>ROUND(F56*(O56),2)</f>
        <v>0</v>
      </c>
      <c r="L56" s="62">
        <f>ROUND(F56*(G56+H56),2)</f>
        <v>0</v>
      </c>
      <c r="M56" s="62"/>
      <c r="N56" s="62"/>
      <c r="O56" s="62"/>
      <c r="P56" s="48"/>
      <c r="Q56" s="49"/>
      <c r="R56" s="49"/>
      <c r="S56" s="48"/>
    </row>
    <row r="57" spans="1:19">
      <c r="A57" s="41">
        <v>24</v>
      </c>
      <c r="B57" s="42" t="s">
        <v>117</v>
      </c>
      <c r="C57" s="43">
        <v>608</v>
      </c>
      <c r="D57" s="43" t="s">
        <v>123</v>
      </c>
      <c r="E57" s="43" t="s">
        <v>74</v>
      </c>
      <c r="F57" s="44">
        <v>16</v>
      </c>
      <c r="G57" s="44"/>
      <c r="H57" s="45"/>
      <c r="I57" s="45">
        <f>ROUND(F57*(G57+H57),2)</f>
        <v>0</v>
      </c>
      <c r="J57" s="41">
        <f>ROUND(F57*(N57),2)</f>
        <v>0</v>
      </c>
      <c r="K57" s="62">
        <f>ROUND(F57*(O57),2)</f>
        <v>0</v>
      </c>
      <c r="L57" s="62">
        <f>ROUND(F57*(G57+H57),2)</f>
        <v>0</v>
      </c>
      <c r="M57" s="62"/>
      <c r="N57" s="62"/>
      <c r="O57" s="62"/>
      <c r="P57" s="48"/>
      <c r="Q57" s="49"/>
      <c r="R57" s="49"/>
      <c r="S57" s="48"/>
    </row>
    <row r="58" spans="1:19">
      <c r="A58" s="46"/>
      <c r="B58" s="46"/>
      <c r="C58" s="50"/>
      <c r="D58" s="46"/>
      <c r="E58" s="46"/>
      <c r="F58" s="51"/>
      <c r="G58" s="52"/>
      <c r="H58" s="52"/>
      <c r="I58" s="52"/>
      <c r="J58" s="46"/>
      <c r="K58" s="47"/>
      <c r="L58" s="47"/>
      <c r="M58" s="47"/>
      <c r="N58" s="47"/>
      <c r="O58" s="47"/>
      <c r="P58" s="39"/>
      <c r="Q58" s="53"/>
      <c r="R58" s="53"/>
      <c r="S58" s="39"/>
    </row>
    <row r="59" spans="1:19" hidden="1">
      <c r="A59" s="46"/>
      <c r="B59" s="46"/>
      <c r="C59" s="50"/>
      <c r="D59" s="46"/>
      <c r="E59" s="46"/>
      <c r="F59" s="51"/>
      <c r="G59" s="52"/>
      <c r="H59" s="52"/>
      <c r="I59" s="52"/>
      <c r="J59" s="46"/>
      <c r="K59" s="47"/>
      <c r="L59" s="47"/>
      <c r="M59" s="47"/>
      <c r="N59" s="47"/>
      <c r="O59" s="47"/>
      <c r="P59" s="39"/>
      <c r="Q59" s="53"/>
      <c r="R59" s="53"/>
      <c r="S59" s="39"/>
    </row>
    <row r="60" spans="1:19" hidden="1">
      <c r="A60" s="46"/>
      <c r="B60" s="46"/>
      <c r="C60" s="50"/>
      <c r="D60" s="46"/>
      <c r="E60" s="46"/>
      <c r="F60" s="51"/>
      <c r="G60" s="52"/>
      <c r="H60" s="52"/>
      <c r="I60" s="52"/>
      <c r="J60" s="46"/>
      <c r="K60" s="47"/>
      <c r="L60" s="47"/>
      <c r="M60" s="47"/>
      <c r="N60" s="47"/>
      <c r="O60" s="47"/>
      <c r="P60" s="39"/>
      <c r="Q60" s="53"/>
      <c r="R60" s="53"/>
      <c r="S60" s="39"/>
    </row>
    <row r="61" spans="1:19" hidden="1">
      <c r="A61" s="46"/>
      <c r="B61" s="46"/>
      <c r="C61" s="50"/>
      <c r="D61" s="46"/>
      <c r="E61" s="46"/>
      <c r="F61" s="51"/>
      <c r="G61" s="52"/>
      <c r="H61" s="52"/>
      <c r="I61" s="52"/>
      <c r="J61" s="46"/>
      <c r="K61" s="47"/>
      <c r="L61" s="47"/>
      <c r="M61" s="47"/>
      <c r="N61" s="47"/>
      <c r="O61" s="47"/>
      <c r="P61" s="39"/>
      <c r="Q61" s="53"/>
      <c r="R61" s="53"/>
      <c r="S61" s="39"/>
    </row>
    <row r="62" spans="1:19" hidden="1">
      <c r="A62" s="46"/>
      <c r="B62" s="46"/>
      <c r="C62" s="50"/>
      <c r="D62" s="46"/>
      <c r="E62" s="46"/>
      <c r="F62" s="51"/>
      <c r="G62" s="52"/>
      <c r="H62" s="52"/>
      <c r="I62" s="52"/>
      <c r="J62" s="46"/>
      <c r="K62" s="47"/>
      <c r="L62" s="47"/>
      <c r="M62" s="47"/>
      <c r="N62" s="47"/>
      <c r="O62" s="47"/>
      <c r="P62" s="39"/>
      <c r="Q62" s="53"/>
      <c r="R62" s="53"/>
      <c r="S62" s="39"/>
    </row>
    <row r="63" spans="1:19" hidden="1">
      <c r="A63" s="46"/>
      <c r="B63" s="46"/>
      <c r="C63" s="50"/>
      <c r="D63" s="46"/>
      <c r="E63" s="46"/>
      <c r="F63" s="51"/>
      <c r="G63" s="52"/>
      <c r="H63" s="52"/>
      <c r="I63" s="52"/>
      <c r="J63" s="46"/>
      <c r="K63" s="47"/>
      <c r="L63" s="47"/>
      <c r="M63" s="47"/>
      <c r="N63" s="47"/>
      <c r="O63" s="47"/>
      <c r="P63" s="39"/>
      <c r="Q63" s="53"/>
      <c r="R63" s="53"/>
      <c r="S63" s="39"/>
    </row>
    <row r="64" spans="1:19">
      <c r="A64" s="38"/>
      <c r="B64" s="38"/>
      <c r="C64" s="38"/>
      <c r="D64" s="38" t="s">
        <v>116</v>
      </c>
      <c r="E64" s="38"/>
      <c r="F64" s="39"/>
      <c r="G64" s="54">
        <f>ROUND((SUM(L54:L63))/1,2)</f>
        <v>0</v>
      </c>
      <c r="H64" s="54">
        <f>ROUND((SUM(M54:M63))/1,2)</f>
        <v>0</v>
      </c>
      <c r="I64" s="54">
        <f>ROUND((SUM(I54:I63))/1,2)</f>
        <v>0</v>
      </c>
      <c r="J64" s="38"/>
      <c r="K64" s="38"/>
      <c r="L64" s="38">
        <f>ROUND((SUM(L54:L63))/1,2)</f>
        <v>0</v>
      </c>
      <c r="M64" s="38">
        <f>ROUND((SUM(M54:M63))/1,2)</f>
        <v>0</v>
      </c>
      <c r="N64" s="38"/>
      <c r="O64" s="38"/>
      <c r="P64" s="55">
        <f>ROUND((SUM(P54:P63))/1,2)</f>
        <v>0</v>
      </c>
      <c r="Q64" s="37"/>
      <c r="R64" s="37"/>
      <c r="S64" s="55">
        <f>ROUND((SUM(S54:S63))/1,2)</f>
        <v>0</v>
      </c>
    </row>
    <row r="65" spans="1:19">
      <c r="A65" s="47"/>
      <c r="B65" s="47"/>
      <c r="C65" s="47"/>
      <c r="D65" s="66" t="s">
        <v>124</v>
      </c>
      <c r="E65" s="47"/>
      <c r="F65" s="56"/>
      <c r="G65" s="57"/>
      <c r="H65" s="57"/>
      <c r="I65" s="54">
        <f>ROUND((SUM(I52+I64))/1,2)</f>
        <v>0</v>
      </c>
      <c r="J65" s="47"/>
      <c r="K65" s="47"/>
      <c r="L65" s="47"/>
      <c r="M65" s="47"/>
      <c r="N65" s="47"/>
      <c r="O65" s="47"/>
      <c r="P65" s="47"/>
      <c r="S65" s="47"/>
    </row>
    <row r="66" spans="1:19">
      <c r="A66" s="38">
        <v>25</v>
      </c>
      <c r="B66" s="38"/>
      <c r="C66" s="38" t="s">
        <v>125</v>
      </c>
      <c r="D66" s="38" t="s">
        <v>126</v>
      </c>
      <c r="E66" s="38" t="s">
        <v>120</v>
      </c>
      <c r="F66" s="39">
        <v>1</v>
      </c>
      <c r="G66" s="40">
        <f>Reštaurovanie!F22</f>
        <v>0</v>
      </c>
      <c r="H66" s="40"/>
      <c r="I66" s="40">
        <f>G66</f>
        <v>0</v>
      </c>
      <c r="J66" s="38"/>
      <c r="K66" s="38"/>
      <c r="L66" s="38"/>
      <c r="M66" s="38"/>
      <c r="N66" s="38"/>
      <c r="O66" s="38"/>
      <c r="P66" s="38"/>
      <c r="Q66" s="37"/>
      <c r="R66" s="37"/>
      <c r="S66" s="38"/>
    </row>
    <row r="67" spans="1:19">
      <c r="A67" s="46"/>
      <c r="B67" s="46"/>
      <c r="C67" s="50"/>
      <c r="D67" s="84" t="s">
        <v>8</v>
      </c>
      <c r="E67" s="46"/>
      <c r="F67" s="51"/>
      <c r="G67" s="52"/>
      <c r="H67" s="52"/>
      <c r="I67" s="54">
        <f>ROUND((SUM(I29+I34+I52+I64))/1,2)</f>
        <v>0</v>
      </c>
      <c r="J67" s="46"/>
      <c r="K67" s="47"/>
      <c r="L67" s="47"/>
      <c r="M67" s="47"/>
      <c r="N67" s="47"/>
      <c r="O67" s="47"/>
      <c r="P67" s="39"/>
      <c r="Q67" s="53"/>
      <c r="R67" s="53"/>
      <c r="S67" s="39"/>
    </row>
  </sheetData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K5" sqref="K5"/>
    </sheetView>
  </sheetViews>
  <sheetFormatPr defaultRowHeight="15"/>
  <cols>
    <col min="2" max="2" width="45.85546875" customWidth="1"/>
    <col min="5" max="5" width="12.85546875" customWidth="1"/>
    <col min="6" max="6" width="14.42578125" customWidth="1"/>
  </cols>
  <sheetData>
    <row r="1" spans="1:6">
      <c r="A1" t="s">
        <v>253</v>
      </c>
    </row>
    <row r="2" spans="1:6" ht="18.75">
      <c r="B2" s="1" t="s">
        <v>207</v>
      </c>
    </row>
    <row r="4" spans="1:6">
      <c r="A4" s="2" t="s">
        <v>0</v>
      </c>
      <c r="B4" s="2" t="s">
        <v>1</v>
      </c>
      <c r="C4" s="2" t="s">
        <v>2</v>
      </c>
      <c r="D4" s="2" t="s">
        <v>3</v>
      </c>
      <c r="E4" s="163" t="s">
        <v>190</v>
      </c>
      <c r="F4" s="163" t="s">
        <v>191</v>
      </c>
    </row>
    <row r="5" spans="1:6">
      <c r="A5" s="162">
        <v>1</v>
      </c>
      <c r="B5" s="3" t="s">
        <v>192</v>
      </c>
      <c r="C5" s="3" t="s">
        <v>14</v>
      </c>
      <c r="D5" s="3">
        <v>1</v>
      </c>
      <c r="E5" s="3"/>
      <c r="F5" s="3" t="s">
        <v>256</v>
      </c>
    </row>
    <row r="6" spans="1:6">
      <c r="A6" s="162">
        <v>2</v>
      </c>
      <c r="B6" s="3" t="s">
        <v>193</v>
      </c>
      <c r="C6" s="3" t="s">
        <v>14</v>
      </c>
      <c r="D6" s="3">
        <v>1</v>
      </c>
      <c r="E6" s="3"/>
      <c r="F6" s="3"/>
    </row>
    <row r="7" spans="1:6">
      <c r="A7" s="162">
        <v>3</v>
      </c>
      <c r="B7" s="3" t="s">
        <v>194</v>
      </c>
      <c r="C7" s="3" t="s">
        <v>14</v>
      </c>
      <c r="D7" s="3">
        <v>1</v>
      </c>
      <c r="E7" s="3"/>
      <c r="F7" s="3"/>
    </row>
    <row r="8" spans="1:6">
      <c r="A8" s="162">
        <v>4</v>
      </c>
      <c r="B8" s="3" t="s">
        <v>195</v>
      </c>
      <c r="C8" s="3" t="s">
        <v>14</v>
      </c>
      <c r="D8" s="3">
        <v>1</v>
      </c>
      <c r="E8" s="3"/>
      <c r="F8" s="3"/>
    </row>
    <row r="9" spans="1:6">
      <c r="A9" s="162">
        <v>5</v>
      </c>
      <c r="B9" s="3" t="s">
        <v>196</v>
      </c>
      <c r="C9" s="3" t="s">
        <v>14</v>
      </c>
      <c r="D9" s="3">
        <v>1</v>
      </c>
      <c r="E9" s="3"/>
      <c r="F9" s="3"/>
    </row>
    <row r="10" spans="1:6">
      <c r="A10" s="162">
        <v>6</v>
      </c>
      <c r="B10" s="3" t="s">
        <v>197</v>
      </c>
      <c r="C10" s="3" t="s">
        <v>14</v>
      </c>
      <c r="D10" s="3">
        <v>1</v>
      </c>
      <c r="E10" s="3"/>
      <c r="F10" s="3"/>
    </row>
    <row r="11" spans="1:6">
      <c r="A11" s="162">
        <v>7</v>
      </c>
      <c r="B11" s="3" t="s">
        <v>198</v>
      </c>
      <c r="C11" s="3" t="s">
        <v>14</v>
      </c>
      <c r="D11" s="3">
        <v>1</v>
      </c>
      <c r="E11" s="3"/>
      <c r="F11" s="3"/>
    </row>
    <row r="12" spans="1:6">
      <c r="A12" s="162">
        <v>8</v>
      </c>
      <c r="B12" s="3" t="s">
        <v>199</v>
      </c>
      <c r="C12" s="3" t="s">
        <v>14</v>
      </c>
      <c r="D12" s="3">
        <v>1</v>
      </c>
      <c r="E12" s="3"/>
      <c r="F12" s="3"/>
    </row>
    <row r="13" spans="1:6">
      <c r="A13" s="162">
        <v>9</v>
      </c>
      <c r="B13" s="3" t="s">
        <v>200</v>
      </c>
      <c r="C13" s="3" t="s">
        <v>14</v>
      </c>
      <c r="D13" s="3">
        <v>1</v>
      </c>
      <c r="E13" s="3"/>
      <c r="F13" s="3"/>
    </row>
    <row r="14" spans="1:6">
      <c r="A14" s="162">
        <v>10</v>
      </c>
      <c r="B14" s="3" t="s">
        <v>201</v>
      </c>
      <c r="C14" s="3" t="s">
        <v>14</v>
      </c>
      <c r="D14" s="3">
        <v>1</v>
      </c>
      <c r="E14" s="3"/>
      <c r="F14" s="3"/>
    </row>
    <row r="15" spans="1:6">
      <c r="A15" s="162">
        <v>11</v>
      </c>
      <c r="B15" s="3" t="s">
        <v>202</v>
      </c>
      <c r="C15" s="3" t="s">
        <v>14</v>
      </c>
      <c r="D15" s="3">
        <v>1</v>
      </c>
      <c r="E15" s="3"/>
      <c r="F15" s="3"/>
    </row>
    <row r="16" spans="1:6">
      <c r="A16" s="162"/>
      <c r="B16" s="3"/>
      <c r="C16" s="3"/>
      <c r="D16" s="3"/>
      <c r="E16" s="3"/>
      <c r="F16" s="3"/>
    </row>
    <row r="17" spans="1:6">
      <c r="A17" s="162"/>
      <c r="B17" s="3"/>
      <c r="C17" s="3"/>
      <c r="D17" s="3"/>
      <c r="E17" s="3"/>
      <c r="F17" s="3"/>
    </row>
    <row r="18" spans="1:6">
      <c r="A18" s="162"/>
      <c r="B18" s="3"/>
      <c r="C18" s="3"/>
      <c r="D18" s="3"/>
      <c r="E18" s="3"/>
      <c r="F18" s="3"/>
    </row>
    <row r="19" spans="1:6">
      <c r="A19" s="162"/>
      <c r="B19" s="3"/>
      <c r="C19" s="3"/>
      <c r="D19" s="3"/>
      <c r="E19" s="3"/>
      <c r="F19" s="3"/>
    </row>
    <row r="20" spans="1:6">
      <c r="A20" s="162"/>
      <c r="B20" s="3"/>
      <c r="C20" s="3"/>
      <c r="D20" s="3"/>
      <c r="E20" s="3"/>
      <c r="F20" s="3"/>
    </row>
    <row r="21" spans="1:6">
      <c r="A21" s="3"/>
      <c r="B21" s="3"/>
      <c r="C21" s="3"/>
      <c r="D21" s="3"/>
      <c r="E21" s="3"/>
      <c r="F21" s="3"/>
    </row>
    <row r="22" spans="1:6">
      <c r="A22" s="3"/>
      <c r="B22" s="3" t="s">
        <v>203</v>
      </c>
      <c r="C22" s="3"/>
      <c r="D22" s="3"/>
      <c r="E22" s="3"/>
      <c r="F22" s="170">
        <f>SUM(F4:F15)</f>
        <v>0</v>
      </c>
    </row>
    <row r="23" spans="1:6">
      <c r="A23" s="3"/>
      <c r="B23" s="3"/>
      <c r="C23" s="3"/>
      <c r="D23" s="3"/>
      <c r="E23" s="3"/>
      <c r="F23" s="170"/>
    </row>
  </sheetData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4:F22"/>
  <sheetViews>
    <sheetView workbookViewId="0">
      <selection activeCell="I9" sqref="I9"/>
    </sheetView>
  </sheetViews>
  <sheetFormatPr defaultRowHeight="15"/>
  <cols>
    <col min="1" max="1" width="37.140625" customWidth="1"/>
  </cols>
  <sheetData>
    <row r="4" spans="1:6">
      <c r="A4" s="28" t="s">
        <v>247</v>
      </c>
      <c r="B4" s="29"/>
    </row>
    <row r="5" spans="1:6">
      <c r="A5" s="28" t="s">
        <v>53</v>
      </c>
      <c r="B5" s="29"/>
    </row>
    <row r="6" spans="1:6">
      <c r="D6" s="303" t="s">
        <v>290</v>
      </c>
    </row>
    <row r="8" spans="1:6">
      <c r="A8" s="164" t="s">
        <v>54</v>
      </c>
      <c r="B8" s="29"/>
      <c r="C8" s="29"/>
      <c r="D8" s="29"/>
      <c r="E8" s="29"/>
      <c r="F8" s="29"/>
    </row>
    <row r="9" spans="1:6">
      <c r="A9" s="85" t="s">
        <v>204</v>
      </c>
      <c r="B9" s="85" t="s">
        <v>31</v>
      </c>
      <c r="C9" s="85" t="s">
        <v>60</v>
      </c>
      <c r="D9" s="85" t="s">
        <v>205</v>
      </c>
      <c r="E9" s="85" t="s">
        <v>292</v>
      </c>
      <c r="F9" s="85" t="s">
        <v>291</v>
      </c>
    </row>
    <row r="10" spans="1:6">
      <c r="A10" s="31" t="s">
        <v>64</v>
      </c>
      <c r="B10" s="165">
        <f>stavba!I35</f>
        <v>0</v>
      </c>
      <c r="C10" s="36"/>
      <c r="D10" s="165">
        <f>stavba!I35</f>
        <v>0</v>
      </c>
      <c r="E10" s="166"/>
      <c r="F10" s="166"/>
    </row>
    <row r="11" spans="1:6">
      <c r="A11" s="38" t="s">
        <v>206</v>
      </c>
      <c r="B11" s="40">
        <f>stavba!L29</f>
        <v>0</v>
      </c>
      <c r="C11" s="40">
        <f>stavba!M29</f>
        <v>0</v>
      </c>
      <c r="D11" s="40">
        <f>stavba!I22</f>
        <v>0</v>
      </c>
      <c r="E11" s="40">
        <f>stavba!P22</f>
        <v>0</v>
      </c>
      <c r="F11" s="40">
        <f>stavba!S22</f>
        <v>0</v>
      </c>
    </row>
    <row r="12" spans="1:6">
      <c r="A12" s="38" t="s">
        <v>79</v>
      </c>
      <c r="B12" s="40">
        <f>stavba!I34</f>
        <v>0</v>
      </c>
      <c r="C12" s="40">
        <f>stavba!J34</f>
        <v>0</v>
      </c>
      <c r="D12" s="40">
        <f>stavba!I34</f>
        <v>0</v>
      </c>
      <c r="E12" s="40">
        <f>stavba!P34</f>
        <v>0</v>
      </c>
      <c r="F12" s="40">
        <f>stavba!S34</f>
        <v>0</v>
      </c>
    </row>
    <row r="13" spans="1:6">
      <c r="A13" s="66" t="s">
        <v>85</v>
      </c>
      <c r="B13" s="54">
        <f>stavba!I65</f>
        <v>0</v>
      </c>
      <c r="C13" s="40"/>
      <c r="D13" s="54">
        <f>stavba!I65</f>
        <v>0</v>
      </c>
      <c r="E13" s="167"/>
      <c r="F13" s="167"/>
    </row>
    <row r="14" spans="1:6">
      <c r="A14" s="38" t="s">
        <v>86</v>
      </c>
      <c r="B14" s="40">
        <f>stavba!I52</f>
        <v>0</v>
      </c>
      <c r="C14" s="40">
        <f>stavba!J52</f>
        <v>0</v>
      </c>
      <c r="D14" s="40">
        <f>stavba!I52</f>
        <v>0</v>
      </c>
      <c r="E14" s="40">
        <f>stavba!P52</f>
        <v>0</v>
      </c>
      <c r="F14" s="40">
        <f>stavba!S52</f>
        <v>0</v>
      </c>
    </row>
    <row r="15" spans="1:6">
      <c r="A15" s="38" t="s">
        <v>116</v>
      </c>
      <c r="B15" s="40">
        <f>stavba!L64</f>
        <v>0</v>
      </c>
      <c r="C15" s="40">
        <f>stavba!M64</f>
        <v>0</v>
      </c>
      <c r="D15" s="40">
        <f>stavba!I64</f>
        <v>0</v>
      </c>
      <c r="E15" s="40">
        <f>stavba!P64</f>
        <v>0</v>
      </c>
      <c r="F15" s="40">
        <f>stavba!S64</f>
        <v>0</v>
      </c>
    </row>
    <row r="16" spans="1:6">
      <c r="A16" s="38" t="s">
        <v>126</v>
      </c>
      <c r="B16" s="40"/>
      <c r="C16" s="40"/>
      <c r="D16" s="40">
        <f>Reštaurovanie!F22</f>
        <v>0</v>
      </c>
      <c r="E16" s="167"/>
      <c r="F16" s="167"/>
    </row>
    <row r="17" spans="1:6">
      <c r="A17" s="38"/>
      <c r="B17" s="40"/>
      <c r="C17" s="40"/>
      <c r="D17" s="40"/>
      <c r="E17" s="167"/>
      <c r="F17" s="167"/>
    </row>
    <row r="18" spans="1:6">
      <c r="A18" s="38"/>
      <c r="B18" s="40"/>
      <c r="C18" s="40"/>
      <c r="D18" s="40"/>
      <c r="E18" s="167"/>
      <c r="F18" s="167"/>
    </row>
    <row r="19" spans="1:6">
      <c r="A19" s="38"/>
      <c r="B19" s="40"/>
      <c r="C19" s="40"/>
      <c r="D19" s="40"/>
      <c r="E19" s="167"/>
      <c r="F19" s="167"/>
    </row>
    <row r="20" spans="1:6">
      <c r="A20" s="66"/>
      <c r="B20" s="54"/>
      <c r="C20" s="54"/>
      <c r="D20" s="54"/>
      <c r="E20" s="168"/>
      <c r="F20" s="168"/>
    </row>
    <row r="21" spans="1:6">
      <c r="A21" s="47"/>
      <c r="B21" s="57"/>
      <c r="C21" s="57"/>
      <c r="D21" s="57"/>
      <c r="E21" s="169"/>
      <c r="F21" s="169"/>
    </row>
    <row r="22" spans="1:6">
      <c r="A22" s="66"/>
      <c r="B22" s="54"/>
      <c r="C22" s="40"/>
      <c r="D22" s="40"/>
      <c r="E22" s="167"/>
      <c r="F22" s="167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J42"/>
  <sheetViews>
    <sheetView workbookViewId="0">
      <selection activeCell="M5" sqref="M5"/>
    </sheetView>
  </sheetViews>
  <sheetFormatPr defaultRowHeight="15"/>
  <cols>
    <col min="1" max="1" width="2.85546875" customWidth="1"/>
    <col min="2" max="2" width="4.7109375" customWidth="1"/>
    <col min="4" max="4" width="8.7109375" customWidth="1"/>
    <col min="5" max="5" width="10.42578125" customWidth="1"/>
    <col min="8" max="8" width="20" customWidth="1"/>
    <col min="9" max="9" width="10.5703125" hidden="1" customWidth="1"/>
  </cols>
  <sheetData>
    <row r="1" spans="2:10" ht="15.75" thickBot="1">
      <c r="B1" s="30"/>
      <c r="C1" s="30"/>
      <c r="D1" s="30"/>
      <c r="E1" s="30"/>
      <c r="F1" s="292" t="s">
        <v>246</v>
      </c>
      <c r="G1" s="30"/>
      <c r="H1" s="30"/>
      <c r="I1" s="30"/>
      <c r="J1" s="30"/>
    </row>
    <row r="2" spans="2:10" ht="15.75" thickTop="1">
      <c r="B2" s="171" t="s">
        <v>247</v>
      </c>
      <c r="C2" s="172"/>
      <c r="D2" s="173"/>
      <c r="E2" s="173"/>
      <c r="F2" s="173"/>
      <c r="G2" s="174"/>
      <c r="H2" s="173"/>
      <c r="I2" s="175"/>
      <c r="J2" s="176"/>
    </row>
    <row r="3" spans="2:10">
      <c r="B3" s="177" t="s">
        <v>53</v>
      </c>
      <c r="C3" s="178"/>
      <c r="D3" s="179"/>
      <c r="E3" s="179"/>
      <c r="F3" s="179"/>
      <c r="G3" s="180" t="s">
        <v>290</v>
      </c>
      <c r="H3" s="179"/>
      <c r="I3" s="181"/>
      <c r="J3" s="182"/>
    </row>
    <row r="4" spans="2:10">
      <c r="B4" s="183"/>
      <c r="C4" s="178"/>
      <c r="D4" s="179"/>
      <c r="E4" s="179"/>
      <c r="F4" s="179"/>
      <c r="G4" s="179"/>
      <c r="H4" s="179"/>
      <c r="I4" s="181"/>
      <c r="J4" s="182"/>
    </row>
    <row r="5" spans="2:10" ht="15.75" thickBot="1">
      <c r="B5" s="177" t="s">
        <v>208</v>
      </c>
      <c r="C5" s="178"/>
      <c r="D5" s="179"/>
      <c r="E5" s="179"/>
      <c r="F5" s="180" t="s">
        <v>127</v>
      </c>
      <c r="G5" s="179"/>
      <c r="H5" s="179"/>
      <c r="I5" s="184" t="s">
        <v>249</v>
      </c>
      <c r="J5" s="185"/>
    </row>
    <row r="6" spans="2:10" ht="15.75" thickTop="1">
      <c r="B6" s="186" t="s">
        <v>49</v>
      </c>
      <c r="C6" s="187"/>
      <c r="D6" s="188"/>
      <c r="E6" s="188"/>
      <c r="F6" s="188"/>
      <c r="G6" s="189" t="s">
        <v>209</v>
      </c>
      <c r="H6" s="188"/>
      <c r="I6" s="190"/>
      <c r="J6" s="191"/>
    </row>
    <row r="7" spans="2:10">
      <c r="B7" s="192"/>
      <c r="C7" s="193"/>
      <c r="D7" s="87"/>
      <c r="E7" s="87"/>
      <c r="F7" s="87"/>
      <c r="G7" s="194" t="s">
        <v>210</v>
      </c>
      <c r="H7" s="87"/>
      <c r="I7" s="95"/>
      <c r="J7" s="195"/>
    </row>
    <row r="8" spans="2:10">
      <c r="B8" s="177" t="s">
        <v>211</v>
      </c>
      <c r="C8" s="178"/>
      <c r="D8" s="179"/>
      <c r="E8" s="179"/>
      <c r="F8" s="179"/>
      <c r="G8" s="180" t="s">
        <v>212</v>
      </c>
      <c r="H8" s="179"/>
      <c r="I8" s="181"/>
      <c r="J8" s="182"/>
    </row>
    <row r="9" spans="2:10">
      <c r="B9" s="183"/>
      <c r="C9" s="178"/>
      <c r="D9" s="179"/>
      <c r="E9" s="179"/>
      <c r="F9" s="179"/>
      <c r="G9" s="180" t="s">
        <v>213</v>
      </c>
      <c r="H9" s="179"/>
      <c r="I9" s="181"/>
      <c r="J9" s="182"/>
    </row>
    <row r="10" spans="2:10">
      <c r="B10" s="177" t="s">
        <v>248</v>
      </c>
      <c r="C10" s="178"/>
      <c r="D10" s="179"/>
      <c r="E10" s="179"/>
      <c r="F10" s="179"/>
      <c r="G10" s="180" t="s">
        <v>212</v>
      </c>
      <c r="H10" s="179"/>
      <c r="I10" s="181"/>
      <c r="J10" s="182"/>
    </row>
    <row r="11" spans="2:10" ht="15.75" thickBot="1">
      <c r="B11" s="183"/>
      <c r="C11" s="178"/>
      <c r="D11" s="179"/>
      <c r="E11" s="179"/>
      <c r="F11" s="179"/>
      <c r="G11" s="180" t="s">
        <v>213</v>
      </c>
      <c r="H11" s="179"/>
      <c r="I11" s="181"/>
      <c r="J11" s="182"/>
    </row>
    <row r="12" spans="2:10" ht="15.75" thickTop="1">
      <c r="B12" s="196"/>
      <c r="C12" s="187"/>
      <c r="D12" s="188"/>
      <c r="E12" s="188"/>
      <c r="F12" s="188"/>
      <c r="G12" s="188"/>
      <c r="H12" s="188"/>
      <c r="I12" s="190"/>
      <c r="J12" s="191"/>
    </row>
    <row r="13" spans="2:10">
      <c r="B13" s="192"/>
      <c r="C13" s="193"/>
      <c r="D13" s="87"/>
      <c r="E13" s="87"/>
      <c r="F13" s="87"/>
      <c r="G13" s="87"/>
      <c r="H13" s="87"/>
      <c r="I13" s="95"/>
      <c r="J13" s="195"/>
    </row>
    <row r="14" spans="2:10" ht="15.75" thickBot="1">
      <c r="B14" s="183"/>
      <c r="C14" s="178"/>
      <c r="D14" s="179"/>
      <c r="E14" s="179"/>
      <c r="F14" s="179"/>
      <c r="G14" s="179"/>
      <c r="H14" s="179"/>
      <c r="I14" s="181"/>
      <c r="J14" s="182"/>
    </row>
    <row r="15" spans="2:10" ht="15.75" thickTop="1">
      <c r="B15" s="197" t="s">
        <v>214</v>
      </c>
      <c r="C15" s="198" t="s">
        <v>215</v>
      </c>
      <c r="D15" s="198" t="s">
        <v>31</v>
      </c>
      <c r="E15" s="199" t="s">
        <v>60</v>
      </c>
      <c r="F15" s="200" t="s">
        <v>216</v>
      </c>
      <c r="G15" s="201" t="s">
        <v>217</v>
      </c>
      <c r="H15" s="202" t="s">
        <v>218</v>
      </c>
      <c r="I15" s="175"/>
      <c r="J15" s="191"/>
    </row>
    <row r="16" spans="2:10">
      <c r="B16" s="203">
        <v>1</v>
      </c>
      <c r="C16" s="204" t="s">
        <v>219</v>
      </c>
      <c r="D16" s="205">
        <f>Rekap!B10</f>
        <v>0</v>
      </c>
      <c r="E16" s="205">
        <f>Rekap!C10</f>
        <v>0</v>
      </c>
      <c r="F16" s="206">
        <f>D16+E16</f>
        <v>0</v>
      </c>
      <c r="G16" s="207">
        <v>6</v>
      </c>
      <c r="H16" s="208" t="s">
        <v>220</v>
      </c>
      <c r="I16" s="209"/>
      <c r="J16" s="210">
        <v>0</v>
      </c>
    </row>
    <row r="17" spans="2:10">
      <c r="B17" s="211">
        <v>2</v>
      </c>
      <c r="C17" s="212" t="s">
        <v>221</v>
      </c>
      <c r="D17" s="213">
        <f>Rekap!B13</f>
        <v>0</v>
      </c>
      <c r="E17" s="213">
        <f>Rekap!C13</f>
        <v>0</v>
      </c>
      <c r="F17" s="214">
        <f>D17+E17</f>
        <v>0</v>
      </c>
      <c r="G17" s="215">
        <v>7</v>
      </c>
      <c r="H17" s="216" t="s">
        <v>222</v>
      </c>
      <c r="I17" s="209"/>
      <c r="J17" s="217">
        <v>0</v>
      </c>
    </row>
    <row r="18" spans="2:10">
      <c r="B18" s="218">
        <v>3</v>
      </c>
      <c r="C18" s="219" t="s">
        <v>223</v>
      </c>
      <c r="D18" s="213">
        <f>Rekap!D16</f>
        <v>0</v>
      </c>
      <c r="E18" s="220"/>
      <c r="F18" s="214">
        <f>D18+E18</f>
        <v>0</v>
      </c>
      <c r="G18" s="215">
        <v>8</v>
      </c>
      <c r="H18" s="216" t="s">
        <v>224</v>
      </c>
      <c r="I18" s="209"/>
      <c r="J18" s="217">
        <v>0</v>
      </c>
    </row>
    <row r="19" spans="2:10">
      <c r="B19" s="218">
        <v>4</v>
      </c>
      <c r="C19" s="222"/>
      <c r="D19" s="223"/>
      <c r="E19" s="220"/>
      <c r="F19" s="221"/>
      <c r="G19" s="215">
        <v>9</v>
      </c>
      <c r="H19" s="224"/>
      <c r="I19" s="209"/>
      <c r="J19" s="225"/>
    </row>
    <row r="20" spans="2:10" ht="15.75" thickBot="1">
      <c r="B20" s="218">
        <v>5</v>
      </c>
      <c r="C20" s="226" t="s">
        <v>205</v>
      </c>
      <c r="D20" s="227">
        <f>SUM(D16:D18)</f>
        <v>0</v>
      </c>
      <c r="E20" s="228"/>
      <c r="F20" s="229">
        <f>SUM(F16:F19)</f>
        <v>0</v>
      </c>
      <c r="G20" s="215">
        <v>10</v>
      </c>
      <c r="H20" s="216" t="s">
        <v>205</v>
      </c>
      <c r="I20" s="230"/>
      <c r="J20" s="231">
        <f>SUM(J16:J19)</f>
        <v>0</v>
      </c>
    </row>
    <row r="21" spans="2:10" ht="15.75" thickTop="1">
      <c r="B21" s="232" t="s">
        <v>225</v>
      </c>
      <c r="C21" s="233" t="s">
        <v>226</v>
      </c>
      <c r="D21" s="234"/>
      <c r="E21" s="235"/>
      <c r="F21" s="236"/>
      <c r="G21" s="232" t="s">
        <v>227</v>
      </c>
      <c r="H21" s="202" t="s">
        <v>226</v>
      </c>
      <c r="I21" s="95"/>
      <c r="J21" s="237"/>
    </row>
    <row r="22" spans="2:10">
      <c r="B22" s="207">
        <v>11</v>
      </c>
      <c r="C22" s="238" t="s">
        <v>228</v>
      </c>
      <c r="D22" s="239"/>
      <c r="E22" s="240" t="s">
        <v>229</v>
      </c>
      <c r="F22" s="214">
        <f>((F16*U22*0)+(F17*V22*0)+(F18*W22*0))/100</f>
        <v>0</v>
      </c>
      <c r="G22" s="207">
        <v>16</v>
      </c>
      <c r="H22" s="208" t="s">
        <v>230</v>
      </c>
      <c r="I22" s="241" t="s">
        <v>229</v>
      </c>
      <c r="J22" s="210">
        <f>((F16*X22*0)+(F17*Y22*0)+(F18*Z22*0))/100</f>
        <v>0</v>
      </c>
    </row>
    <row r="23" spans="2:10">
      <c r="B23" s="215">
        <v>12</v>
      </c>
      <c r="C23" s="242" t="s">
        <v>231</v>
      </c>
      <c r="D23" s="243"/>
      <c r="E23" s="240" t="s">
        <v>232</v>
      </c>
      <c r="F23" s="221">
        <f>((F16*U23*0)+(F17*V23*0)+(F18*W23*0))/100</f>
        <v>0</v>
      </c>
      <c r="G23" s="215">
        <v>17</v>
      </c>
      <c r="H23" s="216" t="s">
        <v>233</v>
      </c>
      <c r="I23" s="241" t="s">
        <v>229</v>
      </c>
      <c r="J23" s="217">
        <f>((F16*X23*0)+(F17*Y23*0)+(F18*Z23*0))/100</f>
        <v>0</v>
      </c>
    </row>
    <row r="24" spans="2:10">
      <c r="B24" s="215">
        <v>13</v>
      </c>
      <c r="C24" s="242" t="s">
        <v>234</v>
      </c>
      <c r="D24" s="243"/>
      <c r="E24" s="240" t="s">
        <v>229</v>
      </c>
      <c r="F24" s="221">
        <f>((F16*U24*0)+(F17*V24*0)+(F18*W24*0))/100</f>
        <v>0</v>
      </c>
      <c r="G24" s="215">
        <v>18</v>
      </c>
      <c r="H24" s="216" t="s">
        <v>235</v>
      </c>
      <c r="I24" s="241" t="s">
        <v>232</v>
      </c>
      <c r="J24" s="217">
        <f>((F16*X24*0)+(F17*Y24*0)+(F18*Z24*0))/100</f>
        <v>0</v>
      </c>
    </row>
    <row r="25" spans="2:10">
      <c r="B25" s="215">
        <v>14</v>
      </c>
      <c r="C25" s="178"/>
      <c r="D25" s="243"/>
      <c r="E25" s="244"/>
      <c r="F25" s="245"/>
      <c r="G25" s="215">
        <v>19</v>
      </c>
      <c r="H25" s="224"/>
      <c r="I25" s="209"/>
      <c r="J25" s="225"/>
    </row>
    <row r="26" spans="2:10" ht="15.75" thickBot="1">
      <c r="B26" s="215">
        <v>15</v>
      </c>
      <c r="C26" s="242"/>
      <c r="D26" s="243"/>
      <c r="E26" s="243"/>
      <c r="F26" s="246"/>
      <c r="G26" s="215">
        <v>20</v>
      </c>
      <c r="H26" s="216" t="s">
        <v>205</v>
      </c>
      <c r="I26" s="230"/>
      <c r="J26" s="231">
        <f>SUM(J22:J25)+SUM(F22:F25)</f>
        <v>0</v>
      </c>
    </row>
    <row r="27" spans="2:10" ht="15.75" thickTop="1">
      <c r="B27" s="247"/>
      <c r="C27" s="248" t="s">
        <v>236</v>
      </c>
      <c r="D27" s="249"/>
      <c r="E27" s="250"/>
      <c r="F27" s="251"/>
      <c r="G27" s="252" t="s">
        <v>237</v>
      </c>
      <c r="H27" s="253" t="s">
        <v>238</v>
      </c>
      <c r="I27" s="95"/>
      <c r="J27" s="254"/>
    </row>
    <row r="28" spans="2:10">
      <c r="B28" s="255"/>
      <c r="C28" s="256"/>
      <c r="D28" s="257"/>
      <c r="E28" s="258"/>
      <c r="F28" s="93"/>
      <c r="G28" s="259">
        <v>21</v>
      </c>
      <c r="H28" s="260" t="s">
        <v>239</v>
      </c>
      <c r="I28" s="261"/>
      <c r="J28" s="262">
        <f>F20+J20+F26+J26</f>
        <v>0</v>
      </c>
    </row>
    <row r="29" spans="2:10">
      <c r="B29" s="263"/>
      <c r="C29" s="264"/>
      <c r="D29" s="265"/>
      <c r="E29" s="258"/>
      <c r="F29" s="93"/>
      <c r="G29" s="207">
        <v>22</v>
      </c>
      <c r="H29" s="208" t="s">
        <v>240</v>
      </c>
      <c r="I29" s="266">
        <f>F20</f>
        <v>0</v>
      </c>
      <c r="J29" s="210">
        <f>ROUND(((ROUND(I29,2)*20)/100),2)</f>
        <v>0</v>
      </c>
    </row>
    <row r="30" spans="2:10">
      <c r="B30" s="183"/>
      <c r="C30" s="224"/>
      <c r="D30" s="209"/>
      <c r="E30" s="258"/>
      <c r="F30" s="93"/>
      <c r="G30" s="215">
        <v>23</v>
      </c>
      <c r="H30" s="216" t="s">
        <v>241</v>
      </c>
      <c r="I30" s="213">
        <f>F19</f>
        <v>0</v>
      </c>
      <c r="J30" s="210">
        <f>ROUND(((ROUND(I30,2)*0)/100),2)</f>
        <v>0</v>
      </c>
    </row>
    <row r="31" spans="2:10">
      <c r="B31" s="267"/>
      <c r="C31" s="268"/>
      <c r="D31" s="269"/>
      <c r="E31" s="258"/>
      <c r="F31" s="93"/>
      <c r="G31" s="259">
        <v>24</v>
      </c>
      <c r="H31" s="260" t="s">
        <v>242</v>
      </c>
      <c r="I31" s="270"/>
      <c r="J31" s="271">
        <f>J28+J29+I30</f>
        <v>0</v>
      </c>
    </row>
    <row r="32" spans="2:10" ht="15.75" thickBot="1">
      <c r="B32" s="192"/>
      <c r="C32" s="272"/>
      <c r="D32" s="273"/>
      <c r="E32" s="274"/>
      <c r="F32" s="94"/>
      <c r="G32" s="207" t="s">
        <v>243</v>
      </c>
      <c r="H32" s="272"/>
      <c r="I32" s="273"/>
      <c r="J32" s="275"/>
    </row>
    <row r="33" spans="2:10" ht="15.75" thickTop="1">
      <c r="B33" s="247"/>
      <c r="C33" s="250"/>
      <c r="D33" s="276" t="s">
        <v>244</v>
      </c>
      <c r="E33" s="277"/>
      <c r="F33" s="278"/>
      <c r="G33" s="279">
        <v>26</v>
      </c>
      <c r="H33" s="280" t="s">
        <v>245</v>
      </c>
      <c r="I33" s="251"/>
      <c r="J33" s="281"/>
    </row>
    <row r="34" spans="2:10">
      <c r="B34" s="282"/>
      <c r="C34" s="283"/>
      <c r="D34" s="284"/>
      <c r="E34" s="284"/>
      <c r="F34" s="284"/>
      <c r="G34" s="284"/>
      <c r="H34" s="284"/>
      <c r="I34" s="251"/>
      <c r="J34" s="285"/>
    </row>
    <row r="35" spans="2:10">
      <c r="B35" s="255"/>
      <c r="C35" s="258"/>
      <c r="D35" s="29"/>
      <c r="E35" s="29"/>
      <c r="F35" s="29"/>
      <c r="G35" s="29"/>
      <c r="H35" s="29"/>
      <c r="I35" s="93"/>
      <c r="J35" s="286"/>
    </row>
    <row r="36" spans="2:10">
      <c r="B36" s="255"/>
      <c r="C36" s="258"/>
      <c r="D36" s="29"/>
      <c r="E36" s="29"/>
      <c r="F36" s="29"/>
      <c r="G36" s="29"/>
      <c r="H36" s="29"/>
      <c r="I36" s="93"/>
      <c r="J36" s="286"/>
    </row>
    <row r="37" spans="2:10">
      <c r="B37" s="255"/>
      <c r="C37" s="258"/>
      <c r="D37" s="29"/>
      <c r="E37" s="29"/>
      <c r="F37" s="29"/>
      <c r="G37" s="29"/>
      <c r="H37" s="29"/>
      <c r="I37" s="93"/>
      <c r="J37" s="286"/>
    </row>
    <row r="38" spans="2:10">
      <c r="B38" s="255"/>
      <c r="C38" s="258"/>
      <c r="D38" s="29"/>
      <c r="E38" s="29"/>
      <c r="F38" s="29"/>
      <c r="G38" s="29"/>
      <c r="H38" s="29"/>
      <c r="I38" s="93"/>
      <c r="J38" s="286"/>
    </row>
    <row r="39" spans="2:10">
      <c r="B39" s="255"/>
      <c r="C39" s="258"/>
      <c r="D39" s="29"/>
      <c r="E39" s="29"/>
      <c r="F39" s="29"/>
      <c r="G39" s="29"/>
      <c r="H39" s="29"/>
      <c r="I39" s="93"/>
      <c r="J39" s="286"/>
    </row>
    <row r="40" spans="2:10">
      <c r="B40" s="255"/>
      <c r="C40" s="258"/>
      <c r="D40" s="29"/>
      <c r="E40" s="29"/>
      <c r="F40" s="29"/>
      <c r="G40" s="29"/>
      <c r="H40" s="29"/>
      <c r="I40" s="93"/>
      <c r="J40" s="286"/>
    </row>
    <row r="41" spans="2:10" ht="15.75" thickBot="1">
      <c r="B41" s="287"/>
      <c r="C41" s="288"/>
      <c r="D41" s="289"/>
      <c r="E41" s="289"/>
      <c r="F41" s="289"/>
      <c r="G41" s="289"/>
      <c r="H41" s="289"/>
      <c r="I41" s="290"/>
      <c r="J41" s="291"/>
    </row>
    <row r="42" spans="2:10" ht="15.75" thickTop="1">
      <c r="B42" s="272"/>
      <c r="C42" s="272"/>
      <c r="D42" s="272"/>
      <c r="E42" s="272"/>
      <c r="F42" s="272"/>
      <c r="G42" s="272"/>
      <c r="H42" s="272"/>
      <c r="I42" s="272"/>
      <c r="J42" s="27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EL</vt:lpstr>
      <vt:lpstr>EPS</vt:lpstr>
      <vt:lpstr>EZS</vt:lpstr>
      <vt:lpstr>stavba</vt:lpstr>
      <vt:lpstr>Reštaurovanie</vt:lpstr>
      <vt:lpstr>Rekap</vt:lpstr>
      <vt:lpstr>Kryci-list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cp:lastPrinted>2014-07-15T07:54:06Z</cp:lastPrinted>
  <dcterms:created xsi:type="dcterms:W3CDTF">2014-05-30T10:40:56Z</dcterms:created>
  <dcterms:modified xsi:type="dcterms:W3CDTF">2014-07-15T07:59:14Z</dcterms:modified>
</cp:coreProperties>
</file>