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EMAKO\Súťaže\Súťaže 2018\Úvraťová železnica\1 Vlastná súťaž\"/>
    </mc:Choice>
  </mc:AlternateContent>
  <bookViews>
    <workbookView xWindow="0" yWindow="0" windowWidth="19200" windowHeight="10995"/>
  </bookViews>
  <sheets>
    <sheet name="Rekapitulácia stavby" sheetId="1" r:id="rId1"/>
    <sheet name="Výkaz výmer arch." sheetId="2" r:id="rId2"/>
  </sheets>
  <definedNames>
    <definedName name="_xlnm.Print_Titles" localSheetId="0">'Rekapitulácia stavby'!$85:$85</definedName>
    <definedName name="_xlnm.Print_Titles" localSheetId="1">'Výkaz výmer arch.'!$134:$134</definedName>
    <definedName name="_xlnm.Print_Area" localSheetId="0">'Rekapitulácia stavby'!$C$4:$AP$70,'Rekapitulácia stavby'!$C$76:$AP$92</definedName>
    <definedName name="_xlnm.Print_Area" localSheetId="1">'Výkaz výmer arch.'!$C$4:$Q$70,'Výkaz výmer arch.'!$C$76:$Q$118,'Výkaz výmer arch.'!$C$124:$Q$816</definedName>
  </definedNames>
  <calcPr calcId="152511" iterateCount="1"/>
</workbook>
</file>

<file path=xl/calcChain.xml><?xml version="1.0" encoding="utf-8"?>
<calcChain xmlns="http://schemas.openxmlformats.org/spreadsheetml/2006/main">
  <c r="AY88" i="1" l="1"/>
  <c r="AX88" i="1"/>
  <c r="BI816" i="2"/>
  <c r="BH816" i="2"/>
  <c r="BG816" i="2"/>
  <c r="BE816" i="2"/>
  <c r="AA816" i="2"/>
  <c r="Y816" i="2"/>
  <c r="W816" i="2"/>
  <c r="BK816" i="2"/>
  <c r="N816" i="2"/>
  <c r="BF816" i="2" s="1"/>
  <c r="BI815" i="2"/>
  <c r="BH815" i="2"/>
  <c r="BG815" i="2"/>
  <c r="BE815" i="2"/>
  <c r="AA815" i="2"/>
  <c r="Y815" i="2"/>
  <c r="W815" i="2"/>
  <c r="BK815" i="2"/>
  <c r="N815" i="2"/>
  <c r="BF815" i="2" s="1"/>
  <c r="BI814" i="2"/>
  <c r="BH814" i="2"/>
  <c r="BG814" i="2"/>
  <c r="BE814" i="2"/>
  <c r="AA814" i="2"/>
  <c r="Y814" i="2"/>
  <c r="W814" i="2"/>
  <c r="BK814" i="2"/>
  <c r="N814" i="2"/>
  <c r="BF814" i="2" s="1"/>
  <c r="BI813" i="2"/>
  <c r="BH813" i="2"/>
  <c r="BG813" i="2"/>
  <c r="BE813" i="2"/>
  <c r="AA813" i="2"/>
  <c r="Y813" i="2"/>
  <c r="W813" i="2"/>
  <c r="BK813" i="2"/>
  <c r="N813" i="2"/>
  <c r="BF813" i="2" s="1"/>
  <c r="BI810" i="2"/>
  <c r="BH810" i="2"/>
  <c r="BG810" i="2"/>
  <c r="BE810" i="2"/>
  <c r="AA810" i="2"/>
  <c r="Y810" i="2"/>
  <c r="W810" i="2"/>
  <c r="BK810" i="2"/>
  <c r="N810" i="2"/>
  <c r="BF810" i="2" s="1"/>
  <c r="BI796" i="2"/>
  <c r="BH796" i="2"/>
  <c r="BG796" i="2"/>
  <c r="BE796" i="2"/>
  <c r="AA796" i="2"/>
  <c r="Y796" i="2"/>
  <c r="W796" i="2"/>
  <c r="BK796" i="2"/>
  <c r="N796" i="2"/>
  <c r="BF796" i="2" s="1"/>
  <c r="BI794" i="2"/>
  <c r="BH794" i="2"/>
  <c r="BG794" i="2"/>
  <c r="BE794" i="2"/>
  <c r="AA794" i="2"/>
  <c r="Y794" i="2"/>
  <c r="W794" i="2"/>
  <c r="BK794" i="2"/>
  <c r="N794" i="2"/>
  <c r="BF794" i="2" s="1"/>
  <c r="BI792" i="2"/>
  <c r="BH792" i="2"/>
  <c r="BG792" i="2"/>
  <c r="BE792" i="2"/>
  <c r="AA792" i="2"/>
  <c r="Y792" i="2"/>
  <c r="W792" i="2"/>
  <c r="BK792" i="2"/>
  <c r="N792" i="2"/>
  <c r="BF792" i="2" s="1"/>
  <c r="BI774" i="2"/>
  <c r="BH774" i="2"/>
  <c r="BG774" i="2"/>
  <c r="BE774" i="2"/>
  <c r="AA774" i="2"/>
  <c r="Y774" i="2"/>
  <c r="W774" i="2"/>
  <c r="BK774" i="2"/>
  <c r="N774" i="2"/>
  <c r="BF774" i="2" s="1"/>
  <c r="BI749" i="2"/>
  <c r="BH749" i="2"/>
  <c r="BG749" i="2"/>
  <c r="BE749" i="2"/>
  <c r="AA749" i="2"/>
  <c r="Y749" i="2"/>
  <c r="W749" i="2"/>
  <c r="BK749" i="2"/>
  <c r="N749" i="2"/>
  <c r="BF749" i="2" s="1"/>
  <c r="BI746" i="2"/>
  <c r="BH746" i="2"/>
  <c r="BG746" i="2"/>
  <c r="BE746" i="2"/>
  <c r="AA746" i="2"/>
  <c r="Y746" i="2"/>
  <c r="W746" i="2"/>
  <c r="BK746" i="2"/>
  <c r="N746" i="2"/>
  <c r="BF746" i="2" s="1"/>
  <c r="BI732" i="2"/>
  <c r="BH732" i="2"/>
  <c r="BG732" i="2"/>
  <c r="BE732" i="2"/>
  <c r="AA732" i="2"/>
  <c r="Y732" i="2"/>
  <c r="W732" i="2"/>
  <c r="BK732" i="2"/>
  <c r="N732" i="2"/>
  <c r="BF732" i="2" s="1"/>
  <c r="BI722" i="2"/>
  <c r="BH722" i="2"/>
  <c r="BG722" i="2"/>
  <c r="BE722" i="2"/>
  <c r="AA722" i="2"/>
  <c r="Y722" i="2"/>
  <c r="W722" i="2"/>
  <c r="BK722" i="2"/>
  <c r="N722" i="2"/>
  <c r="BF722" i="2" s="1"/>
  <c r="BI720" i="2"/>
  <c r="BH720" i="2"/>
  <c r="BG720" i="2"/>
  <c r="BE720" i="2"/>
  <c r="AA720" i="2"/>
  <c r="Y720" i="2"/>
  <c r="W720" i="2"/>
  <c r="BK720" i="2"/>
  <c r="N720" i="2"/>
  <c r="BF720" i="2" s="1"/>
  <c r="BI718" i="2"/>
  <c r="BH718" i="2"/>
  <c r="BG718" i="2"/>
  <c r="BE718" i="2"/>
  <c r="AA718" i="2"/>
  <c r="Y718" i="2"/>
  <c r="W718" i="2"/>
  <c r="BK718" i="2"/>
  <c r="N718" i="2"/>
  <c r="BF718" i="2" s="1"/>
  <c r="BI707" i="2"/>
  <c r="BH707" i="2"/>
  <c r="BG707" i="2"/>
  <c r="BE707" i="2"/>
  <c r="AA707" i="2"/>
  <c r="Y707" i="2"/>
  <c r="W707" i="2"/>
  <c r="BK707" i="2"/>
  <c r="N707" i="2"/>
  <c r="BF707" i="2" s="1"/>
  <c r="BI705" i="2"/>
  <c r="BH705" i="2"/>
  <c r="BG705" i="2"/>
  <c r="BE705" i="2"/>
  <c r="AA705" i="2"/>
  <c r="Y705" i="2"/>
  <c r="W705" i="2"/>
  <c r="BK705" i="2"/>
  <c r="N705" i="2"/>
  <c r="BF705" i="2" s="1"/>
  <c r="BI703" i="2"/>
  <c r="BH703" i="2"/>
  <c r="BG703" i="2"/>
  <c r="BE703" i="2"/>
  <c r="AA703" i="2"/>
  <c r="Y703" i="2"/>
  <c r="W703" i="2"/>
  <c r="BK703" i="2"/>
  <c r="N703" i="2"/>
  <c r="BF703" i="2" s="1"/>
  <c r="BI700" i="2"/>
  <c r="BH700" i="2"/>
  <c r="BG700" i="2"/>
  <c r="BE700" i="2"/>
  <c r="AA700" i="2"/>
  <c r="Y700" i="2"/>
  <c r="W700" i="2"/>
  <c r="BK700" i="2"/>
  <c r="N700" i="2"/>
  <c r="BF700" i="2" s="1"/>
  <c r="BI698" i="2"/>
  <c r="BH698" i="2"/>
  <c r="BG698" i="2"/>
  <c r="BE698" i="2"/>
  <c r="AA698" i="2"/>
  <c r="Y698" i="2"/>
  <c r="W698" i="2"/>
  <c r="BK698" i="2"/>
  <c r="N698" i="2"/>
  <c r="BF698" i="2" s="1"/>
  <c r="BI697" i="2"/>
  <c r="BH697" i="2"/>
  <c r="BG697" i="2"/>
  <c r="BE697" i="2"/>
  <c r="AA697" i="2"/>
  <c r="Y697" i="2"/>
  <c r="W697" i="2"/>
  <c r="BK697" i="2"/>
  <c r="N697" i="2"/>
  <c r="BF697" i="2" s="1"/>
  <c r="BI696" i="2"/>
  <c r="BH696" i="2"/>
  <c r="BG696" i="2"/>
  <c r="BE696" i="2"/>
  <c r="AA696" i="2"/>
  <c r="Y696" i="2"/>
  <c r="W696" i="2"/>
  <c r="BK696" i="2"/>
  <c r="N696" i="2"/>
  <c r="BF696" i="2" s="1"/>
  <c r="BI695" i="2"/>
  <c r="BH695" i="2"/>
  <c r="BG695" i="2"/>
  <c r="BE695" i="2"/>
  <c r="AA695" i="2"/>
  <c r="Y695" i="2"/>
  <c r="W695" i="2"/>
  <c r="BK695" i="2"/>
  <c r="N695" i="2"/>
  <c r="BF695" i="2" s="1"/>
  <c r="BI692" i="2"/>
  <c r="BH692" i="2"/>
  <c r="BG692" i="2"/>
  <c r="BE692" i="2"/>
  <c r="AA692" i="2"/>
  <c r="Y692" i="2"/>
  <c r="W692" i="2"/>
  <c r="BK692" i="2"/>
  <c r="N692" i="2"/>
  <c r="BF692" i="2" s="1"/>
  <c r="BI691" i="2"/>
  <c r="BH691" i="2"/>
  <c r="BG691" i="2"/>
  <c r="BE691" i="2"/>
  <c r="AA691" i="2"/>
  <c r="Y691" i="2"/>
  <c r="W691" i="2"/>
  <c r="BK691" i="2"/>
  <c r="N691" i="2"/>
  <c r="BF691" i="2" s="1"/>
  <c r="BI688" i="2"/>
  <c r="BH688" i="2"/>
  <c r="BG688" i="2"/>
  <c r="BE688" i="2"/>
  <c r="AA688" i="2"/>
  <c r="Y688" i="2"/>
  <c r="W688" i="2"/>
  <c r="BK688" i="2"/>
  <c r="N688" i="2"/>
  <c r="BF688" i="2" s="1"/>
  <c r="BI687" i="2"/>
  <c r="BH687" i="2"/>
  <c r="BG687" i="2"/>
  <c r="BE687" i="2"/>
  <c r="AA687" i="2"/>
  <c r="Y687" i="2"/>
  <c r="W687" i="2"/>
  <c r="BK687" i="2"/>
  <c r="N687" i="2"/>
  <c r="BF687" i="2" s="1"/>
  <c r="BI679" i="2"/>
  <c r="BH679" i="2"/>
  <c r="BG679" i="2"/>
  <c r="BE679" i="2"/>
  <c r="AA679" i="2"/>
  <c r="Y679" i="2"/>
  <c r="W679" i="2"/>
  <c r="BK679" i="2"/>
  <c r="N679" i="2"/>
  <c r="BF679" i="2" s="1"/>
  <c r="BI678" i="2"/>
  <c r="BH678" i="2"/>
  <c r="BG678" i="2"/>
  <c r="BE678" i="2"/>
  <c r="AA678" i="2"/>
  <c r="Y678" i="2"/>
  <c r="W678" i="2"/>
  <c r="BK678" i="2"/>
  <c r="N678" i="2"/>
  <c r="BF678" i="2" s="1"/>
  <c r="BI676" i="2"/>
  <c r="BH676" i="2"/>
  <c r="BG676" i="2"/>
  <c r="BE676" i="2"/>
  <c r="AA676" i="2"/>
  <c r="Y676" i="2"/>
  <c r="W676" i="2"/>
  <c r="BK676" i="2"/>
  <c r="N676" i="2"/>
  <c r="BF676" i="2" s="1"/>
  <c r="BI675" i="2"/>
  <c r="BH675" i="2"/>
  <c r="BG675" i="2"/>
  <c r="BE675" i="2"/>
  <c r="AA675" i="2"/>
  <c r="Y675" i="2"/>
  <c r="W675" i="2"/>
  <c r="BK675" i="2"/>
  <c r="N675" i="2"/>
  <c r="BF675" i="2" s="1"/>
  <c r="BI673" i="2"/>
  <c r="BH673" i="2"/>
  <c r="BG673" i="2"/>
  <c r="BE673" i="2"/>
  <c r="AA673" i="2"/>
  <c r="Y673" i="2"/>
  <c r="W673" i="2"/>
  <c r="BK673" i="2"/>
  <c r="N673" i="2"/>
  <c r="BF673" i="2" s="1"/>
  <c r="BI671" i="2"/>
  <c r="BH671" i="2"/>
  <c r="BG671" i="2"/>
  <c r="BE671" i="2"/>
  <c r="AA671" i="2"/>
  <c r="Y671" i="2"/>
  <c r="W671" i="2"/>
  <c r="BK671" i="2"/>
  <c r="N671" i="2"/>
  <c r="BF671" i="2" s="1"/>
  <c r="BI665" i="2"/>
  <c r="BH665" i="2"/>
  <c r="BG665" i="2"/>
  <c r="BE665" i="2"/>
  <c r="AA665" i="2"/>
  <c r="Y665" i="2"/>
  <c r="W665" i="2"/>
  <c r="BK665" i="2"/>
  <c r="N665" i="2"/>
  <c r="BF665" i="2" s="1"/>
  <c r="BI657" i="2"/>
  <c r="BH657" i="2"/>
  <c r="BG657" i="2"/>
  <c r="BE657" i="2"/>
  <c r="AA657" i="2"/>
  <c r="Y657" i="2"/>
  <c r="W657" i="2"/>
  <c r="BK657" i="2"/>
  <c r="N657" i="2"/>
  <c r="BF657" i="2" s="1"/>
  <c r="BI649" i="2"/>
  <c r="BH649" i="2"/>
  <c r="BG649" i="2"/>
  <c r="BE649" i="2"/>
  <c r="AA649" i="2"/>
  <c r="Y649" i="2"/>
  <c r="W649" i="2"/>
  <c r="BK649" i="2"/>
  <c r="N649" i="2"/>
  <c r="BF649" i="2" s="1"/>
  <c r="BI646" i="2"/>
  <c r="BH646" i="2"/>
  <c r="BG646" i="2"/>
  <c r="BE646" i="2"/>
  <c r="AA646" i="2"/>
  <c r="Y646" i="2"/>
  <c r="W646" i="2"/>
  <c r="BK646" i="2"/>
  <c r="N646" i="2"/>
  <c r="BF646" i="2" s="1"/>
  <c r="BI644" i="2"/>
  <c r="BH644" i="2"/>
  <c r="BG644" i="2"/>
  <c r="BE644" i="2"/>
  <c r="AA644" i="2"/>
  <c r="Y644" i="2"/>
  <c r="W644" i="2"/>
  <c r="BK644" i="2"/>
  <c r="N644" i="2"/>
  <c r="BF644" i="2" s="1"/>
  <c r="BI641" i="2"/>
  <c r="BH641" i="2"/>
  <c r="BG641" i="2"/>
  <c r="BE641" i="2"/>
  <c r="AA641" i="2"/>
  <c r="Y641" i="2"/>
  <c r="W641" i="2"/>
  <c r="BK641" i="2"/>
  <c r="N641" i="2"/>
  <c r="BF641" i="2" s="1"/>
  <c r="BI638" i="2"/>
  <c r="BH638" i="2"/>
  <c r="BG638" i="2"/>
  <c r="BE638" i="2"/>
  <c r="AA638" i="2"/>
  <c r="Y638" i="2"/>
  <c r="W638" i="2"/>
  <c r="BK638" i="2"/>
  <c r="N638" i="2"/>
  <c r="BF638" i="2" s="1"/>
  <c r="BI636" i="2"/>
  <c r="BH636" i="2"/>
  <c r="BG636" i="2"/>
  <c r="BE636" i="2"/>
  <c r="AA636" i="2"/>
  <c r="Y636" i="2"/>
  <c r="W636" i="2"/>
  <c r="BK636" i="2"/>
  <c r="N636" i="2"/>
  <c r="BF636" i="2" s="1"/>
  <c r="BI635" i="2"/>
  <c r="BH635" i="2"/>
  <c r="BG635" i="2"/>
  <c r="BE635" i="2"/>
  <c r="AA635" i="2"/>
  <c r="Y635" i="2"/>
  <c r="W635" i="2"/>
  <c r="BK635" i="2"/>
  <c r="N635" i="2"/>
  <c r="BF635" i="2" s="1"/>
  <c r="BI634" i="2"/>
  <c r="BH634" i="2"/>
  <c r="BG634" i="2"/>
  <c r="BE634" i="2"/>
  <c r="AA634" i="2"/>
  <c r="Y634" i="2"/>
  <c r="W634" i="2"/>
  <c r="BK634" i="2"/>
  <c r="N634" i="2"/>
  <c r="BF634" i="2" s="1"/>
  <c r="BI633" i="2"/>
  <c r="BH633" i="2"/>
  <c r="BG633" i="2"/>
  <c r="BE633" i="2"/>
  <c r="AA633" i="2"/>
  <c r="Y633" i="2"/>
  <c r="W633" i="2"/>
  <c r="BK633" i="2"/>
  <c r="N633" i="2"/>
  <c r="BF633" i="2" s="1"/>
  <c r="BI632" i="2"/>
  <c r="BH632" i="2"/>
  <c r="BG632" i="2"/>
  <c r="BE632" i="2"/>
  <c r="AA632" i="2"/>
  <c r="Y632" i="2"/>
  <c r="W632" i="2"/>
  <c r="BK632" i="2"/>
  <c r="N632" i="2"/>
  <c r="BF632" i="2" s="1"/>
  <c r="BI631" i="2"/>
  <c r="BH631" i="2"/>
  <c r="BG631" i="2"/>
  <c r="BE631" i="2"/>
  <c r="AA631" i="2"/>
  <c r="Y631" i="2"/>
  <c r="W631" i="2"/>
  <c r="BK631" i="2"/>
  <c r="N631" i="2"/>
  <c r="BF631" i="2" s="1"/>
  <c r="BI630" i="2"/>
  <c r="BH630" i="2"/>
  <c r="BG630" i="2"/>
  <c r="BE630" i="2"/>
  <c r="AA630" i="2"/>
  <c r="Y630" i="2"/>
  <c r="W630" i="2"/>
  <c r="BK630" i="2"/>
  <c r="N630" i="2"/>
  <c r="BF630" i="2" s="1"/>
  <c r="BI629" i="2"/>
  <c r="BH629" i="2"/>
  <c r="BG629" i="2"/>
  <c r="BE629" i="2"/>
  <c r="AA629" i="2"/>
  <c r="Y629" i="2"/>
  <c r="W629" i="2"/>
  <c r="BK629" i="2"/>
  <c r="N629" i="2"/>
  <c r="BF629" i="2" s="1"/>
  <c r="BI628" i="2"/>
  <c r="BH628" i="2"/>
  <c r="BG628" i="2"/>
  <c r="BE628" i="2"/>
  <c r="AA628" i="2"/>
  <c r="Y628" i="2"/>
  <c r="W628" i="2"/>
  <c r="BK628" i="2"/>
  <c r="N628" i="2"/>
  <c r="BF628" i="2" s="1"/>
  <c r="BI627" i="2"/>
  <c r="BH627" i="2"/>
  <c r="BG627" i="2"/>
  <c r="BE627" i="2"/>
  <c r="AA627" i="2"/>
  <c r="Y627" i="2"/>
  <c r="W627" i="2"/>
  <c r="BK627" i="2"/>
  <c r="N627" i="2"/>
  <c r="BF627" i="2" s="1"/>
  <c r="BI626" i="2"/>
  <c r="BH626" i="2"/>
  <c r="BG626" i="2"/>
  <c r="BE626" i="2"/>
  <c r="AA626" i="2"/>
  <c r="Y626" i="2"/>
  <c r="W626" i="2"/>
  <c r="BK626" i="2"/>
  <c r="N626" i="2"/>
  <c r="BF626" i="2" s="1"/>
  <c r="BI624" i="2"/>
  <c r="BH624" i="2"/>
  <c r="BG624" i="2"/>
  <c r="BE624" i="2"/>
  <c r="AA624" i="2"/>
  <c r="Y624" i="2"/>
  <c r="W624" i="2"/>
  <c r="BK624" i="2"/>
  <c r="N624" i="2"/>
  <c r="BF624" i="2" s="1"/>
  <c r="BI622" i="2"/>
  <c r="BH622" i="2"/>
  <c r="BG622" i="2"/>
  <c r="BE622" i="2"/>
  <c r="AA622" i="2"/>
  <c r="Y622" i="2"/>
  <c r="W622" i="2"/>
  <c r="BK622" i="2"/>
  <c r="N622" i="2"/>
  <c r="BF622" i="2" s="1"/>
  <c r="BI613" i="2"/>
  <c r="BH613" i="2"/>
  <c r="BG613" i="2"/>
  <c r="BE613" i="2"/>
  <c r="AA613" i="2"/>
  <c r="Y613" i="2"/>
  <c r="W613" i="2"/>
  <c r="BK613" i="2"/>
  <c r="N613" i="2"/>
  <c r="BF613" i="2" s="1"/>
  <c r="BI612" i="2"/>
  <c r="BH612" i="2"/>
  <c r="BG612" i="2"/>
  <c r="BE612" i="2"/>
  <c r="AA612" i="2"/>
  <c r="Y612" i="2"/>
  <c r="W612" i="2"/>
  <c r="BK612" i="2"/>
  <c r="N612" i="2"/>
  <c r="BF612" i="2" s="1"/>
  <c r="BI599" i="2"/>
  <c r="BH599" i="2"/>
  <c r="BG599" i="2"/>
  <c r="BE599" i="2"/>
  <c r="AA599" i="2"/>
  <c r="Y599" i="2"/>
  <c r="W599" i="2"/>
  <c r="BK599" i="2"/>
  <c r="N599" i="2"/>
  <c r="BF599" i="2" s="1"/>
  <c r="BI598" i="2"/>
  <c r="BH598" i="2"/>
  <c r="BG598" i="2"/>
  <c r="BE598" i="2"/>
  <c r="AA598" i="2"/>
  <c r="Y598" i="2"/>
  <c r="W598" i="2"/>
  <c r="BK598" i="2"/>
  <c r="N598" i="2"/>
  <c r="BF598" i="2" s="1"/>
  <c r="BI596" i="2"/>
  <c r="BH596" i="2"/>
  <c r="BG596" i="2"/>
  <c r="BE596" i="2"/>
  <c r="AA596" i="2"/>
  <c r="Y596" i="2"/>
  <c r="W596" i="2"/>
  <c r="BK596" i="2"/>
  <c r="N596" i="2"/>
  <c r="BF596" i="2" s="1"/>
  <c r="BI594" i="2"/>
  <c r="BH594" i="2"/>
  <c r="BG594" i="2"/>
  <c r="BE594" i="2"/>
  <c r="AA594" i="2"/>
  <c r="Y594" i="2"/>
  <c r="W594" i="2"/>
  <c r="BK594" i="2"/>
  <c r="N594" i="2"/>
  <c r="BF594" i="2" s="1"/>
  <c r="BI593" i="2"/>
  <c r="BH593" i="2"/>
  <c r="BG593" i="2"/>
  <c r="BE593" i="2"/>
  <c r="AA593" i="2"/>
  <c r="Y593" i="2"/>
  <c r="W593" i="2"/>
  <c r="BK593" i="2"/>
  <c r="N593" i="2"/>
  <c r="BF593" i="2" s="1"/>
  <c r="BI592" i="2"/>
  <c r="BH592" i="2"/>
  <c r="BG592" i="2"/>
  <c r="BE592" i="2"/>
  <c r="AA592" i="2"/>
  <c r="Y592" i="2"/>
  <c r="W592" i="2"/>
  <c r="BK592" i="2"/>
  <c r="N592" i="2"/>
  <c r="BF592" i="2" s="1"/>
  <c r="BI591" i="2"/>
  <c r="BH591" i="2"/>
  <c r="BG591" i="2"/>
  <c r="BE591" i="2"/>
  <c r="AA591" i="2"/>
  <c r="Y591" i="2"/>
  <c r="W591" i="2"/>
  <c r="BK591" i="2"/>
  <c r="N591" i="2"/>
  <c r="BF591" i="2" s="1"/>
  <c r="BI590" i="2"/>
  <c r="BH590" i="2"/>
  <c r="BG590" i="2"/>
  <c r="BE590" i="2"/>
  <c r="AA590" i="2"/>
  <c r="Y590" i="2"/>
  <c r="W590" i="2"/>
  <c r="BK590" i="2"/>
  <c r="N590" i="2"/>
  <c r="BF590" i="2" s="1"/>
  <c r="BI589" i="2"/>
  <c r="BH589" i="2"/>
  <c r="BG589" i="2"/>
  <c r="BE589" i="2"/>
  <c r="AA589" i="2"/>
  <c r="Y589" i="2"/>
  <c r="W589" i="2"/>
  <c r="BK589" i="2"/>
  <c r="N589" i="2"/>
  <c r="BF589" i="2" s="1"/>
  <c r="BI588" i="2"/>
  <c r="BH588" i="2"/>
  <c r="BG588" i="2"/>
  <c r="BE588" i="2"/>
  <c r="AA588" i="2"/>
  <c r="Y588" i="2"/>
  <c r="W588" i="2"/>
  <c r="BK588" i="2"/>
  <c r="N588" i="2"/>
  <c r="BF588" i="2" s="1"/>
  <c r="BI587" i="2"/>
  <c r="BH587" i="2"/>
  <c r="BG587" i="2"/>
  <c r="BE587" i="2"/>
  <c r="AA587" i="2"/>
  <c r="Y587" i="2"/>
  <c r="W587" i="2"/>
  <c r="BK587" i="2"/>
  <c r="N587" i="2"/>
  <c r="BF587" i="2" s="1"/>
  <c r="BI585" i="2"/>
  <c r="BH585" i="2"/>
  <c r="BG585" i="2"/>
  <c r="BE585" i="2"/>
  <c r="AA585" i="2"/>
  <c r="Y585" i="2"/>
  <c r="W585" i="2"/>
  <c r="BK585" i="2"/>
  <c r="N585" i="2"/>
  <c r="BF585" i="2" s="1"/>
  <c r="BI584" i="2"/>
  <c r="BH584" i="2"/>
  <c r="BG584" i="2"/>
  <c r="BE584" i="2"/>
  <c r="AA584" i="2"/>
  <c r="Y584" i="2"/>
  <c r="W584" i="2"/>
  <c r="BK584" i="2"/>
  <c r="N584" i="2"/>
  <c r="BF584" i="2" s="1"/>
  <c r="BI583" i="2"/>
  <c r="BH583" i="2"/>
  <c r="BG583" i="2"/>
  <c r="BE583" i="2"/>
  <c r="AA583" i="2"/>
  <c r="Y583" i="2"/>
  <c r="W583" i="2"/>
  <c r="BK583" i="2"/>
  <c r="N583" i="2"/>
  <c r="BF583" i="2" s="1"/>
  <c r="BI582" i="2"/>
  <c r="BH582" i="2"/>
  <c r="BG582" i="2"/>
  <c r="BE582" i="2"/>
  <c r="AA582" i="2"/>
  <c r="Y582" i="2"/>
  <c r="W582" i="2"/>
  <c r="BK582" i="2"/>
  <c r="N582" i="2"/>
  <c r="BF582" i="2" s="1"/>
  <c r="BI581" i="2"/>
  <c r="BH581" i="2"/>
  <c r="BG581" i="2"/>
  <c r="BE581" i="2"/>
  <c r="AA581" i="2"/>
  <c r="Y581" i="2"/>
  <c r="W581" i="2"/>
  <c r="BK581" i="2"/>
  <c r="N581" i="2"/>
  <c r="BF581" i="2" s="1"/>
  <c r="BI580" i="2"/>
  <c r="BH580" i="2"/>
  <c r="BG580" i="2"/>
  <c r="BE580" i="2"/>
  <c r="AA580" i="2"/>
  <c r="Y580" i="2"/>
  <c r="W580" i="2"/>
  <c r="BK580" i="2"/>
  <c r="N580" i="2"/>
  <c r="BF580" i="2" s="1"/>
  <c r="BI579" i="2"/>
  <c r="BH579" i="2"/>
  <c r="BG579" i="2"/>
  <c r="BE579" i="2"/>
  <c r="AA579" i="2"/>
  <c r="Y579" i="2"/>
  <c r="W579" i="2"/>
  <c r="BK579" i="2"/>
  <c r="N579" i="2"/>
  <c r="BF579" i="2" s="1"/>
  <c r="BI578" i="2"/>
  <c r="BH578" i="2"/>
  <c r="BG578" i="2"/>
  <c r="BE578" i="2"/>
  <c r="AA578" i="2"/>
  <c r="Y578" i="2"/>
  <c r="W578" i="2"/>
  <c r="BK578" i="2"/>
  <c r="N578" i="2"/>
  <c r="BF578" i="2" s="1"/>
  <c r="BI577" i="2"/>
  <c r="BH577" i="2"/>
  <c r="BG577" i="2"/>
  <c r="BE577" i="2"/>
  <c r="AA577" i="2"/>
  <c r="Y577" i="2"/>
  <c r="W577" i="2"/>
  <c r="BK577" i="2"/>
  <c r="N577" i="2"/>
  <c r="BF577" i="2" s="1"/>
  <c r="BI576" i="2"/>
  <c r="BH576" i="2"/>
  <c r="BG576" i="2"/>
  <c r="BE576" i="2"/>
  <c r="AA576" i="2"/>
  <c r="Y576" i="2"/>
  <c r="W576" i="2"/>
  <c r="BK576" i="2"/>
  <c r="N576" i="2"/>
  <c r="BF576" i="2" s="1"/>
  <c r="BI575" i="2"/>
  <c r="BH575" i="2"/>
  <c r="BG575" i="2"/>
  <c r="BE575" i="2"/>
  <c r="AA575" i="2"/>
  <c r="Y575" i="2"/>
  <c r="W575" i="2"/>
  <c r="BK575" i="2"/>
  <c r="N575" i="2"/>
  <c r="BF575" i="2" s="1"/>
  <c r="BI574" i="2"/>
  <c r="BH574" i="2"/>
  <c r="BG574" i="2"/>
  <c r="BE574" i="2"/>
  <c r="AA574" i="2"/>
  <c r="Y574" i="2"/>
  <c r="W574" i="2"/>
  <c r="BK574" i="2"/>
  <c r="N574" i="2"/>
  <c r="BF574" i="2" s="1"/>
  <c r="BI573" i="2"/>
  <c r="BH573" i="2"/>
  <c r="BG573" i="2"/>
  <c r="BE573" i="2"/>
  <c r="AA573" i="2"/>
  <c r="Y573" i="2"/>
  <c r="W573" i="2"/>
  <c r="BK573" i="2"/>
  <c r="N573" i="2"/>
  <c r="BF573" i="2" s="1"/>
  <c r="BI572" i="2"/>
  <c r="BH572" i="2"/>
  <c r="BG572" i="2"/>
  <c r="BE572" i="2"/>
  <c r="AA572" i="2"/>
  <c r="Y572" i="2"/>
  <c r="W572" i="2"/>
  <c r="BK572" i="2"/>
  <c r="N572" i="2"/>
  <c r="BF572" i="2" s="1"/>
  <c r="BI571" i="2"/>
  <c r="BH571" i="2"/>
  <c r="BG571" i="2"/>
  <c r="BE571" i="2"/>
  <c r="AA571" i="2"/>
  <c r="Y571" i="2"/>
  <c r="W571" i="2"/>
  <c r="BK571" i="2"/>
  <c r="N571" i="2"/>
  <c r="BF571" i="2" s="1"/>
  <c r="BI570" i="2"/>
  <c r="BH570" i="2"/>
  <c r="BG570" i="2"/>
  <c r="BE570" i="2"/>
  <c r="AA570" i="2"/>
  <c r="Y570" i="2"/>
  <c r="W570" i="2"/>
  <c r="BK570" i="2"/>
  <c r="N570" i="2"/>
  <c r="BF570" i="2" s="1"/>
  <c r="BI569" i="2"/>
  <c r="BH569" i="2"/>
  <c r="BG569" i="2"/>
  <c r="BE569" i="2"/>
  <c r="AA569" i="2"/>
  <c r="Y569" i="2"/>
  <c r="W569" i="2"/>
  <c r="BK569" i="2"/>
  <c r="N569" i="2"/>
  <c r="BF569" i="2" s="1"/>
  <c r="BI568" i="2"/>
  <c r="BH568" i="2"/>
  <c r="BG568" i="2"/>
  <c r="BE568" i="2"/>
  <c r="AA568" i="2"/>
  <c r="Y568" i="2"/>
  <c r="W568" i="2"/>
  <c r="BK568" i="2"/>
  <c r="N568" i="2"/>
  <c r="BF568" i="2" s="1"/>
  <c r="BI567" i="2"/>
  <c r="BH567" i="2"/>
  <c r="BG567" i="2"/>
  <c r="BE567" i="2"/>
  <c r="AA567" i="2"/>
  <c r="Y567" i="2"/>
  <c r="W567" i="2"/>
  <c r="BK567" i="2"/>
  <c r="N567" i="2"/>
  <c r="BF567" i="2" s="1"/>
  <c r="BI566" i="2"/>
  <c r="BH566" i="2"/>
  <c r="BG566" i="2"/>
  <c r="BE566" i="2"/>
  <c r="AA566" i="2"/>
  <c r="Y566" i="2"/>
  <c r="W566" i="2"/>
  <c r="BK566" i="2"/>
  <c r="N566" i="2"/>
  <c r="BF566" i="2" s="1"/>
  <c r="BI565" i="2"/>
  <c r="BH565" i="2"/>
  <c r="BG565" i="2"/>
  <c r="BE565" i="2"/>
  <c r="AA565" i="2"/>
  <c r="Y565" i="2"/>
  <c r="W565" i="2"/>
  <c r="BK565" i="2"/>
  <c r="N565" i="2"/>
  <c r="BF565" i="2" s="1"/>
  <c r="BI563" i="2"/>
  <c r="BH563" i="2"/>
  <c r="BG563" i="2"/>
  <c r="BE563" i="2"/>
  <c r="AA563" i="2"/>
  <c r="Y563" i="2"/>
  <c r="W563" i="2"/>
  <c r="BK563" i="2"/>
  <c r="N563" i="2"/>
  <c r="BF563" i="2" s="1"/>
  <c r="BI562" i="2"/>
  <c r="BH562" i="2"/>
  <c r="BG562" i="2"/>
  <c r="BE562" i="2"/>
  <c r="AA562" i="2"/>
  <c r="Y562" i="2"/>
  <c r="W562" i="2"/>
  <c r="BK562" i="2"/>
  <c r="N562" i="2"/>
  <c r="BF562" i="2" s="1"/>
  <c r="BI561" i="2"/>
  <c r="BH561" i="2"/>
  <c r="BG561" i="2"/>
  <c r="BE561" i="2"/>
  <c r="AA561" i="2"/>
  <c r="Y561" i="2"/>
  <c r="W561" i="2"/>
  <c r="BK561" i="2"/>
  <c r="N561" i="2"/>
  <c r="BF561" i="2" s="1"/>
  <c r="BI559" i="2"/>
  <c r="BH559" i="2"/>
  <c r="BG559" i="2"/>
  <c r="BE559" i="2"/>
  <c r="AA559" i="2"/>
  <c r="Y559" i="2"/>
  <c r="W559" i="2"/>
  <c r="BK559" i="2"/>
  <c r="N559" i="2"/>
  <c r="BF559" i="2" s="1"/>
  <c r="BI557" i="2"/>
  <c r="BH557" i="2"/>
  <c r="BG557" i="2"/>
  <c r="BE557" i="2"/>
  <c r="AA557" i="2"/>
  <c r="Y557" i="2"/>
  <c r="W557" i="2"/>
  <c r="BK557" i="2"/>
  <c r="N557" i="2"/>
  <c r="BF557" i="2" s="1"/>
  <c r="BI556" i="2"/>
  <c r="BH556" i="2"/>
  <c r="BG556" i="2"/>
  <c r="BE556" i="2"/>
  <c r="AA556" i="2"/>
  <c r="Y556" i="2"/>
  <c r="W556" i="2"/>
  <c r="BK556" i="2"/>
  <c r="N556" i="2"/>
  <c r="BF556" i="2" s="1"/>
  <c r="BI554" i="2"/>
  <c r="BH554" i="2"/>
  <c r="BG554" i="2"/>
  <c r="BE554" i="2"/>
  <c r="AA554" i="2"/>
  <c r="Y554" i="2"/>
  <c r="W554" i="2"/>
  <c r="BK554" i="2"/>
  <c r="N554" i="2"/>
  <c r="BF554" i="2" s="1"/>
  <c r="BI552" i="2"/>
  <c r="BH552" i="2"/>
  <c r="BG552" i="2"/>
  <c r="BE552" i="2"/>
  <c r="AA552" i="2"/>
  <c r="Y552" i="2"/>
  <c r="W552" i="2"/>
  <c r="BK552" i="2"/>
  <c r="N552" i="2"/>
  <c r="BF552" i="2"/>
  <c r="BI550" i="2"/>
  <c r="BH550" i="2"/>
  <c r="BG550" i="2"/>
  <c r="BE550" i="2"/>
  <c r="AA550" i="2"/>
  <c r="Y550" i="2"/>
  <c r="W550" i="2"/>
  <c r="BK550" i="2"/>
  <c r="N550" i="2"/>
  <c r="BF550" i="2" s="1"/>
  <c r="BI547" i="2"/>
  <c r="BH547" i="2"/>
  <c r="BG547" i="2"/>
  <c r="BE547" i="2"/>
  <c r="AA547" i="2"/>
  <c r="Y547" i="2"/>
  <c r="W547" i="2"/>
  <c r="BK547" i="2"/>
  <c r="N547" i="2"/>
  <c r="BF547" i="2" s="1"/>
  <c r="BI544" i="2"/>
  <c r="BH544" i="2"/>
  <c r="BG544" i="2"/>
  <c r="BE544" i="2"/>
  <c r="AA544" i="2"/>
  <c r="Y544" i="2"/>
  <c r="W544" i="2"/>
  <c r="BK544" i="2"/>
  <c r="N544" i="2"/>
  <c r="BF544" i="2" s="1"/>
  <c r="BI541" i="2"/>
  <c r="BH541" i="2"/>
  <c r="BG541" i="2"/>
  <c r="BE541" i="2"/>
  <c r="AA541" i="2"/>
  <c r="Y541" i="2"/>
  <c r="W541" i="2"/>
  <c r="BK541" i="2"/>
  <c r="N541" i="2"/>
  <c r="BF541" i="2" s="1"/>
  <c r="BI538" i="2"/>
  <c r="BH538" i="2"/>
  <c r="BG538" i="2"/>
  <c r="BE538" i="2"/>
  <c r="AA538" i="2"/>
  <c r="Y538" i="2"/>
  <c r="W538" i="2"/>
  <c r="BK538" i="2"/>
  <c r="N538" i="2"/>
  <c r="BF538" i="2" s="1"/>
  <c r="BI532" i="2"/>
  <c r="BH532" i="2"/>
  <c r="BG532" i="2"/>
  <c r="BE532" i="2"/>
  <c r="AA532" i="2"/>
  <c r="Y532" i="2"/>
  <c r="W532" i="2"/>
  <c r="BK532" i="2"/>
  <c r="N532" i="2"/>
  <c r="BF532" i="2" s="1"/>
  <c r="BI529" i="2"/>
  <c r="BH529" i="2"/>
  <c r="BG529" i="2"/>
  <c r="BE529" i="2"/>
  <c r="AA529" i="2"/>
  <c r="Y529" i="2"/>
  <c r="W529" i="2"/>
  <c r="BK529" i="2"/>
  <c r="N529" i="2"/>
  <c r="BF529" i="2" s="1"/>
  <c r="BI526" i="2"/>
  <c r="BH526" i="2"/>
  <c r="BG526" i="2"/>
  <c r="BE526" i="2"/>
  <c r="AA526" i="2"/>
  <c r="Y526" i="2"/>
  <c r="W526" i="2"/>
  <c r="BK526" i="2"/>
  <c r="N526" i="2"/>
  <c r="BF526" i="2" s="1"/>
  <c r="BI524" i="2"/>
  <c r="BH524" i="2"/>
  <c r="BG524" i="2"/>
  <c r="BE524" i="2"/>
  <c r="AA524" i="2"/>
  <c r="Y524" i="2"/>
  <c r="W524" i="2"/>
  <c r="BK524" i="2"/>
  <c r="N524" i="2"/>
  <c r="BF524" i="2" s="1"/>
  <c r="BI523" i="2"/>
  <c r="BH523" i="2"/>
  <c r="BG523" i="2"/>
  <c r="BE523" i="2"/>
  <c r="AA523" i="2"/>
  <c r="Y523" i="2"/>
  <c r="W523" i="2"/>
  <c r="BK523" i="2"/>
  <c r="N523" i="2"/>
  <c r="BF523" i="2" s="1"/>
  <c r="BI517" i="2"/>
  <c r="BH517" i="2"/>
  <c r="BG517" i="2"/>
  <c r="BE517" i="2"/>
  <c r="AA517" i="2"/>
  <c r="Y517" i="2"/>
  <c r="W517" i="2"/>
  <c r="BK517" i="2"/>
  <c r="N517" i="2"/>
  <c r="BF517" i="2" s="1"/>
  <c r="BI514" i="2"/>
  <c r="BH514" i="2"/>
  <c r="BG514" i="2"/>
  <c r="BE514" i="2"/>
  <c r="AA514" i="2"/>
  <c r="Y514" i="2"/>
  <c r="W514" i="2"/>
  <c r="BK514" i="2"/>
  <c r="N514" i="2"/>
  <c r="BF514" i="2" s="1"/>
  <c r="BI511" i="2"/>
  <c r="BH511" i="2"/>
  <c r="BG511" i="2"/>
  <c r="BE511" i="2"/>
  <c r="AA511" i="2"/>
  <c r="Y511" i="2"/>
  <c r="W511" i="2"/>
  <c r="BK511" i="2"/>
  <c r="N511" i="2"/>
  <c r="BF511" i="2" s="1"/>
  <c r="BI508" i="2"/>
  <c r="BH508" i="2"/>
  <c r="BG508" i="2"/>
  <c r="BE508" i="2"/>
  <c r="AA508" i="2"/>
  <c r="Y508" i="2"/>
  <c r="W508" i="2"/>
  <c r="BK508" i="2"/>
  <c r="N508" i="2"/>
  <c r="BF508" i="2" s="1"/>
  <c r="BI502" i="2"/>
  <c r="BH502" i="2"/>
  <c r="BG502" i="2"/>
  <c r="BE502" i="2"/>
  <c r="AA502" i="2"/>
  <c r="Y502" i="2"/>
  <c r="W502" i="2"/>
  <c r="BK502" i="2"/>
  <c r="N502" i="2"/>
  <c r="BF502" i="2" s="1"/>
  <c r="BI496" i="2"/>
  <c r="BH496" i="2"/>
  <c r="BG496" i="2"/>
  <c r="BE496" i="2"/>
  <c r="AA496" i="2"/>
  <c r="Y496" i="2"/>
  <c r="W496" i="2"/>
  <c r="BK496" i="2"/>
  <c r="N496" i="2"/>
  <c r="BF496" i="2" s="1"/>
  <c r="BI494" i="2"/>
  <c r="BH494" i="2"/>
  <c r="BG494" i="2"/>
  <c r="BE494" i="2"/>
  <c r="AA494" i="2"/>
  <c r="Y494" i="2"/>
  <c r="W494" i="2"/>
  <c r="BK494" i="2"/>
  <c r="N494" i="2"/>
  <c r="BF494" i="2" s="1"/>
  <c r="BI492" i="2"/>
  <c r="BH492" i="2"/>
  <c r="BG492" i="2"/>
  <c r="BE492" i="2"/>
  <c r="AA492" i="2"/>
  <c r="Y492" i="2"/>
  <c r="W492" i="2"/>
  <c r="BK492" i="2"/>
  <c r="N492" i="2"/>
  <c r="BF492" i="2" s="1"/>
  <c r="BI491" i="2"/>
  <c r="BH491" i="2"/>
  <c r="BG491" i="2"/>
  <c r="BE491" i="2"/>
  <c r="AA491" i="2"/>
  <c r="Y491" i="2"/>
  <c r="W491" i="2"/>
  <c r="BK491" i="2"/>
  <c r="N491" i="2"/>
  <c r="BF491" i="2" s="1"/>
  <c r="BI489" i="2"/>
  <c r="BH489" i="2"/>
  <c r="BG489" i="2"/>
  <c r="BE489" i="2"/>
  <c r="AA489" i="2"/>
  <c r="Y489" i="2"/>
  <c r="W489" i="2"/>
  <c r="BK489" i="2"/>
  <c r="N489" i="2"/>
  <c r="BF489" i="2" s="1"/>
  <c r="BI488" i="2"/>
  <c r="BH488" i="2"/>
  <c r="BG488" i="2"/>
  <c r="BE488" i="2"/>
  <c r="AA488" i="2"/>
  <c r="Y488" i="2"/>
  <c r="W488" i="2"/>
  <c r="BK488" i="2"/>
  <c r="N488" i="2"/>
  <c r="BF488" i="2" s="1"/>
  <c r="BI478" i="2"/>
  <c r="BH478" i="2"/>
  <c r="BG478" i="2"/>
  <c r="BE478" i="2"/>
  <c r="AA478" i="2"/>
  <c r="Y478" i="2"/>
  <c r="W478" i="2"/>
  <c r="BK478" i="2"/>
  <c r="N478" i="2"/>
  <c r="BF478" i="2" s="1"/>
  <c r="BI474" i="2"/>
  <c r="BH474" i="2"/>
  <c r="BG474" i="2"/>
  <c r="BE474" i="2"/>
  <c r="AA474" i="2"/>
  <c r="Y474" i="2"/>
  <c r="W474" i="2"/>
  <c r="BK474" i="2"/>
  <c r="N474" i="2"/>
  <c r="BF474" i="2" s="1"/>
  <c r="BI468" i="2"/>
  <c r="BH468" i="2"/>
  <c r="BG468" i="2"/>
  <c r="BE468" i="2"/>
  <c r="AA468" i="2"/>
  <c r="Y468" i="2"/>
  <c r="W468" i="2"/>
  <c r="BK468" i="2"/>
  <c r="N468" i="2"/>
  <c r="BF468" i="2" s="1"/>
  <c r="BI464" i="2"/>
  <c r="BH464" i="2"/>
  <c r="BG464" i="2"/>
  <c r="BE464" i="2"/>
  <c r="AA464" i="2"/>
  <c r="Y464" i="2"/>
  <c r="W464" i="2"/>
  <c r="BK464" i="2"/>
  <c r="N464" i="2"/>
  <c r="BF464" i="2" s="1"/>
  <c r="BI463" i="2"/>
  <c r="BH463" i="2"/>
  <c r="BG463" i="2"/>
  <c r="BE463" i="2"/>
  <c r="AA463" i="2"/>
  <c r="Y463" i="2"/>
  <c r="W463" i="2"/>
  <c r="BK463" i="2"/>
  <c r="N463" i="2"/>
  <c r="BF463" i="2" s="1"/>
  <c r="BI461" i="2"/>
  <c r="BH461" i="2"/>
  <c r="BG461" i="2"/>
  <c r="BE461" i="2"/>
  <c r="AA461" i="2"/>
  <c r="Y461" i="2"/>
  <c r="W461" i="2"/>
  <c r="BK461" i="2"/>
  <c r="N461" i="2"/>
  <c r="BF461" i="2" s="1"/>
  <c r="BI459" i="2"/>
  <c r="BH459" i="2"/>
  <c r="BG459" i="2"/>
  <c r="BE459" i="2"/>
  <c r="AA459" i="2"/>
  <c r="Y459" i="2"/>
  <c r="W459" i="2"/>
  <c r="BK459" i="2"/>
  <c r="N459" i="2"/>
  <c r="BF459" i="2" s="1"/>
  <c r="BI457" i="2"/>
  <c r="BH457" i="2"/>
  <c r="BG457" i="2"/>
  <c r="BE457" i="2"/>
  <c r="AA457" i="2"/>
  <c r="Y457" i="2"/>
  <c r="W457" i="2"/>
  <c r="BK457" i="2"/>
  <c r="N457" i="2"/>
  <c r="BF457" i="2" s="1"/>
  <c r="BI454" i="2"/>
  <c r="BH454" i="2"/>
  <c r="BG454" i="2"/>
  <c r="BE454" i="2"/>
  <c r="AA454" i="2"/>
  <c r="Y454" i="2"/>
  <c r="W454" i="2"/>
  <c r="BK454" i="2"/>
  <c r="N454" i="2"/>
  <c r="BF454" i="2" s="1"/>
  <c r="BI451" i="2"/>
  <c r="BH451" i="2"/>
  <c r="BG451" i="2"/>
  <c r="BE451" i="2"/>
  <c r="AA451" i="2"/>
  <c r="Y451" i="2"/>
  <c r="W451" i="2"/>
  <c r="BK451" i="2"/>
  <c r="N451" i="2"/>
  <c r="BF451" i="2" s="1"/>
  <c r="BI449" i="2"/>
  <c r="BH449" i="2"/>
  <c r="BG449" i="2"/>
  <c r="BE449" i="2"/>
  <c r="AA449" i="2"/>
  <c r="Y449" i="2"/>
  <c r="W449" i="2"/>
  <c r="BK449" i="2"/>
  <c r="N449" i="2"/>
  <c r="BF449" i="2" s="1"/>
  <c r="BI443" i="2"/>
  <c r="BH443" i="2"/>
  <c r="BG443" i="2"/>
  <c r="BE443" i="2"/>
  <c r="AA443" i="2"/>
  <c r="Y443" i="2"/>
  <c r="W443" i="2"/>
  <c r="BK443" i="2"/>
  <c r="N443" i="2"/>
  <c r="BF443" i="2" s="1"/>
  <c r="BI437" i="2"/>
  <c r="BH437" i="2"/>
  <c r="BG437" i="2"/>
  <c r="BE437" i="2"/>
  <c r="AA437" i="2"/>
  <c r="Y437" i="2"/>
  <c r="W437" i="2"/>
  <c r="BK437" i="2"/>
  <c r="N437" i="2"/>
  <c r="BF437" i="2" s="1"/>
  <c r="BI436" i="2"/>
  <c r="BH436" i="2"/>
  <c r="BG436" i="2"/>
  <c r="BE436" i="2"/>
  <c r="AA436" i="2"/>
  <c r="Y436" i="2"/>
  <c r="W436" i="2"/>
  <c r="BK436" i="2"/>
  <c r="N436" i="2"/>
  <c r="BF436" i="2" s="1"/>
  <c r="BI435" i="2"/>
  <c r="BH435" i="2"/>
  <c r="BG435" i="2"/>
  <c r="BE435" i="2"/>
  <c r="AA435" i="2"/>
  <c r="Y435" i="2"/>
  <c r="W435" i="2"/>
  <c r="BK435" i="2"/>
  <c r="N435" i="2"/>
  <c r="BF435" i="2" s="1"/>
  <c r="BI432" i="2"/>
  <c r="BH432" i="2"/>
  <c r="BG432" i="2"/>
  <c r="BE432" i="2"/>
  <c r="AA432" i="2"/>
  <c r="Y432" i="2"/>
  <c r="W432" i="2"/>
  <c r="BK432" i="2"/>
  <c r="N432" i="2"/>
  <c r="BF432" i="2" s="1"/>
  <c r="BI424" i="2"/>
  <c r="BH424" i="2"/>
  <c r="BG424" i="2"/>
  <c r="BE424" i="2"/>
  <c r="AA424" i="2"/>
  <c r="Y424" i="2"/>
  <c r="W424" i="2"/>
  <c r="BK424" i="2"/>
  <c r="N424" i="2"/>
  <c r="BF424" i="2" s="1"/>
  <c r="BI423" i="2"/>
  <c r="BH423" i="2"/>
  <c r="BG423" i="2"/>
  <c r="BE423" i="2"/>
  <c r="AA423" i="2"/>
  <c r="Y423" i="2"/>
  <c r="W423" i="2"/>
  <c r="BK423" i="2"/>
  <c r="N423" i="2"/>
  <c r="BF423" i="2" s="1"/>
  <c r="BI397" i="2"/>
  <c r="BH397" i="2"/>
  <c r="BG397" i="2"/>
  <c r="BE397" i="2"/>
  <c r="AA397" i="2"/>
  <c r="Y397" i="2"/>
  <c r="W397" i="2"/>
  <c r="BK397" i="2"/>
  <c r="N397" i="2"/>
  <c r="BF397" i="2" s="1"/>
  <c r="BI395" i="2"/>
  <c r="BH395" i="2"/>
  <c r="BG395" i="2"/>
  <c r="BE395" i="2"/>
  <c r="AA395" i="2"/>
  <c r="AA394" i="2" s="1"/>
  <c r="Y395" i="2"/>
  <c r="Y394" i="2" s="1"/>
  <c r="W395" i="2"/>
  <c r="W394" i="2" s="1"/>
  <c r="BK395" i="2"/>
  <c r="BK394" i="2" s="1"/>
  <c r="N394" i="2" s="1"/>
  <c r="N101" i="2" s="1"/>
  <c r="N395" i="2"/>
  <c r="BF395" i="2" s="1"/>
  <c r="BI393" i="2"/>
  <c r="BH393" i="2"/>
  <c r="BG393" i="2"/>
  <c r="BE393" i="2"/>
  <c r="AA393" i="2"/>
  <c r="Y393" i="2"/>
  <c r="W393" i="2"/>
  <c r="BK393" i="2"/>
  <c r="N393" i="2"/>
  <c r="BF393" i="2" s="1"/>
  <c r="BI385" i="2"/>
  <c r="BH385" i="2"/>
  <c r="BG385" i="2"/>
  <c r="BE385" i="2"/>
  <c r="AA385" i="2"/>
  <c r="Y385" i="2"/>
  <c r="W385" i="2"/>
  <c r="BK385" i="2"/>
  <c r="N385" i="2"/>
  <c r="BF385" i="2" s="1"/>
  <c r="BI384" i="2"/>
  <c r="BH384" i="2"/>
  <c r="BG384" i="2"/>
  <c r="BE384" i="2"/>
  <c r="AA384" i="2"/>
  <c r="Y384" i="2"/>
  <c r="W384" i="2"/>
  <c r="BK384" i="2"/>
  <c r="N384" i="2"/>
  <c r="BF384" i="2" s="1"/>
  <c r="BI381" i="2"/>
  <c r="BH381" i="2"/>
  <c r="BG381" i="2"/>
  <c r="BE381" i="2"/>
  <c r="AA381" i="2"/>
  <c r="Y381" i="2"/>
  <c r="W381" i="2"/>
  <c r="BK381" i="2"/>
  <c r="N381" i="2"/>
  <c r="BF381" i="2" s="1"/>
  <c r="BI380" i="2"/>
  <c r="BH380" i="2"/>
  <c r="BG380" i="2"/>
  <c r="BE380" i="2"/>
  <c r="AA380" i="2"/>
  <c r="Y380" i="2"/>
  <c r="W380" i="2"/>
  <c r="BK380" i="2"/>
  <c r="N380" i="2"/>
  <c r="BF380" i="2" s="1"/>
  <c r="BI377" i="2"/>
  <c r="BH377" i="2"/>
  <c r="BG377" i="2"/>
  <c r="BE377" i="2"/>
  <c r="AA377" i="2"/>
  <c r="Y377" i="2"/>
  <c r="W377" i="2"/>
  <c r="BK377" i="2"/>
  <c r="N377" i="2"/>
  <c r="BF377" i="2" s="1"/>
  <c r="BI375" i="2"/>
  <c r="BH375" i="2"/>
  <c r="BG375" i="2"/>
  <c r="BE375" i="2"/>
  <c r="AA375" i="2"/>
  <c r="Y375" i="2"/>
  <c r="W375" i="2"/>
  <c r="BK375" i="2"/>
  <c r="N375" i="2"/>
  <c r="BF375" i="2" s="1"/>
  <c r="BI372" i="2"/>
  <c r="BH372" i="2"/>
  <c r="BG372" i="2"/>
  <c r="BE372" i="2"/>
  <c r="AA372" i="2"/>
  <c r="Y372" i="2"/>
  <c r="W372" i="2"/>
  <c r="BK372" i="2"/>
  <c r="N372" i="2"/>
  <c r="BF372" i="2" s="1"/>
  <c r="BI371" i="2"/>
  <c r="BH371" i="2"/>
  <c r="BG371" i="2"/>
  <c r="BE371" i="2"/>
  <c r="AA371" i="2"/>
  <c r="Y371" i="2"/>
  <c r="W371" i="2"/>
  <c r="BK371" i="2"/>
  <c r="N371" i="2"/>
  <c r="BF371" i="2" s="1"/>
  <c r="BI368" i="2"/>
  <c r="BH368" i="2"/>
  <c r="BG368" i="2"/>
  <c r="BE368" i="2"/>
  <c r="AA368" i="2"/>
  <c r="Y368" i="2"/>
  <c r="W368" i="2"/>
  <c r="BK368" i="2"/>
  <c r="N368" i="2"/>
  <c r="BF368" i="2" s="1"/>
  <c r="BI366" i="2"/>
  <c r="BH366" i="2"/>
  <c r="BG366" i="2"/>
  <c r="BE366" i="2"/>
  <c r="AA366" i="2"/>
  <c r="Y366" i="2"/>
  <c r="W366" i="2"/>
  <c r="BK366" i="2"/>
  <c r="N366" i="2"/>
  <c r="BF366" i="2" s="1"/>
  <c r="BI365" i="2"/>
  <c r="BH365" i="2"/>
  <c r="BG365" i="2"/>
  <c r="BE365" i="2"/>
  <c r="AA365" i="2"/>
  <c r="Y365" i="2"/>
  <c r="W365" i="2"/>
  <c r="BK365" i="2"/>
  <c r="N365" i="2"/>
  <c r="BF365" i="2" s="1"/>
  <c r="BI358" i="2"/>
  <c r="BH358" i="2"/>
  <c r="BG358" i="2"/>
  <c r="BE358" i="2"/>
  <c r="AA358" i="2"/>
  <c r="Y358" i="2"/>
  <c r="W358" i="2"/>
  <c r="BK358" i="2"/>
  <c r="N358" i="2"/>
  <c r="BF358" i="2" s="1"/>
  <c r="BI356" i="2"/>
  <c r="BH356" i="2"/>
  <c r="BG356" i="2"/>
  <c r="BE356" i="2"/>
  <c r="AA356" i="2"/>
  <c r="Y356" i="2"/>
  <c r="W356" i="2"/>
  <c r="BK356" i="2"/>
  <c r="N356" i="2"/>
  <c r="BF356" i="2" s="1"/>
  <c r="BI355" i="2"/>
  <c r="BH355" i="2"/>
  <c r="BG355" i="2"/>
  <c r="BE355" i="2"/>
  <c r="AA355" i="2"/>
  <c r="Y355" i="2"/>
  <c r="W355" i="2"/>
  <c r="BK355" i="2"/>
  <c r="N355" i="2"/>
  <c r="BF355" i="2" s="1"/>
  <c r="BI349" i="2"/>
  <c r="BH349" i="2"/>
  <c r="BG349" i="2"/>
  <c r="BE349" i="2"/>
  <c r="AA349" i="2"/>
  <c r="Y349" i="2"/>
  <c r="W349" i="2"/>
  <c r="BK349" i="2"/>
  <c r="N349" i="2"/>
  <c r="BF349" i="2" s="1"/>
  <c r="BI348" i="2"/>
  <c r="BH348" i="2"/>
  <c r="BG348" i="2"/>
  <c r="BE348" i="2"/>
  <c r="AA348" i="2"/>
  <c r="Y348" i="2"/>
  <c r="W348" i="2"/>
  <c r="BK348" i="2"/>
  <c r="N348" i="2"/>
  <c r="BF348" i="2" s="1"/>
  <c r="BI342" i="2"/>
  <c r="BH342" i="2"/>
  <c r="BG342" i="2"/>
  <c r="BE342" i="2"/>
  <c r="AA342" i="2"/>
  <c r="Y342" i="2"/>
  <c r="W342" i="2"/>
  <c r="BK342" i="2"/>
  <c r="N342" i="2"/>
  <c r="BF342" i="2" s="1"/>
  <c r="BI339" i="2"/>
  <c r="BH339" i="2"/>
  <c r="BG339" i="2"/>
  <c r="BE339" i="2"/>
  <c r="AA339" i="2"/>
  <c r="AA338" i="2" s="1"/>
  <c r="Y339" i="2"/>
  <c r="Y338" i="2" s="1"/>
  <c r="W339" i="2"/>
  <c r="W338" i="2" s="1"/>
  <c r="BK339" i="2"/>
  <c r="BK338" i="2" s="1"/>
  <c r="N338" i="2" s="1"/>
  <c r="N96" i="2" s="1"/>
  <c r="N339" i="2"/>
  <c r="BF339" i="2" s="1"/>
  <c r="BI334" i="2"/>
  <c r="BH334" i="2"/>
  <c r="BG334" i="2"/>
  <c r="BE334" i="2"/>
  <c r="AA334" i="2"/>
  <c r="Y334" i="2"/>
  <c r="W334" i="2"/>
  <c r="BK334" i="2"/>
  <c r="N334" i="2"/>
  <c r="BF334" i="2" s="1"/>
  <c r="BI331" i="2"/>
  <c r="BH331" i="2"/>
  <c r="BG331" i="2"/>
  <c r="BE331" i="2"/>
  <c r="AA331" i="2"/>
  <c r="Y331" i="2"/>
  <c r="W331" i="2"/>
  <c r="BK331" i="2"/>
  <c r="N331" i="2"/>
  <c r="BF331" i="2" s="1"/>
  <c r="BI329" i="2"/>
  <c r="BH329" i="2"/>
  <c r="BG329" i="2"/>
  <c r="BE329" i="2"/>
  <c r="AA329" i="2"/>
  <c r="Y329" i="2"/>
  <c r="W329" i="2"/>
  <c r="BK329" i="2"/>
  <c r="N329" i="2"/>
  <c r="BF329" i="2" s="1"/>
  <c r="BI326" i="2"/>
  <c r="BH326" i="2"/>
  <c r="BG326" i="2"/>
  <c r="BE326" i="2"/>
  <c r="AA326" i="2"/>
  <c r="Y326" i="2"/>
  <c r="W326" i="2"/>
  <c r="BK326" i="2"/>
  <c r="N326" i="2"/>
  <c r="BF326" i="2" s="1"/>
  <c r="BI325" i="2"/>
  <c r="BH325" i="2"/>
  <c r="BG325" i="2"/>
  <c r="BE325" i="2"/>
  <c r="AA325" i="2"/>
  <c r="Y325" i="2"/>
  <c r="W325" i="2"/>
  <c r="BK325" i="2"/>
  <c r="N325" i="2"/>
  <c r="BF325" i="2" s="1"/>
  <c r="BI323" i="2"/>
  <c r="BH323" i="2"/>
  <c r="BG323" i="2"/>
  <c r="BE323" i="2"/>
  <c r="AA323" i="2"/>
  <c r="Y323" i="2"/>
  <c r="W323" i="2"/>
  <c r="BK323" i="2"/>
  <c r="N323" i="2"/>
  <c r="BF323" i="2" s="1"/>
  <c r="BI316" i="2"/>
  <c r="BH316" i="2"/>
  <c r="BG316" i="2"/>
  <c r="BE316" i="2"/>
  <c r="AA316" i="2"/>
  <c r="Y316" i="2"/>
  <c r="W316" i="2"/>
  <c r="BK316" i="2"/>
  <c r="N316" i="2"/>
  <c r="BF316" i="2" s="1"/>
  <c r="BI310" i="2"/>
  <c r="BH310" i="2"/>
  <c r="BG310" i="2"/>
  <c r="BE310" i="2"/>
  <c r="AA310" i="2"/>
  <c r="Y310" i="2"/>
  <c r="W310" i="2"/>
  <c r="BK310" i="2"/>
  <c r="N310" i="2"/>
  <c r="BF310" i="2" s="1"/>
  <c r="BI307" i="2"/>
  <c r="BH307" i="2"/>
  <c r="BG307" i="2"/>
  <c r="BE307" i="2"/>
  <c r="AA307" i="2"/>
  <c r="Y307" i="2"/>
  <c r="W307" i="2"/>
  <c r="BK307" i="2"/>
  <c r="N307" i="2"/>
  <c r="BF307" i="2" s="1"/>
  <c r="BI297" i="2"/>
  <c r="BH297" i="2"/>
  <c r="BG297" i="2"/>
  <c r="BE297" i="2"/>
  <c r="AA297" i="2"/>
  <c r="Y297" i="2"/>
  <c r="W297" i="2"/>
  <c r="BK297" i="2"/>
  <c r="N297" i="2"/>
  <c r="BF297" i="2" s="1"/>
  <c r="BI294" i="2"/>
  <c r="BH294" i="2"/>
  <c r="BG294" i="2"/>
  <c r="BE294" i="2"/>
  <c r="AA294" i="2"/>
  <c r="Y294" i="2"/>
  <c r="W294" i="2"/>
  <c r="BK294" i="2"/>
  <c r="N294" i="2"/>
  <c r="BF294" i="2" s="1"/>
  <c r="BI282" i="2"/>
  <c r="BH282" i="2"/>
  <c r="BG282" i="2"/>
  <c r="BE282" i="2"/>
  <c r="AA282" i="2"/>
  <c r="Y282" i="2"/>
  <c r="W282" i="2"/>
  <c r="BK282" i="2"/>
  <c r="N282" i="2"/>
  <c r="BF282" i="2" s="1"/>
  <c r="BI281" i="2"/>
  <c r="BH281" i="2"/>
  <c r="BG281" i="2"/>
  <c r="BE281" i="2"/>
  <c r="AA281" i="2"/>
  <c r="Y281" i="2"/>
  <c r="W281" i="2"/>
  <c r="BK281" i="2"/>
  <c r="N281" i="2"/>
  <c r="BF281" i="2" s="1"/>
  <c r="BI280" i="2"/>
  <c r="BH280" i="2"/>
  <c r="BG280" i="2"/>
  <c r="BE280" i="2"/>
  <c r="AA280" i="2"/>
  <c r="Y280" i="2"/>
  <c r="W280" i="2"/>
  <c r="BK280" i="2"/>
  <c r="N280" i="2"/>
  <c r="BF280" i="2" s="1"/>
  <c r="BI266" i="2"/>
  <c r="BH266" i="2"/>
  <c r="BG266" i="2"/>
  <c r="BE266" i="2"/>
  <c r="AA266" i="2"/>
  <c r="Y266" i="2"/>
  <c r="W266" i="2"/>
  <c r="BK266" i="2"/>
  <c r="N266" i="2"/>
  <c r="BF266" i="2" s="1"/>
  <c r="BI263" i="2"/>
  <c r="BH263" i="2"/>
  <c r="BG263" i="2"/>
  <c r="BE263" i="2"/>
  <c r="AA263" i="2"/>
  <c r="Y263" i="2"/>
  <c r="W263" i="2"/>
  <c r="BK263" i="2"/>
  <c r="N263" i="2"/>
  <c r="BF263" i="2" s="1"/>
  <c r="BI259" i="2"/>
  <c r="BH259" i="2"/>
  <c r="BG259" i="2"/>
  <c r="BE259" i="2"/>
  <c r="AA259" i="2"/>
  <c r="Y259" i="2"/>
  <c r="W259" i="2"/>
  <c r="BK259" i="2"/>
  <c r="N259" i="2"/>
  <c r="BF259" i="2" s="1"/>
  <c r="BI258" i="2"/>
  <c r="BH258" i="2"/>
  <c r="BG258" i="2"/>
  <c r="BE258" i="2"/>
  <c r="AA258" i="2"/>
  <c r="Y258" i="2"/>
  <c r="W258" i="2"/>
  <c r="BK258" i="2"/>
  <c r="N258" i="2"/>
  <c r="BF258" i="2" s="1"/>
  <c r="BI251" i="2"/>
  <c r="BH251" i="2"/>
  <c r="BG251" i="2"/>
  <c r="BE251" i="2"/>
  <c r="AA251" i="2"/>
  <c r="Y251" i="2"/>
  <c r="W251" i="2"/>
  <c r="BK251" i="2"/>
  <c r="N251" i="2"/>
  <c r="BF251" i="2" s="1"/>
  <c r="BI245" i="2"/>
  <c r="BH245" i="2"/>
  <c r="BG245" i="2"/>
  <c r="BE245" i="2"/>
  <c r="AA245" i="2"/>
  <c r="Y245" i="2"/>
  <c r="W245" i="2"/>
  <c r="BK245" i="2"/>
  <c r="N245" i="2"/>
  <c r="BF245" i="2" s="1"/>
  <c r="BI244" i="2"/>
  <c r="BH244" i="2"/>
  <c r="BG244" i="2"/>
  <c r="BE244" i="2"/>
  <c r="AA244" i="2"/>
  <c r="Y244" i="2"/>
  <c r="W244" i="2"/>
  <c r="BK244" i="2"/>
  <c r="N244" i="2"/>
  <c r="BF244" i="2" s="1"/>
  <c r="BI237" i="2"/>
  <c r="BH237" i="2"/>
  <c r="BG237" i="2"/>
  <c r="BE237" i="2"/>
  <c r="AA237" i="2"/>
  <c r="Y237" i="2"/>
  <c r="W237" i="2"/>
  <c r="BK237" i="2"/>
  <c r="N237" i="2"/>
  <c r="BF237" i="2" s="1"/>
  <c r="BI235" i="2"/>
  <c r="BH235" i="2"/>
  <c r="BG235" i="2"/>
  <c r="BE235" i="2"/>
  <c r="AA235" i="2"/>
  <c r="Y235" i="2"/>
  <c r="W235" i="2"/>
  <c r="BK235" i="2"/>
  <c r="N235" i="2"/>
  <c r="BF235" i="2" s="1"/>
  <c r="BI234" i="2"/>
  <c r="BH234" i="2"/>
  <c r="BG234" i="2"/>
  <c r="BE234" i="2"/>
  <c r="AA234" i="2"/>
  <c r="Y234" i="2"/>
  <c r="W234" i="2"/>
  <c r="BK234" i="2"/>
  <c r="N234" i="2"/>
  <c r="BF234" i="2" s="1"/>
  <c r="BI230" i="2"/>
  <c r="BH230" i="2"/>
  <c r="BG230" i="2"/>
  <c r="BE230" i="2"/>
  <c r="AA230" i="2"/>
  <c r="Y230" i="2"/>
  <c r="W230" i="2"/>
  <c r="BK230" i="2"/>
  <c r="N230" i="2"/>
  <c r="BF230" i="2" s="1"/>
  <c r="BI226" i="2"/>
  <c r="BH226" i="2"/>
  <c r="BG226" i="2"/>
  <c r="BE226" i="2"/>
  <c r="AA226" i="2"/>
  <c r="Y226" i="2"/>
  <c r="W226" i="2"/>
  <c r="BK226" i="2"/>
  <c r="N226" i="2"/>
  <c r="BF226" i="2" s="1"/>
  <c r="BI224" i="2"/>
  <c r="BH224" i="2"/>
  <c r="BG224" i="2"/>
  <c r="BE224" i="2"/>
  <c r="AA224" i="2"/>
  <c r="Y224" i="2"/>
  <c r="W224" i="2"/>
  <c r="BK224" i="2"/>
  <c r="N224" i="2"/>
  <c r="BF224" i="2" s="1"/>
  <c r="BI223" i="2"/>
  <c r="BH223" i="2"/>
  <c r="BG223" i="2"/>
  <c r="BE223" i="2"/>
  <c r="AA223" i="2"/>
  <c r="Y223" i="2"/>
  <c r="W223" i="2"/>
  <c r="BK223" i="2"/>
  <c r="N223" i="2"/>
  <c r="BF223" i="2" s="1"/>
  <c r="BI221" i="2"/>
  <c r="BH221" i="2"/>
  <c r="BG221" i="2"/>
  <c r="BE221" i="2"/>
  <c r="AA221" i="2"/>
  <c r="Y221" i="2"/>
  <c r="W221" i="2"/>
  <c r="BK221" i="2"/>
  <c r="N221" i="2"/>
  <c r="BF221" i="2" s="1"/>
  <c r="BI220" i="2"/>
  <c r="BH220" i="2"/>
  <c r="BG220" i="2"/>
  <c r="BE220" i="2"/>
  <c r="AA220" i="2"/>
  <c r="Y220" i="2"/>
  <c r="W220" i="2"/>
  <c r="BK220" i="2"/>
  <c r="N220" i="2"/>
  <c r="BF220" i="2" s="1"/>
  <c r="BI217" i="2"/>
  <c r="BH217" i="2"/>
  <c r="BG217" i="2"/>
  <c r="BE217" i="2"/>
  <c r="AA217" i="2"/>
  <c r="Y217" i="2"/>
  <c r="W217" i="2"/>
  <c r="BK217" i="2"/>
  <c r="N217" i="2"/>
  <c r="BF217" i="2" s="1"/>
  <c r="BI216" i="2"/>
  <c r="BH216" i="2"/>
  <c r="BG216" i="2"/>
  <c r="BE216" i="2"/>
  <c r="AA216" i="2"/>
  <c r="Y216" i="2"/>
  <c r="W216" i="2"/>
  <c r="BK216" i="2"/>
  <c r="N216" i="2"/>
  <c r="BF216" i="2" s="1"/>
  <c r="BI212" i="2"/>
  <c r="BH212" i="2"/>
  <c r="BG212" i="2"/>
  <c r="BE212" i="2"/>
  <c r="AA212" i="2"/>
  <c r="Y212" i="2"/>
  <c r="W212" i="2"/>
  <c r="BK212" i="2"/>
  <c r="N212" i="2"/>
  <c r="BF212" i="2" s="1"/>
  <c r="BI210" i="2"/>
  <c r="BH210" i="2"/>
  <c r="BG210" i="2"/>
  <c r="BE210" i="2"/>
  <c r="AA210" i="2"/>
  <c r="Y210" i="2"/>
  <c r="W210" i="2"/>
  <c r="BK210" i="2"/>
  <c r="N210" i="2"/>
  <c r="BF210" i="2" s="1"/>
  <c r="BI209" i="2"/>
  <c r="BH209" i="2"/>
  <c r="BG209" i="2"/>
  <c r="BE209" i="2"/>
  <c r="AA209" i="2"/>
  <c r="Y209" i="2"/>
  <c r="W209" i="2"/>
  <c r="BK209" i="2"/>
  <c r="N209" i="2"/>
  <c r="BF209" i="2" s="1"/>
  <c r="BI207" i="2"/>
  <c r="BH207" i="2"/>
  <c r="BG207" i="2"/>
  <c r="BE207" i="2"/>
  <c r="AA207" i="2"/>
  <c r="Y207" i="2"/>
  <c r="W207" i="2"/>
  <c r="BK207" i="2"/>
  <c r="N207" i="2"/>
  <c r="BF207" i="2" s="1"/>
  <c r="BI205" i="2"/>
  <c r="BH205" i="2"/>
  <c r="BG205" i="2"/>
  <c r="BE205" i="2"/>
  <c r="AA205" i="2"/>
  <c r="Y205" i="2"/>
  <c r="W205" i="2"/>
  <c r="BK205" i="2"/>
  <c r="N205" i="2"/>
  <c r="BF205" i="2" s="1"/>
  <c r="BI204" i="2"/>
  <c r="BH204" i="2"/>
  <c r="BG204" i="2"/>
  <c r="BE204" i="2"/>
  <c r="AA204" i="2"/>
  <c r="Y204" i="2"/>
  <c r="W204" i="2"/>
  <c r="BK204" i="2"/>
  <c r="N204" i="2"/>
  <c r="BF204" i="2" s="1"/>
  <c r="BI202" i="2"/>
  <c r="BH202" i="2"/>
  <c r="BG202" i="2"/>
  <c r="BE202" i="2"/>
  <c r="AA202" i="2"/>
  <c r="Y202" i="2"/>
  <c r="W202" i="2"/>
  <c r="BK202" i="2"/>
  <c r="N202" i="2"/>
  <c r="BF202" i="2" s="1"/>
  <c r="BI194" i="2"/>
  <c r="BH194" i="2"/>
  <c r="BG194" i="2"/>
  <c r="BE194" i="2"/>
  <c r="AA194" i="2"/>
  <c r="Y194" i="2"/>
  <c r="W194" i="2"/>
  <c r="BK194" i="2"/>
  <c r="N194" i="2"/>
  <c r="BF194" i="2" s="1"/>
  <c r="BI183" i="2"/>
  <c r="BH183" i="2"/>
  <c r="BG183" i="2"/>
  <c r="BE183" i="2"/>
  <c r="AA183" i="2"/>
  <c r="Y183" i="2"/>
  <c r="W183" i="2"/>
  <c r="BK183" i="2"/>
  <c r="N183" i="2"/>
  <c r="BF183" i="2" s="1"/>
  <c r="BI180" i="2"/>
  <c r="BH180" i="2"/>
  <c r="BG180" i="2"/>
  <c r="BE180" i="2"/>
  <c r="AA180" i="2"/>
  <c r="Y180" i="2"/>
  <c r="W180" i="2"/>
  <c r="BK180" i="2"/>
  <c r="N180" i="2"/>
  <c r="BF180" i="2" s="1"/>
  <c r="BI179" i="2"/>
  <c r="BH179" i="2"/>
  <c r="BG179" i="2"/>
  <c r="BE179" i="2"/>
  <c r="AA179" i="2"/>
  <c r="Y179" i="2"/>
  <c r="W179" i="2"/>
  <c r="BK179" i="2"/>
  <c r="N179" i="2"/>
  <c r="BF179" i="2" s="1"/>
  <c r="BI174" i="2"/>
  <c r="BH174" i="2"/>
  <c r="BG174" i="2"/>
  <c r="BE174" i="2"/>
  <c r="AA174" i="2"/>
  <c r="Y174" i="2"/>
  <c r="W174" i="2"/>
  <c r="BK174" i="2"/>
  <c r="N174" i="2"/>
  <c r="BF174" i="2" s="1"/>
  <c r="BI168" i="2"/>
  <c r="BH168" i="2"/>
  <c r="BG168" i="2"/>
  <c r="BE168" i="2"/>
  <c r="AA168" i="2"/>
  <c r="Y168" i="2"/>
  <c r="W168" i="2"/>
  <c r="BK168" i="2"/>
  <c r="N168" i="2"/>
  <c r="BF168" i="2" s="1"/>
  <c r="BI162" i="2"/>
  <c r="BH162" i="2"/>
  <c r="BG162" i="2"/>
  <c r="BE162" i="2"/>
  <c r="AA162" i="2"/>
  <c r="Y162" i="2"/>
  <c r="W162" i="2"/>
  <c r="BK162" i="2"/>
  <c r="N162" i="2"/>
  <c r="BF162" i="2" s="1"/>
  <c r="BI159" i="2"/>
  <c r="BH159" i="2"/>
  <c r="BG159" i="2"/>
  <c r="BE159" i="2"/>
  <c r="AA159" i="2"/>
  <c r="Y159" i="2"/>
  <c r="W159" i="2"/>
  <c r="BK159" i="2"/>
  <c r="N159" i="2"/>
  <c r="BF159" i="2" s="1"/>
  <c r="BI157" i="2"/>
  <c r="BH157" i="2"/>
  <c r="BG157" i="2"/>
  <c r="BE157" i="2"/>
  <c r="AA157" i="2"/>
  <c r="Y157" i="2"/>
  <c r="W157" i="2"/>
  <c r="BK157" i="2"/>
  <c r="N157" i="2"/>
  <c r="BF157" i="2" s="1"/>
  <c r="BI147" i="2"/>
  <c r="BH147" i="2"/>
  <c r="BG147" i="2"/>
  <c r="BE147" i="2"/>
  <c r="AA147" i="2"/>
  <c r="Y147" i="2"/>
  <c r="W147" i="2"/>
  <c r="BK147" i="2"/>
  <c r="N147" i="2"/>
  <c r="BF147" i="2" s="1"/>
  <c r="BI145" i="2"/>
  <c r="BH145" i="2"/>
  <c r="BG145" i="2"/>
  <c r="BE145" i="2"/>
  <c r="AA145" i="2"/>
  <c r="Y145" i="2"/>
  <c r="W145" i="2"/>
  <c r="BK145" i="2"/>
  <c r="N145" i="2"/>
  <c r="BF145" i="2" s="1"/>
  <c r="BI140" i="2"/>
  <c r="BH140" i="2"/>
  <c r="BG140" i="2"/>
  <c r="BE140" i="2"/>
  <c r="AA140" i="2"/>
  <c r="Y140" i="2"/>
  <c r="W140" i="2"/>
  <c r="BK140" i="2"/>
  <c r="N140" i="2"/>
  <c r="BF140" i="2" s="1"/>
  <c r="BI138" i="2"/>
  <c r="BH138" i="2"/>
  <c r="BG138" i="2"/>
  <c r="BE138" i="2"/>
  <c r="AA138" i="2"/>
  <c r="Y138" i="2"/>
  <c r="W138" i="2"/>
  <c r="BK138" i="2"/>
  <c r="N138" i="2"/>
  <c r="BF138" i="2" s="1"/>
  <c r="M132" i="2"/>
  <c r="M131" i="2"/>
  <c r="F131" i="2"/>
  <c r="F127" i="2"/>
  <c r="M28" i="2"/>
  <c r="AS88" i="1" s="1"/>
  <c r="AS87" i="1" s="1"/>
  <c r="M84" i="2"/>
  <c r="M83" i="2"/>
  <c r="F83" i="2"/>
  <c r="O15" i="2"/>
  <c r="E15" i="2"/>
  <c r="F132" i="2" s="1"/>
  <c r="O14" i="2"/>
  <c r="O9" i="2"/>
  <c r="M129" i="2" s="1"/>
  <c r="F6" i="2"/>
  <c r="F78" i="2" s="1"/>
  <c r="AK27" i="1"/>
  <c r="AM83" i="1"/>
  <c r="L83" i="1"/>
  <c r="AM82" i="1"/>
  <c r="L82" i="1"/>
  <c r="AM80" i="1"/>
  <c r="L80" i="1"/>
  <c r="L78" i="1"/>
  <c r="L77" i="1"/>
  <c r="Y637" i="2" l="1"/>
  <c r="BK795" i="2"/>
  <c r="N795" i="2" s="1"/>
  <c r="N112" i="2" s="1"/>
  <c r="W672" i="2"/>
  <c r="W706" i="2"/>
  <c r="W215" i="2"/>
  <c r="W262" i="2"/>
  <c r="AA137" i="2"/>
  <c r="AA553" i="2"/>
  <c r="W553" i="2"/>
  <c r="W637" i="2"/>
  <c r="Y645" i="2"/>
  <c r="BK706" i="2"/>
  <c r="N706" i="2" s="1"/>
  <c r="N110" i="2" s="1"/>
  <c r="Y795" i="2"/>
  <c r="W812" i="2"/>
  <c r="W811" i="2" s="1"/>
  <c r="AA367" i="2"/>
  <c r="AA193" i="2"/>
  <c r="W367" i="2"/>
  <c r="W595" i="2"/>
  <c r="AA637" i="2"/>
  <c r="Y706" i="2"/>
  <c r="AA721" i="2"/>
  <c r="AA161" i="2"/>
  <c r="W193" i="2"/>
  <c r="AA262" i="2"/>
  <c r="W357" i="2"/>
  <c r="W396" i="2"/>
  <c r="AA558" i="2"/>
  <c r="BK637" i="2"/>
  <c r="N637" i="2" s="1"/>
  <c r="N106" i="2" s="1"/>
  <c r="AA672" i="2"/>
  <c r="Y699" i="2"/>
  <c r="AA706" i="2"/>
  <c r="W137" i="2"/>
  <c r="AA357" i="2"/>
  <c r="BK367" i="2"/>
  <c r="N367" i="2" s="1"/>
  <c r="N100" i="2" s="1"/>
  <c r="H34" i="2"/>
  <c r="BB88" i="1" s="1"/>
  <c r="BB87" i="1" s="1"/>
  <c r="AX87" i="1" s="1"/>
  <c r="Y137" i="2"/>
  <c r="W161" i="2"/>
  <c r="AA215" i="2"/>
  <c r="BK322" i="2"/>
  <c r="N322" i="2" s="1"/>
  <c r="N95" i="2" s="1"/>
  <c r="AA396" i="2"/>
  <c r="Y161" i="2"/>
  <c r="BK215" i="2"/>
  <c r="N215" i="2" s="1"/>
  <c r="N93" i="2" s="1"/>
  <c r="W322" i="2"/>
  <c r="AA341" i="2"/>
  <c r="BK357" i="2"/>
  <c r="N357" i="2" s="1"/>
  <c r="N99" i="2" s="1"/>
  <c r="W558" i="2"/>
  <c r="AA645" i="2"/>
  <c r="AA699" i="2"/>
  <c r="BK721" i="2"/>
  <c r="N721" i="2" s="1"/>
  <c r="N111" i="2" s="1"/>
  <c r="W795" i="2"/>
  <c r="Y322" i="2"/>
  <c r="BK645" i="2"/>
  <c r="N645" i="2" s="1"/>
  <c r="N107" i="2" s="1"/>
  <c r="BK699" i="2"/>
  <c r="N699" i="2" s="1"/>
  <c r="N109" i="2" s="1"/>
  <c r="W721" i="2"/>
  <c r="H36" i="2"/>
  <c r="BD88" i="1" s="1"/>
  <c r="BD87" i="1" s="1"/>
  <c r="W35" i="1" s="1"/>
  <c r="AA812" i="2"/>
  <c r="AA811" i="2" s="1"/>
  <c r="AA595" i="2"/>
  <c r="M32" i="2"/>
  <c r="AV88" i="1" s="1"/>
  <c r="BK161" i="2"/>
  <c r="N161" i="2" s="1"/>
  <c r="N91" i="2" s="1"/>
  <c r="Y193" i="2"/>
  <c r="Y215" i="2"/>
  <c r="Y262" i="2"/>
  <c r="AA322" i="2"/>
  <c r="W341" i="2"/>
  <c r="Y357" i="2"/>
  <c r="Y367" i="2"/>
  <c r="Y558" i="2"/>
  <c r="W645" i="2"/>
  <c r="BK672" i="2"/>
  <c r="N672" i="2" s="1"/>
  <c r="N108" i="2" s="1"/>
  <c r="Y672" i="2"/>
  <c r="W699" i="2"/>
  <c r="Y721" i="2"/>
  <c r="AA795" i="2"/>
  <c r="BK193" i="2"/>
  <c r="N193" i="2" s="1"/>
  <c r="N92" i="2" s="1"/>
  <c r="BK262" i="2"/>
  <c r="N262" i="2" s="1"/>
  <c r="N94" i="2" s="1"/>
  <c r="BK558" i="2"/>
  <c r="N558" i="2" s="1"/>
  <c r="N104" i="2" s="1"/>
  <c r="F126" i="2"/>
  <c r="Y341" i="2"/>
  <c r="BK553" i="2"/>
  <c r="N553" i="2" s="1"/>
  <c r="N103" i="2" s="1"/>
  <c r="Y553" i="2"/>
  <c r="BK137" i="2"/>
  <c r="BK341" i="2"/>
  <c r="BK396" i="2"/>
  <c r="N396" i="2" s="1"/>
  <c r="N102" i="2" s="1"/>
  <c r="Y396" i="2"/>
  <c r="Y812" i="2"/>
  <c r="Y811" i="2" s="1"/>
  <c r="H35" i="2"/>
  <c r="BC88" i="1" s="1"/>
  <c r="BC87" i="1" s="1"/>
  <c r="W34" i="1" s="1"/>
  <c r="BK595" i="2"/>
  <c r="N595" i="2" s="1"/>
  <c r="N105" i="2" s="1"/>
  <c r="Y595" i="2"/>
  <c r="BK812" i="2"/>
  <c r="BK811" i="2" s="1"/>
  <c r="N811" i="2" s="1"/>
  <c r="N113" i="2" s="1"/>
  <c r="H33" i="2"/>
  <c r="BA88" i="1" s="1"/>
  <c r="BA87" i="1" s="1"/>
  <c r="M33" i="2"/>
  <c r="AW88" i="1" s="1"/>
  <c r="H32" i="2"/>
  <c r="AZ88" i="1" s="1"/>
  <c r="AZ87" i="1" s="1"/>
  <c r="M81" i="2"/>
  <c r="F84" i="2"/>
  <c r="AA340" i="2" l="1"/>
  <c r="AA136" i="2"/>
  <c r="AY87" i="1"/>
  <c r="BK136" i="2"/>
  <c r="N136" i="2" s="1"/>
  <c r="N89" i="2" s="1"/>
  <c r="N137" i="2"/>
  <c r="N90" i="2" s="1"/>
  <c r="N812" i="2"/>
  <c r="N114" i="2" s="1"/>
  <c r="AT88" i="1"/>
  <c r="W136" i="2"/>
  <c r="W340" i="2"/>
  <c r="Y340" i="2"/>
  <c r="Y136" i="2"/>
  <c r="BK340" i="2"/>
  <c r="N340" i="2" s="1"/>
  <c r="N97" i="2" s="1"/>
  <c r="N341" i="2"/>
  <c r="N98" i="2" s="1"/>
  <c r="W33" i="1"/>
  <c r="AV87" i="1"/>
  <c r="W31" i="1"/>
  <c r="W32" i="1"/>
  <c r="AW87" i="1"/>
  <c r="AK32" i="1" s="1"/>
  <c r="Y135" i="2" l="1"/>
  <c r="AA135" i="2"/>
  <c r="W135" i="2"/>
  <c r="AU88" i="1" s="1"/>
  <c r="AU87" i="1" s="1"/>
  <c r="BK135" i="2"/>
  <c r="N135" i="2" s="1"/>
  <c r="N88" i="2" s="1"/>
  <c r="M27" i="2" s="1"/>
  <c r="M30" i="2" s="1"/>
  <c r="AK31" i="1"/>
  <c r="AT87" i="1"/>
  <c r="L118" i="2" l="1"/>
  <c r="AG88" i="1"/>
  <c r="L38" i="2"/>
  <c r="AG87" i="1" l="1"/>
  <c r="AN88" i="1"/>
  <c r="AG92" i="1" l="1"/>
  <c r="AK26" i="1"/>
  <c r="AK29" i="1" s="1"/>
  <c r="AK37" i="1" s="1"/>
  <c r="AN87" i="1"/>
  <c r="AN92" i="1" s="1"/>
</calcChain>
</file>

<file path=xl/sharedStrings.xml><?xml version="1.0" encoding="utf-8"?>
<sst xmlns="http://schemas.openxmlformats.org/spreadsheetml/2006/main" count="7048" uniqueCount="1273">
  <si>
    <t>2012</t>
  </si>
  <si>
    <t>Hárok obsahuje:</t>
  </si>
  <si>
    <t>1) Súhrnný list stavby</t>
  </si>
  <si>
    <t>2) Rekapitulácia objektov</t>
  </si>
  <si>
    <t>2.0</t>
  </si>
  <si>
    <t/>
  </si>
  <si>
    <t>False</t>
  </si>
  <si>
    <t>optimalizované pre tlač zostáv vo formáte A4 - na výšku</t>
  </si>
  <si>
    <t>&gt;&gt;  skryté stĺpce  &lt;&lt;</t>
  </si>
  <si>
    <t>0,001</t>
  </si>
  <si>
    <t>20</t>
  </si>
  <si>
    <t>SÚHRNNÝ LIST STAVBY</t>
  </si>
  <si>
    <t>v ---  nižšie sa nachádzajú doplnkové a pomocné údaje k zostavám  --- v</t>
  </si>
  <si>
    <t>Kód:</t>
  </si>
  <si>
    <t>286</t>
  </si>
  <si>
    <t>Stavba:</t>
  </si>
  <si>
    <t>JKSO:</t>
  </si>
  <si>
    <t>KS:</t>
  </si>
  <si>
    <t>Miesto:</t>
  </si>
  <si>
    <t>Zakamenné</t>
  </si>
  <si>
    <t>Dátum:</t>
  </si>
  <si>
    <t>Objednávateľ:</t>
  </si>
  <si>
    <t>IČO:</t>
  </si>
  <si>
    <t>Oravské múzeum P.O.Hviezdoslava,Dolný Kubín</t>
  </si>
  <si>
    <t>IČO DPH:</t>
  </si>
  <si>
    <t>Zhotoviteľ:</t>
  </si>
  <si>
    <t xml:space="preserve"> </t>
  </si>
  <si>
    <t>Projektant:</t>
  </si>
  <si>
    <t>Akad.arch.Vladimír Jánoš</t>
  </si>
  <si>
    <t>True</t>
  </si>
  <si>
    <t>0,01</t>
  </si>
  <si>
    <t>Spracovateľ:</t>
  </si>
  <si>
    <t>Ing.Rybárová</t>
  </si>
  <si>
    <t>Poznámka:</t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</si>
  <si>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</si>
  <si>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</si>
  <si>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</si>
  <si>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</si>
  <si>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</si>
  <si>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</si>
  <si>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</si>
  <si>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</si>
  <si>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</si>
  <si>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</si>
  <si>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</si>
  <si>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</si>
  <si>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</si>
  <si>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</si>
  <si>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</si>
  <si>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</si>
  <si>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</si>
  <si>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</si>
  <si>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</si>
  <si>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</si>
  <si>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</si>
  <si>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</si>
  <si>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</si>
  <si>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</si>
  <si>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</si>
  <si>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</si>
  <si>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</si>
  <si>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</si>
  <si>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</si>
  <si>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</si>
  <si>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</si>
  <si>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</si>
  <si>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</si>
  <si>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</si>
  <si>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</si>
  <si>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</si>
  <si>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</si>
  <si>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</si>
  <si>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</si>
  <si>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</si>
  <si>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</si>
  <si>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</si>
  <si>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{35900fa7-186c-411c-9b1e-83b48507d54c}</t>
  </si>
  <si>
    <t>{00000000-0000-0000-0000-000000000000}</t>
  </si>
  <si>
    <t>/</t>
  </si>
  <si>
    <t>3</t>
  </si>
  <si>
    <t>1</t>
  </si>
  <si>
    <t>{0d03ea38-1561-4c1b-b11e-a51989307108}</t>
  </si>
  <si>
    <t>2) Ostatné náklady zo súhrnného listu</t>
  </si>
  <si>
    <t>Percent. zadanie_x000D_
[% nákladov rozpočtu]</t>
  </si>
  <si>
    <t>Zaradenie nákladov</t>
  </si>
  <si>
    <t>Celkové náklady za stavbu 1) + 2)</t>
  </si>
  <si>
    <t>1) Krycí list rozpočtu</t>
  </si>
  <si>
    <t>2) Rekapitulácia rozpočtu</t>
  </si>
  <si>
    <t>3) Rozpočet</t>
  </si>
  <si>
    <t>Späť na hárok:</t>
  </si>
  <si>
    <t>Rekapitulácia stavby</t>
  </si>
  <si>
    <t>KRYCÍ LIST ROZPOČTU</t>
  </si>
  <si>
    <t>Objekt:</t>
  </si>
  <si>
    <t>Náklady z rozpočtu</t>
  </si>
  <si>
    <t>Ostatné náklady</t>
  </si>
  <si>
    <t>REKAPITULÁCIA ROZPOČTU</t>
  </si>
  <si>
    <t>Kód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</si>
  <si>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</si>
  <si>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</si>
  <si>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</si>
  <si>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</si>
  <si>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</si>
  <si>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</si>
  <si>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</si>
  <si>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</si>
  <si>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</si>
  <si>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</si>
  <si>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</si>
  <si>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</si>
  <si>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</si>
  <si>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</t>
  </si>
  <si>
    <t xml:space="preserve">    713 - Izolácie tepelné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</si>
  <si>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</si>
  <si>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</si>
  <si>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</si>
  <si>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</si>
  <si>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</si>
  <si>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</si>
  <si>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775 - Podlahy vlysové a parketové</t>
  </si>
  <si>
    <t xml:space="preserve">    781 - Dokončovacie práce a obklady</t>
  </si>
  <si>
    <t xml:space="preserve">    782 - Dokončovacie práce a obklady z kam.</t>
  </si>
  <si>
    <t xml:space="preserve">    783 - Dokončovacie práce - nátery</t>
  </si>
  <si>
    <t xml:space="preserve">    784 - Dokončovacie práce - maľby</t>
  </si>
  <si>
    <t>M - Práce a dodávky M</t>
  </si>
  <si>
    <t xml:space="preserve">    21-M - Elektromontáže</t>
  </si>
  <si>
    <t>2) Ostatné náklady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</si>
  <si>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</si>
  <si>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</si>
  <si>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</si>
  <si>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</si>
  <si>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</si>
  <si>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</si>
  <si>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</si>
  <si>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</si>
  <si>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</si>
  <si>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</si>
  <si>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</si>
  <si>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</si>
  <si>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</si>
  <si>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</si>
  <si>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ROZPOCET</t>
  </si>
  <si>
    <t>K</t>
  </si>
  <si>
    <t>121101111</t>
  </si>
  <si>
    <t>Odstránenie ornice s vodor. premiestn. na hromady, so zložením na vzdialenosť do 100 m a do 100m3</t>
  </si>
  <si>
    <t>m3</t>
  </si>
  <si>
    <t>4</t>
  </si>
  <si>
    <t>2</t>
  </si>
  <si>
    <t>643572889</t>
  </si>
  <si>
    <t>0,2*16,5*7,3</t>
  </si>
  <si>
    <t>VV</t>
  </si>
  <si>
    <t>122201101</t>
  </si>
  <si>
    <t>Odkopávka a prekopávka nezapažená v hornine 3, do 100 m3</t>
  </si>
  <si>
    <t>702503361</t>
  </si>
  <si>
    <t>(3+6,5)/2*(1,9+1)/2*7,3</t>
  </si>
  <si>
    <t>3,7*1*7,3</t>
  </si>
  <si>
    <t>(2,4+3,5)/2*0,25*7,3</t>
  </si>
  <si>
    <t>Súčet</t>
  </si>
  <si>
    <t>122201109</t>
  </si>
  <si>
    <t>Odkopávky a prekopávky nezapažené. Príplatok k cenám za lepivosť horniny 3</t>
  </si>
  <si>
    <t>488261092</t>
  </si>
  <si>
    <t>82,673/100*30</t>
  </si>
  <si>
    <t>132201101</t>
  </si>
  <si>
    <t>Výkop ryhy do šírky 600 mm v horn.3 do 100 m3</t>
  </si>
  <si>
    <t>452771978</t>
  </si>
  <si>
    <t>na kóte +0,300/-0,750</t>
  </si>
  <si>
    <t>0,95*0,5*(6,1+6,05*2)+0,95*0,75*0,55</t>
  </si>
  <si>
    <t>na kóte -0,300/-1,350</t>
  </si>
  <si>
    <t>0,95*0,5*(6,15+4,125+5,1)+0,95*0,4*1,1+0,95*0,6*0,8</t>
  </si>
  <si>
    <t>na kóte -0,600/-1,800</t>
  </si>
  <si>
    <t>1,2*0,4*5,2</t>
  </si>
  <si>
    <t>na kóte -0,600 (-0,300)/-1,800</t>
  </si>
  <si>
    <t>(1,2+1,5)/2*0,4*(0,925+1,05)</t>
  </si>
  <si>
    <t>5</t>
  </si>
  <si>
    <t>132201109</t>
  </si>
  <si>
    <t>Príplatok k cene za lepivosť pri hĺbení rýh šírky do 600 mm zapažených i nezapažených s urovnaním dna v hornine 3</t>
  </si>
  <si>
    <t>-539689510</t>
  </si>
  <si>
    <t>20,777/100*30</t>
  </si>
  <si>
    <t>6</t>
  </si>
  <si>
    <t>162201102</t>
  </si>
  <si>
    <t>Vodorovné premiestnenie výkopku z horniny 1-4 nad 20-50m</t>
  </si>
  <si>
    <t>416528986</t>
  </si>
  <si>
    <t>24,09+82,673+20,777</t>
  </si>
  <si>
    <t>7</t>
  </si>
  <si>
    <t>2715730011</t>
  </si>
  <si>
    <t>Násyp pod základové  konštrukcie so zhutnením zo štrkopiesku fr.16-32 mm</t>
  </si>
  <si>
    <t>481077924</t>
  </si>
  <si>
    <t>pod podkl.betón</t>
  </si>
  <si>
    <t>0,1*(5,1*5,65-0,895*1,55+1,55*1+3,225*5,1+5,15*2-0,8*0,15+0,6*5,2+1*1,5)</t>
  </si>
  <si>
    <t>pod okapný žľab-zadná fasáda</t>
  </si>
  <si>
    <t>0,6*0,5*7,2+(0,35*0,3)/2*7,2</t>
  </si>
  <si>
    <t>8</t>
  </si>
  <si>
    <t>273321311</t>
  </si>
  <si>
    <t>Betón základových dosiek, železový (bez výstuže), tr. C 16/20</t>
  </si>
  <si>
    <t>306507872</t>
  </si>
  <si>
    <t>podkl.betón hr.150mm</t>
  </si>
  <si>
    <t>0,15*(6,1*6,55-1,55*0,895+6,15*6+1,05*1)</t>
  </si>
  <si>
    <t>bočný vstup</t>
  </si>
  <si>
    <t>0,15*1*1,5</t>
  </si>
  <si>
    <t>9</t>
  </si>
  <si>
    <t>273351217</t>
  </si>
  <si>
    <t>Debnenie stien základových dosiek, zhotovenie-tradičné</t>
  </si>
  <si>
    <t>m2</t>
  </si>
  <si>
    <t>-1959317288</t>
  </si>
  <si>
    <t>podkl.betón</t>
  </si>
  <si>
    <t>0,15*(6,1+12,3*2+6,15+5,1+1)</t>
  </si>
  <si>
    <t>0,15*(1*2+1,5)</t>
  </si>
  <si>
    <t>10</t>
  </si>
  <si>
    <t>273351218</t>
  </si>
  <si>
    <t>Debnenie stien základových dosiek, odstránenie-tradičné</t>
  </si>
  <si>
    <t>-1219425606</t>
  </si>
  <si>
    <t>11</t>
  </si>
  <si>
    <t>273362412</t>
  </si>
  <si>
    <t>Výstuž základových dosiek zo zvár. sietí KARI, priemer drôtu 5/5 mm, veľkosť oka 150x150 mm</t>
  </si>
  <si>
    <t>-412192259</t>
  </si>
  <si>
    <t>KD37</t>
  </si>
  <si>
    <t>(11,703/0,15)</t>
  </si>
  <si>
    <t>12</t>
  </si>
  <si>
    <t>274313611</t>
  </si>
  <si>
    <t>Betón základových pásov, prostý tr. C 16/20</t>
  </si>
  <si>
    <t>980377932</t>
  </si>
  <si>
    <t>1,05*0,5*(6,1+6,05*2)+1,05*0,75*0,55</t>
  </si>
  <si>
    <t>1,05*0,5*(6,15+4,125+5,1)+1,05*0,4*1,1+1,05*0,6*0,8</t>
  </si>
  <si>
    <t>13</t>
  </si>
  <si>
    <t>311231468</t>
  </si>
  <si>
    <t>Murivo nosné (m3) z tehál pálených HELUZ 30 P 15 na pero a drážku, na maltu MVC (300x247x238)</t>
  </si>
  <si>
    <t>-931263795</t>
  </si>
  <si>
    <t>0,3*2,6*5,3</t>
  </si>
  <si>
    <t>0,3*3,1*(4,025+6,05)</t>
  </si>
  <si>
    <t>0,3*2,5*(5,75*2+5,3)</t>
  </si>
  <si>
    <t>0,3*(2,55*5,3)/2</t>
  </si>
  <si>
    <t>odpočet otvorov</t>
  </si>
  <si>
    <t>-0,3*(3,6*2,2+1,35*2,1+1,1*2,1)</t>
  </si>
  <si>
    <t>14</t>
  </si>
  <si>
    <t>311234363</t>
  </si>
  <si>
    <t>Zásyp dutín prvej vrstvy obvodového muriva HELUZ drveným polystyrénom HELUZ R, hrúbky muriva 300 mm</t>
  </si>
  <si>
    <t>m</t>
  </si>
  <si>
    <t>1797854481</t>
  </si>
  <si>
    <t>10,175+12,2+5,3*2-(3,6+1,35+1,1)</t>
  </si>
  <si>
    <t>15</t>
  </si>
  <si>
    <t>3142750170</t>
  </si>
  <si>
    <t>Komínová zostava Schiedel ABSOLUT, jednoprieduchová, DN 20/90° výšky 6,765 m</t>
  </si>
  <si>
    <t>súb.</t>
  </si>
  <si>
    <t>-403162626</t>
  </si>
  <si>
    <t>16</t>
  </si>
  <si>
    <t>331321410</t>
  </si>
  <si>
    <t>Betón stĺpov a pilierov hranatých, ťahadiel, rámových stojok, vzpier, železový (bez výstuže) tr. C 25/30</t>
  </si>
  <si>
    <t>-1896451706</t>
  </si>
  <si>
    <t>0,3*0,3*2,2</t>
  </si>
  <si>
    <t>17</t>
  </si>
  <si>
    <t>331351101</t>
  </si>
  <si>
    <t>Debnenie hranatých stĺpov prierezu pravouhlého štvoruholníka výšky do 4 m, zhotovenie-dielce</t>
  </si>
  <si>
    <t>1307385340</t>
  </si>
  <si>
    <t>0,3*4*2,2</t>
  </si>
  <si>
    <t>18</t>
  </si>
  <si>
    <t>331351102</t>
  </si>
  <si>
    <t>Debnenie hranatých stĺpov prierezu pravouhlého štvoruholníka výšky do 4 m, odstránenie-dielce</t>
  </si>
  <si>
    <t>-133624936</t>
  </si>
  <si>
    <t>19</t>
  </si>
  <si>
    <t>331361821</t>
  </si>
  <si>
    <t>Výstuž stĺpov, pilierov, stojok hranatých z bet. ocele 10505</t>
  </si>
  <si>
    <t>t</t>
  </si>
  <si>
    <t>1535217729</t>
  </si>
  <si>
    <t>26,039/1000</t>
  </si>
  <si>
    <t>342243103</t>
  </si>
  <si>
    <t>Priečky z tehál pálených HELUZ 11,5 P 10 na pero a drážku, na maltu MVC 2,5 (115x497x238)</t>
  </si>
  <si>
    <t>-1098539127</t>
  </si>
  <si>
    <t>domurovanie obv.steny vedľa pomúrnice</t>
  </si>
  <si>
    <t>(0,15+0,3)/2*(12,2+10,175+5,885)</t>
  </si>
  <si>
    <t>21</t>
  </si>
  <si>
    <t>413321414</t>
  </si>
  <si>
    <t>Betón nosníkov, železový tr. C 25/30</t>
  </si>
  <si>
    <t>355015131</t>
  </si>
  <si>
    <t>22</t>
  </si>
  <si>
    <t>413351109</t>
  </si>
  <si>
    <t>Debnenie nosníka zhotovenie-tradičné</t>
  </si>
  <si>
    <t>-1453245905</t>
  </si>
  <si>
    <t>nosník P1</t>
  </si>
  <si>
    <t>0,35*5,9*2+0,3*3,6</t>
  </si>
  <si>
    <t>23</t>
  </si>
  <si>
    <t>413351110</t>
  </si>
  <si>
    <t>Debnenie nosníka odstránenie-tradičné</t>
  </si>
  <si>
    <t>-74275405</t>
  </si>
  <si>
    <t>24</t>
  </si>
  <si>
    <t>413351213</t>
  </si>
  <si>
    <t>Podporná konštrukcia nosníkov výšky do 4 m zaťaženia do 10 kPa - zhotovenie</t>
  </si>
  <si>
    <t>-623073371</t>
  </si>
  <si>
    <t>0,3*3,6</t>
  </si>
  <si>
    <t>25</t>
  </si>
  <si>
    <t>413351214</t>
  </si>
  <si>
    <t>Podporná konštrukcia nosníkov výšky do 4 m zaťaženia do 10 kPa - odstránenie</t>
  </si>
  <si>
    <t>937024150</t>
  </si>
  <si>
    <t>26</t>
  </si>
  <si>
    <t>413361821</t>
  </si>
  <si>
    <t>Výstuž  nosníkov a trámov, bez rozdielu tvaru a uloženia, 10505</t>
  </si>
  <si>
    <t>-680311154</t>
  </si>
  <si>
    <t>67,32/1000</t>
  </si>
  <si>
    <t>27</t>
  </si>
  <si>
    <t>417321515</t>
  </si>
  <si>
    <t>Betón stužujúcich pásov a vencov železový tr. C 25/30</t>
  </si>
  <si>
    <t>-1531472958</t>
  </si>
  <si>
    <t>0,3*0,25*(9,775*2+5,3+3,8*2)</t>
  </si>
  <si>
    <t>0,3*0,2*2</t>
  </si>
  <si>
    <t>28</t>
  </si>
  <si>
    <t>417351115</t>
  </si>
  <si>
    <t>Debnenie bočníc stužujúcich pásov a vencov vrátane vzpier zhotovenie</t>
  </si>
  <si>
    <t>-187625691</t>
  </si>
  <si>
    <t>0,3*2*(9,775*2+5,3+3,8*2)+0,3*0,3+0,3*(1,1+1,35)</t>
  </si>
  <si>
    <t>0,3*2*2</t>
  </si>
  <si>
    <t>29</t>
  </si>
  <si>
    <t>417351116</t>
  </si>
  <si>
    <t>Debnenie bočníc stužujúcich pásov a vencov vrátane vzpier odstránenie</t>
  </si>
  <si>
    <t>-32238843</t>
  </si>
  <si>
    <t>30</t>
  </si>
  <si>
    <t>417361821</t>
  </si>
  <si>
    <t>Výstuž stužujúcich pásov a vencov z betonárskej ocele 10505</t>
  </si>
  <si>
    <t>1081244436</t>
  </si>
  <si>
    <t>196,72/1000</t>
  </si>
  <si>
    <t>31</t>
  </si>
  <si>
    <t>417391121</t>
  </si>
  <si>
    <t>Montáž obkladu betónových konštrukcií vykonaný súčasne s betónovaním Kombidoskou KD</t>
  </si>
  <si>
    <t>344211673</t>
  </si>
  <si>
    <t>vence</t>
  </si>
  <si>
    <t>0,3*(10,075+12,1+5,9+3,8*2)</t>
  </si>
  <si>
    <t>0,3*2+0,3*0,3</t>
  </si>
  <si>
    <t>prievlak</t>
  </si>
  <si>
    <t>0,35*5,6</t>
  </si>
  <si>
    <t>32</t>
  </si>
  <si>
    <t>M</t>
  </si>
  <si>
    <t>591530001400</t>
  </si>
  <si>
    <t>Drevocementová doska s polystyrénom KOMBIDOSKA KD-50, rozmer 50x2000x500 mm, drevocementová vrstva hr. 20 mm</t>
  </si>
  <si>
    <t>1376367571</t>
  </si>
  <si>
    <t>33</t>
  </si>
  <si>
    <t>434311116</t>
  </si>
  <si>
    <t>Stupne dusané na terén alebo dosku z betónu bez poteru, so zahladením povrchu tr. C 20/25</t>
  </si>
  <si>
    <t>472995212</t>
  </si>
  <si>
    <t>vonk.schody</t>
  </si>
  <si>
    <t>6*3</t>
  </si>
  <si>
    <t>vnút.chody</t>
  </si>
  <si>
    <t>1,65*4</t>
  </si>
  <si>
    <t>34</t>
  </si>
  <si>
    <t>434351141</t>
  </si>
  <si>
    <t>Debnenie stupňov na podstupňovej doske alebo na teréne pôdorysne priamočiarych zhotovenie</t>
  </si>
  <si>
    <t>1764596351</t>
  </si>
  <si>
    <t>vnútorné schody</t>
  </si>
  <si>
    <t>1,56*0,15*3+0,2*1,56+0,1*1,56</t>
  </si>
  <si>
    <t>6*0,15*3+6*0,2+6*0,1</t>
  </si>
  <si>
    <t>1*0,3*2</t>
  </si>
  <si>
    <t>35</t>
  </si>
  <si>
    <t>434351142</t>
  </si>
  <si>
    <t>Debnenie stupňov na podstupňovej doske alebo na teréne pôdorysne priamočiarych odstránenie</t>
  </si>
  <si>
    <t>2140716710</t>
  </si>
  <si>
    <t>36</t>
  </si>
  <si>
    <t>451577877</t>
  </si>
  <si>
    <t>Podklad pod dlažbu v ploche vodorovnej alebo v sklone do 1:5 hr. od 30 do 100 mm zo štrkopiesku</t>
  </si>
  <si>
    <t>-1938852698</t>
  </si>
  <si>
    <t>pod odvodň.žľab</t>
  </si>
  <si>
    <t>0,6*(7,2+4+1,7+6,5+1,2+4+1,5+5,1+1)</t>
  </si>
  <si>
    <t>37</t>
  </si>
  <si>
    <t>612451121</t>
  </si>
  <si>
    <t>Vnútorná cementová omietka v podlaží a v schodisku muriva tehlového hladká</t>
  </si>
  <si>
    <t>706622784</t>
  </si>
  <si>
    <t>pod keram.obklad</t>
  </si>
  <si>
    <t>0,6*(3,275+0,9)</t>
  </si>
  <si>
    <t>38</t>
  </si>
  <si>
    <t>612465111</t>
  </si>
  <si>
    <t>Príprava vnútorného podkladu stien napr. BAUMIT, cementový Prednástrek (Baumit Vorspritzer 2 mm), ručné nanášanie</t>
  </si>
  <si>
    <t>2023832104</t>
  </si>
  <si>
    <t>1.NP</t>
  </si>
  <si>
    <t>2,65*(5,25+6,15)+2,81*5,3+(2,69*5,3)/2+(2,65+3,15)/2*0,9</t>
  </si>
  <si>
    <t>0,2*(2,1*4+1,1+1,35)</t>
  </si>
  <si>
    <t>-2,1*(1,35+1,1)</t>
  </si>
  <si>
    <t>2.NP</t>
  </si>
  <si>
    <t>0,25*(4,8+2,95)</t>
  </si>
  <si>
    <t>m.č.02</t>
  </si>
  <si>
    <t>2,79*(3,325*2+5,3)-3,6*2,2+0,15*(2,2*2+3,6)+0,6*3,6</t>
  </si>
  <si>
    <t>0,25*0,95*2</t>
  </si>
  <si>
    <t>odpočet keram.obkladu</t>
  </si>
  <si>
    <t>-0,6*(3,275+0,9)</t>
  </si>
  <si>
    <t>39</t>
  </si>
  <si>
    <t>612465136</t>
  </si>
  <si>
    <t>Vnútorná omietka stien napr. BAUMIT, vápennocementová, strojné miešanie, ručné nanášanie, Baumit MVR Uni (Baumit MVR Uni) hr. 10 mm</t>
  </si>
  <si>
    <t>64251004</t>
  </si>
  <si>
    <t>40</t>
  </si>
  <si>
    <t>622464221</t>
  </si>
  <si>
    <t xml:space="preserve">Vonkajšia omietka stien tenkovrstvová BAUMIT, silikátová, Baumit SilikatTop, škrabaná, hr. 1,5 mm </t>
  </si>
  <si>
    <t>-1781163240</t>
  </si>
  <si>
    <t>41</t>
  </si>
  <si>
    <t>622466111</t>
  </si>
  <si>
    <t>Príprava vonkajšieho podkladu stien BAUMIT, cementový Prednástrek (Baumit Vorspritzer 2 mm), ručné nanášanie</t>
  </si>
  <si>
    <t>-421201607</t>
  </si>
  <si>
    <t>pohľad zadný-severný</t>
  </si>
  <si>
    <t>6*(2,5-0,3)</t>
  </si>
  <si>
    <t>pohľad čelný-južný</t>
  </si>
  <si>
    <t>0,4*3,1</t>
  </si>
  <si>
    <t>pohľad bočný-východný</t>
  </si>
  <si>
    <t>(2,735-0,3)*2+1,125*(2,9-0,3)+(2,6+1,75)/2*4,1</t>
  </si>
  <si>
    <t>pohľad bočný-západný</t>
  </si>
  <si>
    <t>(1,75+2,45)/2*4,35+(2,45+3,45)/2*6,75</t>
  </si>
  <si>
    <t>vonk.stĺp</t>
  </si>
  <si>
    <t>0,3*4*2,1</t>
  </si>
  <si>
    <t>42</t>
  </si>
  <si>
    <t>622466115</t>
  </si>
  <si>
    <t>Príprava vonkajšieho podkladu stien BAUMIT, penetračný náter Baumit BetonKontakt</t>
  </si>
  <si>
    <t>-416634134</t>
  </si>
  <si>
    <t>43</t>
  </si>
  <si>
    <t>622466116</t>
  </si>
  <si>
    <t>Príprava vonkajšieho podkladu stien BAUMIT, Univerzálny základ (Baumit UniPrimer)</t>
  </si>
  <si>
    <t>-186278051</t>
  </si>
  <si>
    <t>44</t>
  </si>
  <si>
    <t>6324474291</t>
  </si>
  <si>
    <t>Samonivelizačný anhydritový poter napr. CEMIX 20 MPa, ozn. 110 j, na vnútorné použitie, hr. 46 mm</t>
  </si>
  <si>
    <t>-941369489</t>
  </si>
  <si>
    <t>m.č.03</t>
  </si>
  <si>
    <t>31,72-1,8*2,7</t>
  </si>
  <si>
    <t>45</t>
  </si>
  <si>
    <t>6324474292</t>
  </si>
  <si>
    <t>Samonivelizačný anhydritový poter napr.CEMIX 20 MPa, ozn. 110 j, na vnútorné použitie, hr. 54 mm</t>
  </si>
  <si>
    <t>-549865388</t>
  </si>
  <si>
    <t>17,03</t>
  </si>
  <si>
    <t>m.č.03-pod dlažbu okolo komína</t>
  </si>
  <si>
    <t>1,8*2,7-0,55*0,55</t>
  </si>
  <si>
    <t>46</t>
  </si>
  <si>
    <t>63245047R</t>
  </si>
  <si>
    <t xml:space="preserve">Spádový poter napr.CEMIX  hr. 104-134 mm   </t>
  </si>
  <si>
    <t>177472830</t>
  </si>
  <si>
    <t xml:space="preserve">m.č.01   </t>
  </si>
  <si>
    <t xml:space="preserve">14,7   </t>
  </si>
  <si>
    <t xml:space="preserve">bočný vstup   </t>
  </si>
  <si>
    <t xml:space="preserve">1*1,5   </t>
  </si>
  <si>
    <t>47</t>
  </si>
  <si>
    <t>935112211</t>
  </si>
  <si>
    <t>Osadenie priekop. žľabu z betón. priekopových tvárnic šírky 500- 800 mm do betónu C 12/15</t>
  </si>
  <si>
    <t>-1607805598</t>
  </si>
  <si>
    <t>7,2+4+6,5+1,7+1,2+4+1,5+5,1+1</t>
  </si>
  <si>
    <t>48</t>
  </si>
  <si>
    <t>592270001800</t>
  </si>
  <si>
    <t>Tvárnica priekopová PREMAC TBM 1-60, lxšxv 620x300x154,5(75) mm</t>
  </si>
  <si>
    <t>ks</t>
  </si>
  <si>
    <t>-594328405</t>
  </si>
  <si>
    <t>49</t>
  </si>
  <si>
    <t>953943122</t>
  </si>
  <si>
    <t>Osadenie drobných kovových predmetov do betónu pred zabetónovaním, hmotnosti 1-5 kg/kus (bez dodávky)</t>
  </si>
  <si>
    <t>-1372609822</t>
  </si>
  <si>
    <t>kotvenie pomúrnic</t>
  </si>
  <si>
    <t>50</t>
  </si>
  <si>
    <t>3543413610</t>
  </si>
  <si>
    <t>Svorník M20X560 POZ.</t>
  </si>
  <si>
    <t>-1259563504</t>
  </si>
  <si>
    <t>M3001</t>
  </si>
  <si>
    <t>P</t>
  </si>
  <si>
    <t>51</t>
  </si>
  <si>
    <t>953991221</t>
  </si>
  <si>
    <t>Dodanie a osadenie príchytky do steny z betónu alebo tvrdého kameňa, vonk.profil príchytky 10-12 mm</t>
  </si>
  <si>
    <t>1405967103</t>
  </si>
  <si>
    <t>stĺpiky zábradlia 50/50</t>
  </si>
  <si>
    <t>2*6</t>
  </si>
  <si>
    <t>52</t>
  </si>
  <si>
    <t>956951114</t>
  </si>
  <si>
    <t>Dodanie a osadenie drevených latiek vnútorných, do betónu, alebo mazanín, poterov prierezu od 30 x 30 do 50 x 50 mm a nad 90 do 250 mm2</t>
  </si>
  <si>
    <t>1753791933</t>
  </si>
  <si>
    <t>podkladný rošt palubovej podlahy 30/50</t>
  </si>
  <si>
    <t>6,15*(5,3/0,75)-1,8*4</t>
  </si>
  <si>
    <t>53</t>
  </si>
  <si>
    <t>998011001</t>
  </si>
  <si>
    <t>Presun hmôt pre budovy  (801, 803, 812), zvislá konštr. z tehál, tvárnic, z kovu výšky do 6 m</t>
  </si>
  <si>
    <t>366803307</t>
  </si>
  <si>
    <t>54</t>
  </si>
  <si>
    <t>711251112</t>
  </si>
  <si>
    <t xml:space="preserve">Zhotovenie izolácie proti zemnej vlhkosti K11 Schlämme grau - cementová báza   </t>
  </si>
  <si>
    <t>-2142759089</t>
  </si>
  <si>
    <t>pod obvod.murivo</t>
  </si>
  <si>
    <t>0,3*(5,3*2+12,1+10,075)</t>
  </si>
  <si>
    <t>zvisle</t>
  </si>
  <si>
    <t>5,9*1,3+0,5*(1,3+0,85)/2*4,1+0,65*(1,125+3,6+6,75)+(1,3+0,85)/2*4,36</t>
  </si>
  <si>
    <t>55</t>
  </si>
  <si>
    <t>51-127741</t>
  </si>
  <si>
    <t>K11 Schlämme grau, jednozložková izolácia na pozitívnej strane, ATRO</t>
  </si>
  <si>
    <t>kg</t>
  </si>
  <si>
    <t>-1324206102</t>
  </si>
  <si>
    <t>56</t>
  </si>
  <si>
    <t>711251118</t>
  </si>
  <si>
    <t>Zhotovenie tlaková izolácia Bitflex - bituménová báza na ploche vodorovnej, dvojnásobná</t>
  </si>
  <si>
    <t>1073605381</t>
  </si>
  <si>
    <t>vodorovne</t>
  </si>
  <si>
    <t>5,9*10,175-1,65*01,295+1,3*1,65+2,05*5,9+0,8*0,1+1*1,5</t>
  </si>
  <si>
    <t>odpočet-pod obvod.murivo</t>
  </si>
  <si>
    <t>-0,3*(5,3*2+12,1+10,075)</t>
  </si>
  <si>
    <t>57</t>
  </si>
  <si>
    <t>51-141140</t>
  </si>
  <si>
    <t>Bitflex, materiál na izolácie stavebných prvkov na pozitívnej strane, ATRO</t>
  </si>
  <si>
    <t>1263361411</t>
  </si>
  <si>
    <t>58</t>
  </si>
  <si>
    <t>998711201</t>
  </si>
  <si>
    <t>Presun hmôt pre izoláciu proti vode v objektoch výšky do 6 m</t>
  </si>
  <si>
    <t>%</t>
  </si>
  <si>
    <t>-415169489</t>
  </si>
  <si>
    <t>59</t>
  </si>
  <si>
    <t>712290031</t>
  </si>
  <si>
    <t>Zhotovenie parozábrany pre steny a  strechy šikmé nad 30°</t>
  </si>
  <si>
    <t>797073979</t>
  </si>
  <si>
    <t>strecha</t>
  </si>
  <si>
    <t>4,2*12,1*2*2</t>
  </si>
  <si>
    <t>sendv.stena</t>
  </si>
  <si>
    <t>interiér</t>
  </si>
  <si>
    <t>(3,1*5,4)/2+5,4*0,41-2,37*0,9</t>
  </si>
  <si>
    <t>60</t>
  </si>
  <si>
    <t>283290004100</t>
  </si>
  <si>
    <t>Parozábrana PO JUTAFOL N 140 SPECIAL, šxl 1,5x50 m, plošná hmotnosť 140 g/m2, znížená horľavosť</t>
  </si>
  <si>
    <t>1451888929</t>
  </si>
  <si>
    <t>61</t>
  </si>
  <si>
    <t>998712202</t>
  </si>
  <si>
    <t>Presun hmôt pre izoláciu povlakovej krytiny v objektoch výšky nad 6 do 12 m</t>
  </si>
  <si>
    <t>-1923711429</t>
  </si>
  <si>
    <t>62</t>
  </si>
  <si>
    <t>713111111</t>
  </si>
  <si>
    <t>Montáž tepelnej izolácie stropov minerálnou vlnou, vrchom kladenou voľne</t>
  </si>
  <si>
    <t>1805733767</t>
  </si>
  <si>
    <t>m.č.04</t>
  </si>
  <si>
    <t>25,23</t>
  </si>
  <si>
    <t>63</t>
  </si>
  <si>
    <t>631650000400</t>
  </si>
  <si>
    <t>Napr. Pás ISOVER UNIROL PROFI 15, 150x1200x3100 mm, izolácia zo sklenej vlny vhodná pre šikmé strechy</t>
  </si>
  <si>
    <t>-1868367789</t>
  </si>
  <si>
    <t>64</t>
  </si>
  <si>
    <t>713122111</t>
  </si>
  <si>
    <t>Montáž tepelnej izolácie podláh polystyrénom, kladeným voľne v jednej vrstve</t>
  </si>
  <si>
    <t>1270962477</t>
  </si>
  <si>
    <t>m.č.02,03</t>
  </si>
  <si>
    <t>17,03+31,72</t>
  </si>
  <si>
    <t>65</t>
  </si>
  <si>
    <t>283720008900</t>
  </si>
  <si>
    <t>Doska EPS 150S hr. 80 mm, na zateplenie podláh a strešných terás, ISOVER</t>
  </si>
  <si>
    <t>-1930935892</t>
  </si>
  <si>
    <t>Minimálna objemová hmotnosť: 24,5 kg/m3.</t>
  </si>
  <si>
    <t>66</t>
  </si>
  <si>
    <t>713131121</t>
  </si>
  <si>
    <t>Montáž tepelnej izolácie stien minerálnou vlnou, s úpravou viazacím drôtom</t>
  </si>
  <si>
    <t>1800980221</t>
  </si>
  <si>
    <t>(3,15*5,4)/2+1,825*0,6</t>
  </si>
  <si>
    <t>67</t>
  </si>
  <si>
    <t>631650000300</t>
  </si>
  <si>
    <t xml:space="preserve">Napr. Pás ISOVER UNIROL PROFI 12, 120x1200x4000 mm, izolácia zo sklenej vlny </t>
  </si>
  <si>
    <t>-1997576266</t>
  </si>
  <si>
    <t>68</t>
  </si>
  <si>
    <t>713161500</t>
  </si>
  <si>
    <t>Montáž tepelnej izolácie striech šikmých kladená voľne medzi a pod krokvy hr. do 10 cm (bez parozábrany)</t>
  </si>
  <si>
    <t>400542751</t>
  </si>
  <si>
    <t>2x50mm</t>
  </si>
  <si>
    <t>69</t>
  </si>
  <si>
    <t>631650000100</t>
  </si>
  <si>
    <t>Napr.Pás ISOVER UNIROL PROFI 5, 50x1200x9500 mm, izolácia zo sklenej vlny vhodná pre šikmé strechy</t>
  </si>
  <si>
    <t>1826332816</t>
  </si>
  <si>
    <t>70</t>
  </si>
  <si>
    <t>713191132</t>
  </si>
  <si>
    <t>Izolácie tepelné, doplnky, podláh, stropov,stien prekrytím kontaktnou poistnou fóliou</t>
  </si>
  <si>
    <t>1579177806</t>
  </si>
  <si>
    <t>exteriér</t>
  </si>
  <si>
    <t>(3,1*5,4)/2+5,4*0,635-2,37*0,9</t>
  </si>
  <si>
    <t>0,6*2,075</t>
  </si>
  <si>
    <t>71</t>
  </si>
  <si>
    <t>998713201</t>
  </si>
  <si>
    <t>Presun hmôt pre izolácie tepelné v objektoch výšky do 6 m</t>
  </si>
  <si>
    <t>-318367751</t>
  </si>
  <si>
    <t>72</t>
  </si>
  <si>
    <t>725119</t>
  </si>
  <si>
    <t>kpl</t>
  </si>
  <si>
    <t>-1976785615</t>
  </si>
  <si>
    <t>73</t>
  </si>
  <si>
    <t>762081060</t>
  </si>
  <si>
    <t>Zvláštne výkony na stavenisku, viacstranné hobľovanie reziva</t>
  </si>
  <si>
    <t>1414506960</t>
  </si>
  <si>
    <t>stupne</t>
  </si>
  <si>
    <t>(1,1*0,245*2)*10+(1,1+0,245)*2*0,05*10</t>
  </si>
  <si>
    <t>schodnice</t>
  </si>
  <si>
    <t>(3,5*0,25*2)*2+(3,5+0,25)*2*0,08*2</t>
  </si>
  <si>
    <t>výplň zábradlia dosky 220/25</t>
  </si>
  <si>
    <t>0,22*(1,35*2+2,02*2*3)*2</t>
  </si>
  <si>
    <t>(0,22+1,35)*2*0,025*2</t>
  </si>
  <si>
    <t>(0,22+2,02)*2*0,025*6</t>
  </si>
  <si>
    <t>0,05*4*(1,2*12)</t>
  </si>
  <si>
    <t>madlo zábradlia 100/50</t>
  </si>
  <si>
    <t>(0,1+0,05)*2*(1,35+2,02*3)</t>
  </si>
  <si>
    <t>pomúrnica 160/160</t>
  </si>
  <si>
    <t>0,16*4*(13,7*2)</t>
  </si>
  <si>
    <t>krokvy 120/180</t>
  </si>
  <si>
    <t>(0,12+0,18*2)*(0,9*34)</t>
  </si>
  <si>
    <t>väznice-trámy 80/150</t>
  </si>
  <si>
    <t>(0,08+0,15)*2*(5,3*4)</t>
  </si>
  <si>
    <t>väznice-trámy 100/240</t>
  </si>
  <si>
    <t>(0,1+0,24)*2*(5*6+2,1)</t>
  </si>
  <si>
    <t>klieštiny 50/160</t>
  </si>
  <si>
    <t>(0,05+0,16)*2*(2,3*30)</t>
  </si>
  <si>
    <t>trám 200/240</t>
  </si>
  <si>
    <t>(0,2+0,24)*2*(5,6*3)</t>
  </si>
  <si>
    <t>74</t>
  </si>
  <si>
    <t>762083130</t>
  </si>
  <si>
    <t>Zvláštne výkony na stavenisku, profilovania záhlavia krokiev 160 cm2 do 320 cm2</t>
  </si>
  <si>
    <t>1731052089</t>
  </si>
  <si>
    <t>75</t>
  </si>
  <si>
    <t>762123120</t>
  </si>
  <si>
    <t>Montáž drevených stien a priečok z fošní, hranolov,hranolkov s prierezovou plochou 100-144cm2</t>
  </si>
  <si>
    <t>-1615488226</t>
  </si>
  <si>
    <t>väznice 120/120-c5</t>
  </si>
  <si>
    <t>2,75*3</t>
  </si>
  <si>
    <t>stĺp 120/100-d2,d4,d5,d6</t>
  </si>
  <si>
    <t>0,6*2+1,3*2+2,1*2+0,9*4</t>
  </si>
  <si>
    <t>stĺp 120/120-d3</t>
  </si>
  <si>
    <t>0,6</t>
  </si>
  <si>
    <t>76</t>
  </si>
  <si>
    <t>762123130</t>
  </si>
  <si>
    <t>Montáž drevených stien a priečok z fošní, hranolov,hranolkov s prierezovou plochou 144-224cm2</t>
  </si>
  <si>
    <t>-2139498400</t>
  </si>
  <si>
    <t>stĺp 120/160-d1</t>
  </si>
  <si>
    <t>0,3</t>
  </si>
  <si>
    <t>77</t>
  </si>
  <si>
    <t>605120002900</t>
  </si>
  <si>
    <t>Hranoly zo smreku neopracované hranené akosť I dĺ. 4000-6500 mm x hr. 120 mm, š. 120-180 mm</t>
  </si>
  <si>
    <t>-1992793294</t>
  </si>
  <si>
    <t>78</t>
  </si>
  <si>
    <t>762195000</t>
  </si>
  <si>
    <t>Spojovacie prostriedky pre steny a priečky na hladko alebo tesársky viazané, debnenie stien, pivničné prepážky - klince, svorníky,fixačné dosky</t>
  </si>
  <si>
    <t>-912377564</t>
  </si>
  <si>
    <t>79</t>
  </si>
  <si>
    <t>762211120</t>
  </si>
  <si>
    <t>Montáž dreveného schodiska priamočiareho bez podstupníc š. ramena do 1, 50 m, stupňa z dosiek a fošní</t>
  </si>
  <si>
    <t>-1922502066</t>
  </si>
  <si>
    <t>1,1*10</t>
  </si>
  <si>
    <t>3,5*2</t>
  </si>
  <si>
    <t>80</t>
  </si>
  <si>
    <t>605510001400</t>
  </si>
  <si>
    <t>Dosky a fošne dubové omietané akosť I hr. 65-100 mm, š. 160-260 mm dĺ. 2500-6000 mm</t>
  </si>
  <si>
    <t>638097947</t>
  </si>
  <si>
    <t>1,1*0,245*0,05*10</t>
  </si>
  <si>
    <t>3,5*0,25*0,08*2</t>
  </si>
  <si>
    <t>81</t>
  </si>
  <si>
    <t>762222141</t>
  </si>
  <si>
    <t>Montáž zábradlia rovného, osovej vzdialenosti stĺpikov do 1500 mm</t>
  </si>
  <si>
    <t>1164289920</t>
  </si>
  <si>
    <t>2,02*3+1,35</t>
  </si>
  <si>
    <t>82</t>
  </si>
  <si>
    <t>605510001000</t>
  </si>
  <si>
    <t>Dosky a fošne dubové omietané akosť I hr. 25-35 mm, š. 80-160 mm dĺ. 1000-2400 mm</t>
  </si>
  <si>
    <t>-1692307733</t>
  </si>
  <si>
    <t>0,22*0,025*(1,35*2+2,02*2*3)</t>
  </si>
  <si>
    <t>83</t>
  </si>
  <si>
    <t>6055730000</t>
  </si>
  <si>
    <t>Hranol dubový akosť I 50x50mm</t>
  </si>
  <si>
    <t>1640837412</t>
  </si>
  <si>
    <t>0,05*0,05*(1,2*12)</t>
  </si>
  <si>
    <t>84</t>
  </si>
  <si>
    <t>762295000</t>
  </si>
  <si>
    <t xml:space="preserve">Spojovacie prostriedky pre schodiská a zábradlia - klince, glej </t>
  </si>
  <si>
    <t>-1164142729</t>
  </si>
  <si>
    <t>(0,146+0,151+0,089+0,039)/1,08</t>
  </si>
  <si>
    <t>85</t>
  </si>
  <si>
    <t>762311103</t>
  </si>
  <si>
    <t>Montáž kotevných želiez, príložiek, pätiek, ťahadiel, s pripojením k drevenej konštrukcii</t>
  </si>
  <si>
    <t>2111258728</t>
  </si>
  <si>
    <t>kotvenie drev. schodnice v podlahe-L70/50/3</t>
  </si>
  <si>
    <t>86</t>
  </si>
  <si>
    <t>762313113</t>
  </si>
  <si>
    <t>Montáž oceľových spojovacích prostriedkov - svorníkov, skrutiek dĺžky nad 300 do 450 mm</t>
  </si>
  <si>
    <t>441353206</t>
  </si>
  <si>
    <t>pre spojenie - trám t2</t>
  </si>
  <si>
    <t>87</t>
  </si>
  <si>
    <t>31198010D1</t>
  </si>
  <si>
    <t>Svorník DN12  so širokou podložkou</t>
  </si>
  <si>
    <t>-2096394489</t>
  </si>
  <si>
    <t>88</t>
  </si>
  <si>
    <t>762332110</t>
  </si>
  <si>
    <t>Montáž viazaných konštrukcií krovov striech z reziva priemernej plochy do 120 cm2</t>
  </si>
  <si>
    <t>763232529</t>
  </si>
  <si>
    <t>2,3*30</t>
  </si>
  <si>
    <t>89</t>
  </si>
  <si>
    <t>762332120</t>
  </si>
  <si>
    <t>Montáž viazaných konštrukcií krovov striech z reziva priemernej plochy 120-224 cm2</t>
  </si>
  <si>
    <t>1252355815</t>
  </si>
  <si>
    <t>krokvy 120/180-b1</t>
  </si>
  <si>
    <t>5,4*34</t>
  </si>
  <si>
    <t>pomúrnica 120/150-a2,a3</t>
  </si>
  <si>
    <t>5,625+2,1</t>
  </si>
  <si>
    <t>90</t>
  </si>
  <si>
    <t>762332130</t>
  </si>
  <si>
    <t>Montáž viazaných konštrukcií krovov striech z reziva priemernej plochy 224-288 cm2</t>
  </si>
  <si>
    <t>1333072822</t>
  </si>
  <si>
    <t>pomúrnica 160/160-a1</t>
  </si>
  <si>
    <t>13,7*2</t>
  </si>
  <si>
    <t>91</t>
  </si>
  <si>
    <t>1610010899</t>
  </si>
  <si>
    <t>0,05*0,16*(2,3*30)</t>
  </si>
  <si>
    <t>0,12*0,18*(5,4*34)</t>
  </si>
  <si>
    <t>pomúrnica 120/150</t>
  </si>
  <si>
    <t>0,12*0,15*(5,625+2,1)</t>
  </si>
  <si>
    <t>0,16*0,16*(13,7*2)</t>
  </si>
  <si>
    <t>92</t>
  </si>
  <si>
    <t>762341201</t>
  </si>
  <si>
    <t>Montáž latovania jednoduchých striech pre sklon do 60°</t>
  </si>
  <si>
    <t>1824381629</t>
  </si>
  <si>
    <t>93</t>
  </si>
  <si>
    <t>6051400020</t>
  </si>
  <si>
    <t>Stavebné rezivo smrek - strešné laty hr. 40 mm, š. 60 mm, dl. 4-5 m</t>
  </si>
  <si>
    <t>1858794828</t>
  </si>
  <si>
    <t>0,04*0,05*559</t>
  </si>
  <si>
    <t>94</t>
  </si>
  <si>
    <t>762341253</t>
  </si>
  <si>
    <t>Montáž kontralát pre sklon nad 35°</t>
  </si>
  <si>
    <t>1380587217</t>
  </si>
  <si>
    <t>95</t>
  </si>
  <si>
    <t>6051400010</t>
  </si>
  <si>
    <t>Stavebné rezivo smrek - strešné  laty hr. 50 mm, š. 50 mm, dl. 4-5 m-kontralaty</t>
  </si>
  <si>
    <t>1701663086</t>
  </si>
  <si>
    <t>0,05*0,05*208</t>
  </si>
  <si>
    <t>96</t>
  </si>
  <si>
    <t>762395000</t>
  </si>
  <si>
    <t>Spojovacie prostriedky pre viazané konštrukcie krovov, debnenie a laťovanie, nadstrešné konštr., spádové kliny - svorky, dosky, klince, pásová oceľ, vruty</t>
  </si>
  <si>
    <t>-1803972634</t>
  </si>
  <si>
    <t>(5,894+1,23+0,572)/1,1</t>
  </si>
  <si>
    <t>97</t>
  </si>
  <si>
    <t>762421332</t>
  </si>
  <si>
    <t>Obloženie stropov alebo strešných podhľadov z dosiek CETRIS finis skrutkovaných na zraz hr. dosky 12 mm</t>
  </si>
  <si>
    <t>1697776191</t>
  </si>
  <si>
    <t>podhľad exter. S4"</t>
  </si>
  <si>
    <t>0,75*4,8*4+12,15*0,9*2-0,12*0,9*15*2</t>
  </si>
  <si>
    <t>podhľad interiér (P4)</t>
  </si>
  <si>
    <t>98</t>
  </si>
  <si>
    <t>762421500</t>
  </si>
  <si>
    <t>Montáž roštu tepelnej izolácie striech</t>
  </si>
  <si>
    <t>-1291051891</t>
  </si>
  <si>
    <t>spodný rošt laty 60/50</t>
  </si>
  <si>
    <t>362</t>
  </si>
  <si>
    <t>horný rošt laty 50/50</t>
  </si>
  <si>
    <t>221</t>
  </si>
  <si>
    <t>99</t>
  </si>
  <si>
    <t>6051400011</t>
  </si>
  <si>
    <t>Stavebné rezivo smrek - laty  hr. 50 mm, š. 50 mm, dl. 4-5 m</t>
  </si>
  <si>
    <t>1668588118</t>
  </si>
  <si>
    <t>0,05*0,05*221</t>
  </si>
  <si>
    <t>100</t>
  </si>
  <si>
    <t>6051400021</t>
  </si>
  <si>
    <t>Stavebné rezivo smrek -  laty hr. 50 mm, š. 60 mm, dl. 4-5 m</t>
  </si>
  <si>
    <t>487823849</t>
  </si>
  <si>
    <t>0,06*0,05*362</t>
  </si>
  <si>
    <t>101</t>
  </si>
  <si>
    <t>762495000</t>
  </si>
  <si>
    <t>Spojovacie prostriedky pre olištovanie škár, obloženie stropov, strešných podhľadov a stien - klince, závrtky</t>
  </si>
  <si>
    <t>-812315663</t>
  </si>
  <si>
    <t>pre rošt tep.izolácie striech</t>
  </si>
  <si>
    <t>102</t>
  </si>
  <si>
    <t>762524104</t>
  </si>
  <si>
    <t>Položenie podláh hobľovaných na pero a drážku z dosiek a fošien</t>
  </si>
  <si>
    <t>1388173617</t>
  </si>
  <si>
    <t>103</t>
  </si>
  <si>
    <t>6119168600</t>
  </si>
  <si>
    <t>Palubovka SM hr.25 B=146 mm</t>
  </si>
  <si>
    <t>-1270466835</t>
  </si>
  <si>
    <t>104</t>
  </si>
  <si>
    <t>762595000</t>
  </si>
  <si>
    <t>Podlahy - spojovacie a ochranné prostriedky - klince, skrutky</t>
  </si>
  <si>
    <t>-1853187468</t>
  </si>
  <si>
    <t>52,09*0,025</t>
  </si>
  <si>
    <t>105</t>
  </si>
  <si>
    <t>762822110</t>
  </si>
  <si>
    <t>Montáž stropníc z hraneného a polohraneného reziva prierezovej plochy do 144 cm2</t>
  </si>
  <si>
    <t>-1583949939</t>
  </si>
  <si>
    <t>c3,c4-väznice-trámy 80/150</t>
  </si>
  <si>
    <t>5,3*4+5,9*2</t>
  </si>
  <si>
    <t>106</t>
  </si>
  <si>
    <t>762822120</t>
  </si>
  <si>
    <t>Montáž stropníc z hraneného a polohraneného reziva prierezovej plochy 144-288 cm2</t>
  </si>
  <si>
    <t>-29186853</t>
  </si>
  <si>
    <t>c1,c2-väznice-trámy 100/240</t>
  </si>
  <si>
    <t>5*6+2,1</t>
  </si>
  <si>
    <t>107</t>
  </si>
  <si>
    <t>605120003001</t>
  </si>
  <si>
    <t xml:space="preserve">Hranoly zo smreku neopracované hranené akosť I dĺ. 4000-6500 mm </t>
  </si>
  <si>
    <t>548749462</t>
  </si>
  <si>
    <t>0,08*0,15*(5,3*4+5,9*2)</t>
  </si>
  <si>
    <t>0,1*0,24*(5*6+2,1)</t>
  </si>
  <si>
    <t>108</t>
  </si>
  <si>
    <t>762822130</t>
  </si>
  <si>
    <t>Montáž stropníc z hraneného a polohraneného reziva prierezovej plochy 288-450 cm2</t>
  </si>
  <si>
    <t>-2026049008</t>
  </si>
  <si>
    <t>trám t2 100/330</t>
  </si>
  <si>
    <t>5,9*2</t>
  </si>
  <si>
    <t>109</t>
  </si>
  <si>
    <t>60595159000</t>
  </si>
  <si>
    <t>Hranol mäkké rezivo - omietané smrek hranol 100x330mm mäkké rezivo</t>
  </si>
  <si>
    <t>-267452864</t>
  </si>
  <si>
    <t>0,1*0,33*5,9*2</t>
  </si>
  <si>
    <t>110</t>
  </si>
  <si>
    <t>762822140</t>
  </si>
  <si>
    <t>Montáž stropníc z hraneného a polohraneného reziva prierezovej plochy 450-540 cm2</t>
  </si>
  <si>
    <t>-213119124</t>
  </si>
  <si>
    <t>5,6*3</t>
  </si>
  <si>
    <t>111</t>
  </si>
  <si>
    <t>605120003101</t>
  </si>
  <si>
    <t>Hranoly zo smreku neopracované hranené akosť I hr. 200 mm, š. 240 mm</t>
  </si>
  <si>
    <t>662450276</t>
  </si>
  <si>
    <t>0,2*0,24*(5,6*3)</t>
  </si>
  <si>
    <t>112</t>
  </si>
  <si>
    <t>762895000</t>
  </si>
  <si>
    <t>Spojovacie prostriedky pre záklop, stropnice, podbíjanie - klince, svorky</t>
  </si>
  <si>
    <t>-73398257</t>
  </si>
  <si>
    <t>(1,259+0,42+0,87)/1,08+50,46*0,05</t>
  </si>
  <si>
    <t>113</t>
  </si>
  <si>
    <t>998762202</t>
  </si>
  <si>
    <t>Presun hmôt pre konštrukcie tesárske v objektoch výšky do 12 m</t>
  </si>
  <si>
    <t>-1377292955</t>
  </si>
  <si>
    <t>114</t>
  </si>
  <si>
    <t>763161065</t>
  </si>
  <si>
    <t>Montáž dvojitého opláštenia SDK podkrovia KNAUF K311-1 uchytené priamo bez podkladnej kca (bez parozábrany)</t>
  </si>
  <si>
    <t>-490998520</t>
  </si>
  <si>
    <t>(11,6*4,2)*2</t>
  </si>
  <si>
    <t>115</t>
  </si>
  <si>
    <t>590110001000</t>
  </si>
  <si>
    <t>Doska sadrokartónová Knauf RED Piano, hrana HRAK, GKF protipožiarna, hr. 12,5 mm, šxl 1250x2000 mm</t>
  </si>
  <si>
    <t>672666209</t>
  </si>
  <si>
    <t>116</t>
  </si>
  <si>
    <t>998763201</t>
  </si>
  <si>
    <t>Presun hmôt pre drevostavby v objektoch výšky do 12 m</t>
  </si>
  <si>
    <t>124683944</t>
  </si>
  <si>
    <t>117</t>
  </si>
  <si>
    <t>764173182</t>
  </si>
  <si>
    <t>Montáž strešná krytina profilovaná, sklon strechy od 30° do 45°</t>
  </si>
  <si>
    <t>855710896</t>
  </si>
  <si>
    <t xml:space="preserve">13,7*5,13*2-0,6*0,38   </t>
  </si>
  <si>
    <t>118</t>
  </si>
  <si>
    <t>553450016700</t>
  </si>
  <si>
    <t>Krytina strešná plechová AluSYMA 15 hliník matný, š. 1220 mm hr. 0,7 mm, MASLEN</t>
  </si>
  <si>
    <t>-629966436</t>
  </si>
  <si>
    <t>119</t>
  </si>
  <si>
    <t>764173228</t>
  </si>
  <si>
    <t>Montáž hrebenáča oblého s prevetrávacím pásom, k strešnej krytine MASLEN, sklon strechy od 30° do 45°</t>
  </si>
  <si>
    <t>1482818493</t>
  </si>
  <si>
    <t>120</t>
  </si>
  <si>
    <t>5537300010</t>
  </si>
  <si>
    <t>Klampiarske doplnky -hrebenáč oblý 2m, r.š.410mm, hliník poly.matný  MASLEN</t>
  </si>
  <si>
    <t>-848044828</t>
  </si>
  <si>
    <t>13,700/2</t>
  </si>
  <si>
    <t>121</t>
  </si>
  <si>
    <t>764173458</t>
  </si>
  <si>
    <t>Montáž odkvapového lemovania r.š. 250 mm, k strešnej krytine MASLEN, sklon strechy nad 30° do  45°</t>
  </si>
  <si>
    <t>-1337566941</t>
  </si>
  <si>
    <t>122</t>
  </si>
  <si>
    <t>55373000361</t>
  </si>
  <si>
    <t>Klampiarske doplnky -odkvapové lemovanie 2m, r.š.250mm, prev.hliník poly.MAT MASLEN</t>
  </si>
  <si>
    <t>105563823</t>
  </si>
  <si>
    <t>123</t>
  </si>
  <si>
    <t>764173528</t>
  </si>
  <si>
    <t>Montáž čela hrebenáča, k strešnej krytine MASLEN, sklon strechy od 30° do 45°</t>
  </si>
  <si>
    <t>-928500761</t>
  </si>
  <si>
    <t>124</t>
  </si>
  <si>
    <t>5537300042</t>
  </si>
  <si>
    <t>Klampiarske doplnky -čelo hrebenáča r.š.410mm, prev.hliník poly MAT MASLEN</t>
  </si>
  <si>
    <t>1745357554</t>
  </si>
  <si>
    <t>125</t>
  </si>
  <si>
    <t>764173568</t>
  </si>
  <si>
    <t>Montáž snehovej zábrany, k strešnej krytine MASLEN, sklon strechy od 30° do 45°</t>
  </si>
  <si>
    <t>235618397</t>
  </si>
  <si>
    <t>126</t>
  </si>
  <si>
    <t>55373000471</t>
  </si>
  <si>
    <t>Klampiarske doplnky -snehová zábrana s butyl. tesnením, prev.hliník poly. matný  MASLEN</t>
  </si>
  <si>
    <t>790561410</t>
  </si>
  <si>
    <t>127</t>
  </si>
  <si>
    <t>764173628</t>
  </si>
  <si>
    <t>Montáž záveternej lišty, k strešnej krytine MASLEN, sklon strechy od 30° do 45°</t>
  </si>
  <si>
    <t>-1347990935</t>
  </si>
  <si>
    <t>128</t>
  </si>
  <si>
    <t>55373000541</t>
  </si>
  <si>
    <t>Klampiarske doplnky -záveterná lišta pod krytinu 2m, r.š. 410mm, prev. hliník poly. MAT MASLEN</t>
  </si>
  <si>
    <t>-79294066</t>
  </si>
  <si>
    <t>129</t>
  </si>
  <si>
    <t>7642113091</t>
  </si>
  <si>
    <t>Montáž strešnej fólie nad 35°, na krokvy</t>
  </si>
  <si>
    <t>-1525312124</t>
  </si>
  <si>
    <t>130</t>
  </si>
  <si>
    <t>283280000400</t>
  </si>
  <si>
    <t>Kontaktná paropriepustná fólia, plošná hmotnosť 135 g/m2, parozábrana pod kontralaty, PP, MASLEN</t>
  </si>
  <si>
    <t>-339835338</t>
  </si>
  <si>
    <t>131</t>
  </si>
  <si>
    <t>764322221</t>
  </si>
  <si>
    <t>Oplechovanie z pozinkovaného PZ plechu, odkvapov na strechách s tvrdou krytinou r.š. 250 mm</t>
  </si>
  <si>
    <t>26661762</t>
  </si>
  <si>
    <t>132</t>
  </si>
  <si>
    <t>764359301</t>
  </si>
  <si>
    <t>Montáž žľabu z pozinkovaného PZ plechu, pododkvapové polkruhové r.š. 200 - 400 mm</t>
  </si>
  <si>
    <t>-302569748</t>
  </si>
  <si>
    <t>133</t>
  </si>
  <si>
    <t>553440034000</t>
  </si>
  <si>
    <t>Žľab Z 25 pododkvapový pozink, r.š. 250 mm dĺ. 2000, 3000, 4000, 5000, 6000 mm, KJG</t>
  </si>
  <si>
    <t>-1230274778</t>
  </si>
  <si>
    <t>134</t>
  </si>
  <si>
    <t>764359311</t>
  </si>
  <si>
    <t>Montáž príslušenstva k žľabom z pozinkovaného PZ plechu, čelo k pododkvapovým polkruhovým r.š. 200 - 400 mm</t>
  </si>
  <si>
    <t>904170889</t>
  </si>
  <si>
    <t>135</t>
  </si>
  <si>
    <t>553440034800</t>
  </si>
  <si>
    <t>Čelo lisované pozink CL 25, rozmer 250 mm, KJG</t>
  </si>
  <si>
    <t>535695676</t>
  </si>
  <si>
    <t>136</t>
  </si>
  <si>
    <t>764359341</t>
  </si>
  <si>
    <t>Montáž príslušenstva k žľabom z pozinkovaného PZ plechu, hák k pododkvapovým polkruhovým r.š. 200 - 400 mm</t>
  </si>
  <si>
    <t>1682861711</t>
  </si>
  <si>
    <t>137</t>
  </si>
  <si>
    <t>553440037600</t>
  </si>
  <si>
    <t>Hák do krokvy pozink HP-K 25 25/4, r.š. 250 mm, KJG</t>
  </si>
  <si>
    <t>-1990899475</t>
  </si>
  <si>
    <t>138</t>
  </si>
  <si>
    <t>764359381</t>
  </si>
  <si>
    <t>Montáž kotlíka kónického z pozinkovaného PZ plechu, pre rúry s priemerom do 150 mm</t>
  </si>
  <si>
    <t>-765476106</t>
  </si>
  <si>
    <t>139</t>
  </si>
  <si>
    <t>553440040400</t>
  </si>
  <si>
    <t>Kotlík lisovaný pozink KL 28/100, rozmer 280/100 mm zváraný, KJG</t>
  </si>
  <si>
    <t>1920725325</t>
  </si>
  <si>
    <t>140</t>
  </si>
  <si>
    <t>764410230</t>
  </si>
  <si>
    <t>Oplechovanie parapetov z pozinkovaného PZ plechu, vrátane rohov r.š. 200 mm</t>
  </si>
  <si>
    <t>-935888000</t>
  </si>
  <si>
    <t>141</t>
  </si>
  <si>
    <t>764454231</t>
  </si>
  <si>
    <t>Montáž zvodových rúr z pozinkovaného PZ plechu, kruhové s priemerom 60 - 150 mm</t>
  </si>
  <si>
    <t>906895540</t>
  </si>
  <si>
    <t>0,8*2</t>
  </si>
  <si>
    <t>142</t>
  </si>
  <si>
    <t>553440036100</t>
  </si>
  <si>
    <t>Rúra zvodová ZR 100 pozink, menovitá svetlosť 100 mm dĺ. 1000, 2000, 3000, 4000 mm, KJG</t>
  </si>
  <si>
    <t>1695595785</t>
  </si>
  <si>
    <t>143</t>
  </si>
  <si>
    <t>764454234</t>
  </si>
  <si>
    <t>Montáž kruhových kolien z pozinkovaného PZ plechu, pre zvodové rúry s priemerom 60 - 150 mm</t>
  </si>
  <si>
    <t>-661387676</t>
  </si>
  <si>
    <t>144</t>
  </si>
  <si>
    <t>553440039200</t>
  </si>
  <si>
    <t>Koleno lisované pozink K 100, 72°, priemer 100 mm, KJG</t>
  </si>
  <si>
    <t>-1633135003</t>
  </si>
  <si>
    <t>145</t>
  </si>
  <si>
    <t>764454235</t>
  </si>
  <si>
    <t>Montáž kruhového odskoku z pozinkovaného PZ plechu, pre zvodové rúry s priemerom 80 - 120 mm</t>
  </si>
  <si>
    <t>-273645248</t>
  </si>
  <si>
    <t>146</t>
  </si>
  <si>
    <t>553440039800</t>
  </si>
  <si>
    <t>Koleno lisované odskokové pozink KO 100, priemer 100 mm, KJG</t>
  </si>
  <si>
    <t>-601693256</t>
  </si>
  <si>
    <t>147</t>
  </si>
  <si>
    <t>764454241</t>
  </si>
  <si>
    <t>Montáž objímky zatĺkacej z pozinkovaného PZ plechu, pre kruhové zvodové rúry s priemerom 60 - 150 mm</t>
  </si>
  <si>
    <t>434741413</t>
  </si>
  <si>
    <t>148</t>
  </si>
  <si>
    <t>553440041500</t>
  </si>
  <si>
    <t>Objímka lisovaná pozink OD 100 - hrot 200 mm, priemer 100 mm, KJG</t>
  </si>
  <si>
    <t>-1921893719</t>
  </si>
  <si>
    <t>149</t>
  </si>
  <si>
    <t>998764201</t>
  </si>
  <si>
    <t>Presun hmôt pre konštrukcie klampiarske v objektoch výšky do 6 m</t>
  </si>
  <si>
    <t>1399129867</t>
  </si>
  <si>
    <t>150</t>
  </si>
  <si>
    <t>766211500</t>
  </si>
  <si>
    <t xml:space="preserve">Montáž madiel schodiskových drevených atypických z 1 kusa priebežných, š. do 150 mm   </t>
  </si>
  <si>
    <t>-2127284052</t>
  </si>
  <si>
    <t>1,35+2,02*3</t>
  </si>
  <si>
    <t>151</t>
  </si>
  <si>
    <t>6119300003D</t>
  </si>
  <si>
    <t>Drevené madlo k zábradliu -hranol DB 100/50</t>
  </si>
  <si>
    <t>-2009454779</t>
  </si>
  <si>
    <t>152</t>
  </si>
  <si>
    <t>766413114</t>
  </si>
  <si>
    <t xml:space="preserve">Montáž obloženia stien, stĺpov a pilierov plochy nad 1 m2, werzalitovým profilom, š. nad 100 do 150 mm   </t>
  </si>
  <si>
    <t>840467072</t>
  </si>
  <si>
    <t>vonk.obklad</t>
  </si>
  <si>
    <t>5,6*2,795-3,6*2,2+0,15*(2,2*2+3,6)</t>
  </si>
  <si>
    <t>3,6*(3,45+2,95)/2</t>
  </si>
  <si>
    <t>153</t>
  </si>
  <si>
    <t>61192010PC</t>
  </si>
  <si>
    <t>Drevený obklad THERMOWOOD  interiér / exteriér hr.25 mm</t>
  </si>
  <si>
    <t>-899747686</t>
  </si>
  <si>
    <t>154</t>
  </si>
  <si>
    <t>766417111</t>
  </si>
  <si>
    <t>Montáž obloženia stien, stĺpov a pilierov podkladový rošt</t>
  </si>
  <si>
    <t>-159324917</t>
  </si>
  <si>
    <t>(8,451+9,666+1,245)*2</t>
  </si>
  <si>
    <t>8,932*2</t>
  </si>
  <si>
    <t>11,52*2</t>
  </si>
  <si>
    <t>155</t>
  </si>
  <si>
    <t>605330001400</t>
  </si>
  <si>
    <t>Laty zo smreku akosť I prierez do 25 cm2, dĺ. 2010-3000 mm</t>
  </si>
  <si>
    <t>-257224624</t>
  </si>
  <si>
    <t>0,05*0,04*80</t>
  </si>
  <si>
    <t>156</t>
  </si>
  <si>
    <t>766621265</t>
  </si>
  <si>
    <t>Montáž okien drevených kompletizovaných</t>
  </si>
  <si>
    <t>463759438</t>
  </si>
  <si>
    <t>(2,37+0,9)*2</t>
  </si>
  <si>
    <t>157</t>
  </si>
  <si>
    <t>61111017PC</t>
  </si>
  <si>
    <t>Drevené okno trojkrídlové 3xO, 900x2370 mm, izolačné trojsklo  4/12/4/12/4  Kw=0,8  materiál europrofil drevina meranti</t>
  </si>
  <si>
    <t>1357681254</t>
  </si>
  <si>
    <t>158</t>
  </si>
  <si>
    <t>7666613PC</t>
  </si>
  <si>
    <t>Montáž a dod. drev.vstupná zaskl. stena 3600/2200 s dvojkr.dverami 1600/2120 - dvere celopresklené, bočné pevné presklenie 2x, prah AL s prerušeným tep.mostom, včetne kovania</t>
  </si>
  <si>
    <t>-290493109</t>
  </si>
  <si>
    <t>159</t>
  </si>
  <si>
    <t>7666614PC</t>
  </si>
  <si>
    <t>Montáž a dod. drev.vstupná zaskl. stena s dverami 1350/2100 - dvere plné dyha+výplň PUR+dyha 800/2050, bočné pevné presklenie, prah AL s prerušeným tep.mostom, včetne kovania</t>
  </si>
  <si>
    <t>235134539</t>
  </si>
  <si>
    <t>160</t>
  </si>
  <si>
    <t>766662113</t>
  </si>
  <si>
    <t>Montáž dverového krídla otočného jednokrídlového bezpoldrážkového, do existujúcej zárubne, vrátane kovania</t>
  </si>
  <si>
    <t>1155150859</t>
  </si>
  <si>
    <t>161</t>
  </si>
  <si>
    <t>54915020PC</t>
  </si>
  <si>
    <t>Kovanie - bezpečnostné, klučka +kľučka zliatina</t>
  </si>
  <si>
    <t>-984392703</t>
  </si>
  <si>
    <t>162</t>
  </si>
  <si>
    <t>61172010PC</t>
  </si>
  <si>
    <t>Dvere vstupné drevené dyha+ pur výplň+dyha  plné,  šírky 900 mm, výšky 2050mm, prah AL s prerušeným tep.mostom</t>
  </si>
  <si>
    <t>-1882511673</t>
  </si>
  <si>
    <t>163</t>
  </si>
  <si>
    <t>766694113</t>
  </si>
  <si>
    <t>Montáž parapetnej dosky drevenej šírky do 300 mm, dĺžky 1600-2600 mm</t>
  </si>
  <si>
    <t>-1650611859</t>
  </si>
  <si>
    <t>164</t>
  </si>
  <si>
    <t>61190003PC</t>
  </si>
  <si>
    <t>Parapetná doska z masívu  B=2400 mm</t>
  </si>
  <si>
    <t>-891210797</t>
  </si>
  <si>
    <t>165</t>
  </si>
  <si>
    <t>766702111</t>
  </si>
  <si>
    <t xml:space="preserve">Montáž zárubní obložkových pre dvere jednokrídlové </t>
  </si>
  <si>
    <t>-600924135</t>
  </si>
  <si>
    <t>166</t>
  </si>
  <si>
    <t>61181013PC</t>
  </si>
  <si>
    <t>Zárubňa drevená-meranti, rozmer 900/2050 mm, pre stenu hrúbky 260-350 mm, pre jednokrídlové dvere</t>
  </si>
  <si>
    <t>-1963542048</t>
  </si>
  <si>
    <t>167</t>
  </si>
  <si>
    <t>998766201</t>
  </si>
  <si>
    <t>Presun hmot pre konštrukcie stolárske v objektoch výšky do 6 m</t>
  </si>
  <si>
    <t>-1578840405</t>
  </si>
  <si>
    <t>168</t>
  </si>
  <si>
    <t>767995245</t>
  </si>
  <si>
    <t>Výroba doplnku stavebného atypického o hmotnosti do 1,0 kg stupňa zložitosti 3</t>
  </si>
  <si>
    <t>224517409</t>
  </si>
  <si>
    <t>kotvenie schodnice v podlahe-L70/50/3</t>
  </si>
  <si>
    <t>(0,2*0,12*23,6*2)</t>
  </si>
  <si>
    <t>169</t>
  </si>
  <si>
    <t>136110019300</t>
  </si>
  <si>
    <t>Plech oceľový hrubý 3x1000x2000 mm, ozn. 11 373.0, podľa EN S235JRG1</t>
  </si>
  <si>
    <t>952622119</t>
  </si>
  <si>
    <t>(0,2*0,12*23,6*2)*1,1/1000</t>
  </si>
  <si>
    <t>170</t>
  </si>
  <si>
    <t>998767201</t>
  </si>
  <si>
    <t>Presun hmôt pre kovové stavebné doplnkové konštrukcie v objektoch výšky do 6 m</t>
  </si>
  <si>
    <t>-1032077591</t>
  </si>
  <si>
    <t>171</t>
  </si>
  <si>
    <t>771275307</t>
  </si>
  <si>
    <t>Montáž obkladov schodiskových stupňov dlaždicami do pružného lepidla Ardalith Pro + škárovanie Special fuge  veľ. 300 x 300 mm</t>
  </si>
  <si>
    <t>1715598038</t>
  </si>
  <si>
    <t>6*(0,3*2+0,14*3)</t>
  </si>
  <si>
    <t>172</t>
  </si>
  <si>
    <t>771415016</t>
  </si>
  <si>
    <t>Montáž soklíkov z obkladačiek do tmelu</t>
  </si>
  <si>
    <t>894117936</t>
  </si>
  <si>
    <t>3,325*2+1,7+0,15*2+3,6</t>
  </si>
  <si>
    <t>1,8+2,7+0,38*2</t>
  </si>
  <si>
    <t>vonk.stĺp+stena</t>
  </si>
  <si>
    <t>0,4*4+2+0,3</t>
  </si>
  <si>
    <t>173</t>
  </si>
  <si>
    <t>771601111</t>
  </si>
  <si>
    <t>Lepenie dlažby do pružného lepidla Ardalith Pro + škárovanie Special fuge</t>
  </si>
  <si>
    <t>-343034852</t>
  </si>
  <si>
    <t>m.č.01,02</t>
  </si>
  <si>
    <t>14,7+17,03</t>
  </si>
  <si>
    <t>m.č.03-okolo komína</t>
  </si>
  <si>
    <t>1,8*2,7-0,38*0,38</t>
  </si>
  <si>
    <t>1,5*1</t>
  </si>
  <si>
    <t>174</t>
  </si>
  <si>
    <t>59786500PC</t>
  </si>
  <si>
    <t>Keramická dlažba hr. 9mm</t>
  </si>
  <si>
    <t>517716915</t>
  </si>
  <si>
    <t>sokel</t>
  </si>
  <si>
    <t>21,41*0,1</t>
  </si>
  <si>
    <t>dlažba</t>
  </si>
  <si>
    <t>37,946+6,12</t>
  </si>
  <si>
    <t>175</t>
  </si>
  <si>
    <t>998771201</t>
  </si>
  <si>
    <t>Presun hmôt pre podlahy z dlaždíc v objektoch výšky do 6m</t>
  </si>
  <si>
    <t>1803978878</t>
  </si>
  <si>
    <t>176</t>
  </si>
  <si>
    <t>775200010</t>
  </si>
  <si>
    <t>Montáž dreveného obloženia schodiskového stupňa priamočiareho lepením</t>
  </si>
  <si>
    <t>434963622</t>
  </si>
  <si>
    <t>1,55*0,3*3</t>
  </si>
  <si>
    <t>177</t>
  </si>
  <si>
    <t>61198510PC</t>
  </si>
  <si>
    <t>Drevená stupnica palubovka s povrchovou úpravou bez morenia rozmer: 1550x300x25 mm</t>
  </si>
  <si>
    <t>711195390</t>
  </si>
  <si>
    <t>178</t>
  </si>
  <si>
    <t>775200030</t>
  </si>
  <si>
    <t>Montáž dreveného obloženia schodiskovej podstupnice priamočiareho schodiska lepením</t>
  </si>
  <si>
    <t>831218925</t>
  </si>
  <si>
    <t>1,55*0,15*4</t>
  </si>
  <si>
    <t>179</t>
  </si>
  <si>
    <t>61198510PC1</t>
  </si>
  <si>
    <t>Drevená podstupnica palubovka s povrchovou úpravou bez morenia rozmer: 1550x150x25 mm</t>
  </si>
  <si>
    <t>-721865839</t>
  </si>
  <si>
    <t>180</t>
  </si>
  <si>
    <t>775413120</t>
  </si>
  <si>
    <t>Montáž podlahových soklíkov alebo líšt obvodových skrutkovaním</t>
  </si>
  <si>
    <t>-1563052287</t>
  </si>
  <si>
    <t>6,15+5,3+5,25+0,2*4-1,1-1,35</t>
  </si>
  <si>
    <t>vstupné schody</t>
  </si>
  <si>
    <t>(0,3*3+0,15*4)*2</t>
  </si>
  <si>
    <t>4,8*2+0,1+5,3</t>
  </si>
  <si>
    <t>181</t>
  </si>
  <si>
    <t>61198009D</t>
  </si>
  <si>
    <t>Lišta soklová dyha-masív 60x16 mm</t>
  </si>
  <si>
    <t>1422578791</t>
  </si>
  <si>
    <t>182</t>
  </si>
  <si>
    <t>775413220</t>
  </si>
  <si>
    <t>Montáž prechodovej lišty priskrutkovaním</t>
  </si>
  <si>
    <t>999945047</t>
  </si>
  <si>
    <t>1,8+2,7</t>
  </si>
  <si>
    <t>183</t>
  </si>
  <si>
    <t>61198009PC</t>
  </si>
  <si>
    <t>Lišta prechodová skrutkovacia</t>
  </si>
  <si>
    <t>192856296</t>
  </si>
  <si>
    <t>184</t>
  </si>
  <si>
    <t>775413320</t>
  </si>
  <si>
    <t>Montáž ukončovacej lišty priskrutkovaním</t>
  </si>
  <si>
    <t>564870959</t>
  </si>
  <si>
    <t>medzi m.č.03-02</t>
  </si>
  <si>
    <t>3,6+0,9</t>
  </si>
  <si>
    <t>185</t>
  </si>
  <si>
    <t>6119800981</t>
  </si>
  <si>
    <t>Lišta ukončovacia dyha-masív</t>
  </si>
  <si>
    <t>530555466</t>
  </si>
  <si>
    <t>186</t>
  </si>
  <si>
    <t>775592141</t>
  </si>
  <si>
    <t>Montáž podložky vyrovnávacej a tlmiacej penovej hr. 3 mm pod plávajúce podlahy</t>
  </si>
  <si>
    <t>560624762</t>
  </si>
  <si>
    <t>187</t>
  </si>
  <si>
    <t>283230008600</t>
  </si>
  <si>
    <t>Podložka Mirelon z PE pod plávajúce podlahy, hr. 3 mm, AZ FLEX</t>
  </si>
  <si>
    <t>-1092153764</t>
  </si>
  <si>
    <t>188</t>
  </si>
  <si>
    <t>998775201</t>
  </si>
  <si>
    <t>Presun hmôt pre podlahy vlysové a parketové v objektoch výšky do 6 m</t>
  </si>
  <si>
    <t>-246032663</t>
  </si>
  <si>
    <t>189</t>
  </si>
  <si>
    <t>781445015</t>
  </si>
  <si>
    <t>Montáž obkladov vnútor. stien z obkladačiek kladených do tmelu veľ. 300x150 mm</t>
  </si>
  <si>
    <t>1224476125</t>
  </si>
  <si>
    <t>m.č.02-za linkou</t>
  </si>
  <si>
    <t>190</t>
  </si>
  <si>
    <t>597657900D</t>
  </si>
  <si>
    <t>Obkladačky keramické glazované hladké B 300x150 Ia</t>
  </si>
  <si>
    <t>434489569</t>
  </si>
  <si>
    <t xml:space="preserve">Cena predbežná, bude upravená podľa výberu architekta   </t>
  </si>
  <si>
    <t>191</t>
  </si>
  <si>
    <t>998781201</t>
  </si>
  <si>
    <t>Presun hmôt pre obklady keramické v objektoch výšky do 6 m</t>
  </si>
  <si>
    <t>-459884507</t>
  </si>
  <si>
    <t>192</t>
  </si>
  <si>
    <t>78211116R1</t>
  </si>
  <si>
    <t>Montáž obkladov stien štiepanými kamennými doskami s nepravidelným tvarom rubu a líca</t>
  </si>
  <si>
    <t>786646000</t>
  </si>
  <si>
    <t xml:space="preserve">vonk.obklad -sokel  </t>
  </si>
  <si>
    <t xml:space="preserve">pohľad zadný-severný   </t>
  </si>
  <si>
    <t xml:space="preserve">6*0,3   </t>
  </si>
  <si>
    <t xml:space="preserve">pohľad bočný-východný   </t>
  </si>
  <si>
    <t xml:space="preserve">0,3*(4,1+1,125)   </t>
  </si>
  <si>
    <t xml:space="preserve">boky vonk.schodišťa   </t>
  </si>
  <si>
    <t xml:space="preserve">2,4*(0,4+0,1)/2+0,3*0,3+0,3*0,2+0,4*0,4+0,3*0,3+0,3*0,2   </t>
  </si>
  <si>
    <t xml:space="preserve">pohľad bočný-západný   </t>
  </si>
  <si>
    <t xml:space="preserve">0,3*(4,35+6,75)   </t>
  </si>
  <si>
    <t>193</t>
  </si>
  <si>
    <t>5838401010</t>
  </si>
  <si>
    <t xml:space="preserve">Obklad nepravidelného tvaru - štiepaný , hr. 3 cm   </t>
  </si>
  <si>
    <t>-795896356</t>
  </si>
  <si>
    <t>194</t>
  </si>
  <si>
    <t>998782201</t>
  </si>
  <si>
    <t>Presun hmôt pre kamenné obklady v objektoch výšky do 6 m</t>
  </si>
  <si>
    <t>-1123012828</t>
  </si>
  <si>
    <t>195</t>
  </si>
  <si>
    <t>783522000</t>
  </si>
  <si>
    <t xml:space="preserve">Nátery klamp. konštr. syntet. na vzduchu schnúce dvojnás. so základného náterom reakt. farbou - 105µm </t>
  </si>
  <si>
    <t>701364842</t>
  </si>
  <si>
    <t>žľab</t>
  </si>
  <si>
    <t>0,25*27,4</t>
  </si>
  <si>
    <t>zvod.rúra</t>
  </si>
  <si>
    <t>0,33*1,4*2</t>
  </si>
  <si>
    <t>parapety</t>
  </si>
  <si>
    <t>0,85*2,37</t>
  </si>
  <si>
    <t>okapný plech</t>
  </si>
  <si>
    <t>196</t>
  </si>
  <si>
    <t>783626200</t>
  </si>
  <si>
    <t>Nátery stolárskych výrobkov syntetické lazurovacím lakom 2x lakovaním</t>
  </si>
  <si>
    <t>-656872819</t>
  </si>
  <si>
    <t>madlo zábradlia</t>
  </si>
  <si>
    <t>(0,245+0,05)*2*1,1*10</t>
  </si>
  <si>
    <t>(0,25+0,08)*2*3,5*2</t>
  </si>
  <si>
    <t>(0,22+0,025)*2*(1,35*2+2,02*2*3)</t>
  </si>
  <si>
    <t>parapet</t>
  </si>
  <si>
    <t>(2,37+0,2)*2</t>
  </si>
  <si>
    <t>197</t>
  </si>
  <si>
    <t>783726200</t>
  </si>
  <si>
    <t>Nátery tesárskych konštrukcií syntetické na vzduchu schnúce lazurovacím lakom 2x lakovaním</t>
  </si>
  <si>
    <t>1617750319</t>
  </si>
  <si>
    <t>krokvy 120/180-exteriér</t>
  </si>
  <si>
    <t>198</t>
  </si>
  <si>
    <t>783782203</t>
  </si>
  <si>
    <t>Nátery tesárskych konštrukcií povrchová impregnácia Bochemitom QB</t>
  </si>
  <si>
    <t>995501063</t>
  </si>
  <si>
    <t>konštr.stien</t>
  </si>
  <si>
    <t>(0,12+0,15)*2*(2,75*3)</t>
  </si>
  <si>
    <t>(0,12+0,1)*(0,6*2+1,3*2+2,1*2+0,9*4)</t>
  </si>
  <si>
    <t>0,12*4*0,6</t>
  </si>
  <si>
    <t>(0,12+0,16)*2*0,3</t>
  </si>
  <si>
    <t>krov</t>
  </si>
  <si>
    <t>(0,12+0,18)*2*(5,4*34)</t>
  </si>
  <si>
    <t>laťovanie</t>
  </si>
  <si>
    <t>(0,04+0,05)*2*559</t>
  </si>
  <si>
    <t>kontralaty</t>
  </si>
  <si>
    <t>0,05*4*208</t>
  </si>
  <si>
    <t>rošt TI</t>
  </si>
  <si>
    <t>(0,06+0,05)*2*362</t>
  </si>
  <si>
    <t>0,05*4*221</t>
  </si>
  <si>
    <t>podkl.rošt-obklad stien-TERMOWOOD</t>
  </si>
  <si>
    <t>(0,05+0,04)*2*80</t>
  </si>
  <si>
    <t>199</t>
  </si>
  <si>
    <t>783785102</t>
  </si>
  <si>
    <t>Nátery tesárskych konštrukcií vodou riediteľné, protipožiarne, napeňujúce,Plamostop D Transparent hrúbky 440 g/m2, odolnosť 16 min.</t>
  </si>
  <si>
    <t>702295589</t>
  </si>
  <si>
    <t>(0,12+0,15)*2*(5,625+2,1)</t>
  </si>
  <si>
    <t>stropné trámy</t>
  </si>
  <si>
    <t>(0,08+0,15)*2*(5,3*4+5,9*2)</t>
  </si>
  <si>
    <t>(0,1+0,33)*5,9*2</t>
  </si>
  <si>
    <t>200</t>
  </si>
  <si>
    <t>783894612</t>
  </si>
  <si>
    <t>Náter farbami ekologickými riediteľnými vodou SADAKRINOM bielym pre náter sadrokartón. stropov 2x</t>
  </si>
  <si>
    <t>1424567352</t>
  </si>
  <si>
    <t>201</t>
  </si>
  <si>
    <t>783903811</t>
  </si>
  <si>
    <t>Ostatné práce odmastenie chemickými rozpúšťadlami</t>
  </si>
  <si>
    <t>1246894450</t>
  </si>
  <si>
    <t>202</t>
  </si>
  <si>
    <t>784410100</t>
  </si>
  <si>
    <t>Penetrovanie jednonásobné jemnozrnných podkladov výšky do 3,80 m</t>
  </si>
  <si>
    <t>363021589</t>
  </si>
  <si>
    <t>203</t>
  </si>
  <si>
    <t>784452271</t>
  </si>
  <si>
    <t xml:space="preserve">Maľby z maliarskych zmesí Primalex, Farmal, ručne nanášané dvojnásobné základné na podklad jemnozrnný výšky do 3,80 m   </t>
  </si>
  <si>
    <t>611733837</t>
  </si>
  <si>
    <t>204</t>
  </si>
  <si>
    <t>2100</t>
  </si>
  <si>
    <t>386568101</t>
  </si>
  <si>
    <t>205</t>
  </si>
  <si>
    <t>21001</t>
  </si>
  <si>
    <t>-388261336</t>
  </si>
  <si>
    <t>206</t>
  </si>
  <si>
    <t>21022</t>
  </si>
  <si>
    <t>-693053709</t>
  </si>
  <si>
    <t>207</t>
  </si>
  <si>
    <t>449823</t>
  </si>
  <si>
    <t>Hasiaci prístroj práškový ABC 6kg</t>
  </si>
  <si>
    <t>694470473</t>
  </si>
  <si>
    <t xml:space="preserve">    720 - Zdravotechnika </t>
  </si>
  <si>
    <t>Elektroinštalácia ( viď. samostatná príloha)</t>
  </si>
  <si>
    <t>Prípojka NN ( viď. samostatná príloha)</t>
  </si>
  <si>
    <t>Bleskozvod ( viď. samostatná príloha)</t>
  </si>
  <si>
    <t>Montáž a dodávka  ZTI ( viď. samostatná príloha)</t>
  </si>
  <si>
    <t>Objekt:  Arch</t>
  </si>
  <si>
    <t>Objekt: Arch</t>
  </si>
  <si>
    <t>LESNÁ ÚVRAŤOVÁ ŽELEZNICA TANEČNÍK- objekt pre remeslá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</si>
</sst>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800080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sz val="9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8"/>
      <color rgb="FF969696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i/>
      <sz val="7"/>
      <color rgb="FF969696"/>
      <name val="Trebuchet MS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63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2" borderId="0" xfId="0" applyFont="1" applyFill="1" applyAlignment="1" applyProtection="1">
      <alignment horizontal="left" vertical="center"/>
    </xf>
    <xf numFmtId="0" fontId="12" fillId="2" borderId="0" xfId="0" applyFont="1" applyFill="1" applyAlignment="1" applyProtection="1">
      <alignment vertical="center"/>
    </xf>
    <xf numFmtId="0" fontId="13" fillId="2" borderId="0" xfId="0" applyFont="1" applyFill="1" applyAlignment="1" applyProtection="1">
      <alignment horizontal="left" vertical="center"/>
    </xf>
    <xf numFmtId="0" fontId="14" fillId="2" borderId="0" xfId="1" applyFont="1" applyFill="1" applyAlignment="1" applyProtection="1">
      <alignment vertical="center"/>
    </xf>
    <xf numFmtId="0" fontId="0" fillId="2" borderId="0" xfId="0" applyFill="1"/>
    <xf numFmtId="0" fontId="11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17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7" fillId="0" borderId="0" xfId="0" applyFont="1" applyBorder="1" applyAlignment="1">
      <alignment horizontal="left" vertical="center"/>
    </xf>
    <xf numFmtId="0" fontId="0" fillId="0" borderId="6" xfId="0" applyBorder="1"/>
    <xf numFmtId="0" fontId="18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9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4" borderId="0" xfId="0" applyFont="1" applyFill="1" applyBorder="1" applyAlignment="1">
      <alignment vertical="center"/>
    </xf>
    <xf numFmtId="0" fontId="3" fillId="4" borderId="8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0" fontId="3" fillId="4" borderId="9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22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22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Border="1" applyAlignment="1">
      <alignment vertical="center"/>
    </xf>
    <xf numFmtId="166" fontId="24" fillId="0" borderId="0" xfId="0" applyNumberFormat="1" applyFont="1" applyBorder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30" fillId="0" borderId="16" xfId="0" applyNumberFormat="1" applyFont="1" applyBorder="1" applyAlignment="1">
      <alignment vertical="center"/>
    </xf>
    <xf numFmtId="4" fontId="30" fillId="0" borderId="17" xfId="0" applyNumberFormat="1" applyFont="1" applyBorder="1" applyAlignment="1">
      <alignment vertical="center"/>
    </xf>
    <xf numFmtId="166" fontId="30" fillId="0" borderId="17" xfId="0" applyNumberFormat="1" applyFont="1" applyBorder="1" applyAlignment="1">
      <alignment vertical="center"/>
    </xf>
    <xf numFmtId="4" fontId="30" fillId="0" borderId="18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25" fillId="5" borderId="0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vertical="center"/>
    </xf>
    <xf numFmtId="0" fontId="0" fillId="2" borderId="0" xfId="0" applyFill="1" applyProtection="1"/>
    <xf numFmtId="0" fontId="12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5" borderId="8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right" vertical="center"/>
    </xf>
    <xf numFmtId="0" fontId="3" fillId="5" borderId="9" xfId="0" applyFont="1" applyFill="1" applyBorder="1" applyAlignment="1">
      <alignment horizontal="center" vertical="center"/>
    </xf>
    <xf numFmtId="0" fontId="31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7" fillId="0" borderId="2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167" fontId="34" fillId="0" borderId="0" xfId="0" applyNumberFormat="1" applyFont="1" applyAlignment="1">
      <alignment vertical="center"/>
    </xf>
    <xf numFmtId="0" fontId="7" fillId="0" borderId="4" xfId="0" applyFont="1" applyBorder="1" applyAlignment="1"/>
    <xf numFmtId="0" fontId="7" fillId="0" borderId="0" xfId="0" applyFont="1" applyBorder="1" applyAlignment="1"/>
    <xf numFmtId="0" fontId="5" fillId="0" borderId="0" xfId="0" applyFont="1" applyBorder="1" applyAlignment="1">
      <alignment horizontal="left"/>
    </xf>
    <xf numFmtId="0" fontId="7" fillId="0" borderId="5" xfId="0" applyFont="1" applyBorder="1" applyAlignment="1"/>
    <xf numFmtId="0" fontId="7" fillId="0" borderId="14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7" fontId="7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25" xfId="0" applyFont="1" applyBorder="1" applyAlignment="1">
      <alignment horizontal="left" vertical="center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67" fontId="8" fillId="0" borderId="0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167" fontId="9" fillId="0" borderId="0" xfId="0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35" fillId="0" borderId="25" xfId="0" applyFont="1" applyBorder="1" applyAlignment="1" applyProtection="1">
      <alignment horizontal="center" vertical="center"/>
      <protection locked="0"/>
    </xf>
    <xf numFmtId="49" fontId="35" fillId="0" borderId="25" xfId="0" applyNumberFormat="1" applyFont="1" applyBorder="1" applyAlignment="1" applyProtection="1">
      <alignment horizontal="left" vertical="center" wrapText="1"/>
      <protection locked="0"/>
    </xf>
    <xf numFmtId="0" fontId="35" fillId="0" borderId="25" xfId="0" applyFont="1" applyBorder="1" applyAlignment="1" applyProtection="1">
      <alignment horizontal="center" vertical="center" wrapText="1"/>
      <protection locked="0"/>
    </xf>
    <xf numFmtId="167" fontId="35" fillId="0" borderId="25" xfId="0" applyNumberFormat="1" applyFont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166" fontId="1" fillId="0" borderId="17" xfId="0" applyNumberFormat="1" applyFont="1" applyBorder="1" applyAlignment="1">
      <alignment vertical="center"/>
    </xf>
    <xf numFmtId="166" fontId="1" fillId="0" borderId="18" xfId="0" applyNumberFormat="1" applyFont="1" applyBorder="1" applyAlignment="1">
      <alignment vertical="center"/>
    </xf>
    <xf numFmtId="14" fontId="2" fillId="0" borderId="0" xfId="0" applyNumberFormat="1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4" fontId="3" fillId="4" borderId="9" xfId="0" applyNumberFormat="1" applyFont="1" applyFill="1" applyBorder="1" applyAlignment="1">
      <alignment vertical="center"/>
    </xf>
    <xf numFmtId="0" fontId="0" fillId="4" borderId="1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8" fillId="0" borderId="0" xfId="0" applyFont="1" applyBorder="1" applyAlignment="1">
      <alignment horizontal="left" vertical="center" wrapText="1"/>
    </xf>
    <xf numFmtId="4" fontId="25" fillId="0" borderId="0" xfId="0" applyNumberFormat="1" applyFont="1" applyBorder="1" applyAlignment="1">
      <alignment horizontal="right" vertical="center"/>
    </xf>
    <xf numFmtId="4" fontId="25" fillId="0" borderId="0" xfId="0" applyNumberFormat="1" applyFont="1" applyBorder="1" applyAlignment="1">
      <alignment vertical="center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left" vertical="center"/>
    </xf>
    <xf numFmtId="4" fontId="25" fillId="5" borderId="0" xfId="0" applyNumberFormat="1" applyFont="1" applyFill="1" applyBorder="1" applyAlignment="1">
      <alignment vertical="center"/>
    </xf>
    <xf numFmtId="0" fontId="15" fillId="3" borderId="0" xfId="0" applyFont="1" applyFill="1" applyAlignment="1">
      <alignment horizontal="center" vertical="center"/>
    </xf>
    <xf numFmtId="0" fontId="0" fillId="0" borderId="0" xfId="0"/>
    <xf numFmtId="4" fontId="29" fillId="0" borderId="0" xfId="0" applyNumberFormat="1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4" fontId="12" fillId="0" borderId="0" xfId="0" applyNumberFormat="1" applyFont="1" applyBorder="1" applyAlignment="1">
      <alignment vertical="center"/>
    </xf>
    <xf numFmtId="4" fontId="19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7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4" fontId="19" fillId="0" borderId="0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4" fontId="3" fillId="5" borderId="10" xfId="0" applyNumberFormat="1" applyFont="1" applyFill="1" applyBorder="1" applyAlignment="1">
      <alignment vertical="center"/>
    </xf>
    <xf numFmtId="0" fontId="2" fillId="5" borderId="0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vertical="center"/>
    </xf>
    <xf numFmtId="4" fontId="31" fillId="0" borderId="0" xfId="0" applyNumberFormat="1" applyFon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32" fillId="0" borderId="0" xfId="0" applyNumberFormat="1" applyFont="1" applyBorder="1" applyAlignment="1">
      <alignment vertical="center"/>
    </xf>
    <xf numFmtId="0" fontId="2" fillId="5" borderId="23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0" fillId="0" borderId="25" xfId="0" applyFont="1" applyBorder="1" applyAlignment="1" applyProtection="1">
      <alignment horizontal="left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10" fillId="0" borderId="12" xfId="0" applyFont="1" applyBorder="1" applyAlignment="1">
      <alignment horizontal="left" vertical="center" wrapText="1"/>
    </xf>
    <xf numFmtId="0" fontId="10" fillId="0" borderId="12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35" fillId="0" borderId="25" xfId="0" applyFont="1" applyBorder="1" applyAlignment="1" applyProtection="1">
      <alignment horizontal="left" vertical="center" wrapText="1"/>
      <protection locked="0"/>
    </xf>
    <xf numFmtId="167" fontId="35" fillId="0" borderId="25" xfId="0" applyNumberFormat="1" applyFont="1" applyBorder="1" applyAlignment="1" applyProtection="1">
      <alignment vertical="center"/>
      <protection locked="0"/>
    </xf>
    <xf numFmtId="0" fontId="36" fillId="0" borderId="12" xfId="0" applyFont="1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0" fillId="0" borderId="25" xfId="0" applyBorder="1" applyAlignment="1" applyProtection="1">
      <alignment horizontal="left" vertical="center" wrapText="1"/>
      <protection locked="0"/>
    </xf>
    <xf numFmtId="167" fontId="6" fillId="0" borderId="23" xfId="0" applyNumberFormat="1" applyFont="1" applyBorder="1" applyAlignment="1"/>
    <xf numFmtId="167" fontId="6" fillId="0" borderId="23" xfId="0" applyNumberFormat="1" applyFont="1" applyBorder="1" applyAlignment="1">
      <alignment vertical="center"/>
    </xf>
    <xf numFmtId="167" fontId="5" fillId="0" borderId="12" xfId="0" applyNumberFormat="1" applyFont="1" applyBorder="1" applyAlignment="1"/>
    <xf numFmtId="167" fontId="5" fillId="0" borderId="12" xfId="0" applyNumberFormat="1" applyFont="1" applyBorder="1" applyAlignment="1">
      <alignment vertical="center"/>
    </xf>
    <xf numFmtId="167" fontId="6" fillId="0" borderId="17" xfId="0" applyNumberFormat="1" applyFont="1" applyBorder="1" applyAlignment="1"/>
    <xf numFmtId="167" fontId="6" fillId="0" borderId="17" xfId="0" applyNumberFormat="1" applyFont="1" applyBorder="1" applyAlignment="1">
      <alignment vertical="center"/>
    </xf>
    <xf numFmtId="0" fontId="14" fillId="2" borderId="0" xfId="1" applyFont="1" applyFill="1" applyAlignment="1" applyProtection="1">
      <alignment horizontal="center" vertical="center"/>
    </xf>
    <xf numFmtId="167" fontId="25" fillId="0" borderId="12" xfId="0" applyNumberFormat="1" applyFont="1" applyBorder="1" applyAlignment="1"/>
    <xf numFmtId="167" fontId="3" fillId="0" borderId="12" xfId="0" applyNumberFormat="1" applyFont="1" applyBorder="1" applyAlignment="1">
      <alignment vertical="center"/>
    </xf>
    <xf numFmtId="167" fontId="5" fillId="0" borderId="0" xfId="0" applyNumberFormat="1" applyFont="1" applyBorder="1" applyAlignment="1"/>
    <xf numFmtId="167" fontId="5" fillId="0" borderId="0" xfId="0" applyNumberFormat="1" applyFont="1" applyBorder="1" applyAlignment="1">
      <alignment vertical="center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93"/>
  <sheetViews>
    <sheetView showGridLines="0" tabSelected="1" workbookViewId="0">
      <pane ySplit="1" topLeftCell="A2" activePane="bottomLeft" state="frozen"/>
      <selection pane="bottomLeft" activeCell="Q20" sqref="Q20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>
      <c r="A1" s="13" t="s">
        <v>0</v>
      </c>
      <c r="B1" s="14"/>
      <c r="C1" s="14"/>
      <c r="D1" s="15" t="s">
        <v>1</v>
      </c>
      <c r="E1" s="14"/>
      <c r="F1" s="14"/>
      <c r="G1" s="14"/>
      <c r="H1" s="14"/>
      <c r="I1" s="14"/>
      <c r="J1" s="14"/>
      <c r="K1" s="16" t="s">
        <v>2</v>
      </c>
      <c r="L1" s="16"/>
      <c r="M1" s="16"/>
      <c r="N1" s="16"/>
      <c r="O1" s="16"/>
      <c r="P1" s="16"/>
      <c r="Q1" s="16"/>
      <c r="R1" s="16"/>
      <c r="S1" s="16"/>
      <c r="T1" s="14"/>
      <c r="U1" s="14"/>
      <c r="V1" s="14"/>
      <c r="W1" s="16" t="s">
        <v>3</v>
      </c>
      <c r="X1" s="16"/>
      <c r="Y1" s="16"/>
      <c r="Z1" s="16"/>
      <c r="AA1" s="16"/>
      <c r="AB1" s="16"/>
      <c r="AC1" s="16"/>
      <c r="AD1" s="16"/>
      <c r="AE1" s="16"/>
      <c r="AF1" s="16"/>
      <c r="AG1" s="14"/>
      <c r="AH1" s="14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8" t="s">
        <v>4</v>
      </c>
      <c r="BB1" s="18" t="s">
        <v>5</v>
      </c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T1" s="19" t="s">
        <v>6</v>
      </c>
      <c r="BU1" s="19" t="s">
        <v>6</v>
      </c>
    </row>
    <row r="2" spans="1:73" ht="36.950000000000003" customHeight="1">
      <c r="C2" s="183" t="s">
        <v>7</v>
      </c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4"/>
      <c r="AL2" s="184"/>
      <c r="AM2" s="184"/>
      <c r="AN2" s="184"/>
      <c r="AO2" s="184"/>
      <c r="AP2" s="184"/>
      <c r="AR2" s="210" t="s">
        <v>8</v>
      </c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S2" s="21" t="s">
        <v>9</v>
      </c>
      <c r="BT2" s="21" t="s">
        <v>10</v>
      </c>
    </row>
    <row r="3" spans="1:73" ht="6.95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4"/>
      <c r="BS3" s="21" t="s">
        <v>9</v>
      </c>
      <c r="BT3" s="21" t="s">
        <v>10</v>
      </c>
    </row>
    <row r="4" spans="1:73" ht="36.950000000000003" customHeight="1">
      <c r="B4" s="25"/>
      <c r="C4" s="185" t="s">
        <v>11</v>
      </c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/>
      <c r="AG4" s="186"/>
      <c r="AH4" s="186"/>
      <c r="AI4" s="186"/>
      <c r="AJ4" s="186"/>
      <c r="AK4" s="186"/>
      <c r="AL4" s="186"/>
      <c r="AM4" s="186"/>
      <c r="AN4" s="186"/>
      <c r="AO4" s="186"/>
      <c r="AP4" s="186"/>
      <c r="AQ4" s="26"/>
      <c r="AS4" s="20" t="s">
        <v>12</v>
      </c>
      <c r="BS4" s="21" t="s">
        <v>9</v>
      </c>
    </row>
    <row r="5" spans="1:73" ht="14.45" customHeight="1">
      <c r="B5" s="25"/>
      <c r="C5" s="27"/>
      <c r="D5" s="28" t="s">
        <v>13</v>
      </c>
      <c r="E5" s="27"/>
      <c r="F5" s="27"/>
      <c r="G5" s="27"/>
      <c r="H5" s="27"/>
      <c r="I5" s="27"/>
      <c r="J5" s="27"/>
      <c r="K5" s="187" t="s">
        <v>14</v>
      </c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K5" s="188"/>
      <c r="AL5" s="188"/>
      <c r="AM5" s="188"/>
      <c r="AN5" s="188"/>
      <c r="AO5" s="188"/>
      <c r="AP5" s="27"/>
      <c r="AQ5" s="26"/>
      <c r="BS5" s="21" t="s">
        <v>9</v>
      </c>
    </row>
    <row r="6" spans="1:73" ht="36.950000000000003" customHeight="1">
      <c r="B6" s="25"/>
      <c r="C6" s="27"/>
      <c r="D6" s="30" t="s">
        <v>15</v>
      </c>
      <c r="E6" s="179" t="s">
        <v>1270</v>
      </c>
      <c r="F6" s="27"/>
      <c r="G6" s="27"/>
      <c r="H6" s="27"/>
      <c r="I6" s="27"/>
      <c r="J6" s="27"/>
      <c r="K6" s="189" t="s">
        <v>1272</v>
      </c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P6" s="27"/>
      <c r="AQ6" s="26"/>
      <c r="BS6" s="21" t="s">
        <v>9</v>
      </c>
    </row>
    <row r="7" spans="1:73" ht="14.45" customHeight="1">
      <c r="B7" s="25"/>
      <c r="C7" s="27"/>
      <c r="D7" s="31" t="s">
        <v>16</v>
      </c>
      <c r="E7" s="27"/>
      <c r="F7" s="27"/>
      <c r="G7" s="27"/>
      <c r="H7" s="27"/>
      <c r="I7" s="27"/>
      <c r="J7" s="27"/>
      <c r="K7" s="29" t="s">
        <v>5</v>
      </c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31" t="s">
        <v>17</v>
      </c>
      <c r="AL7" s="27"/>
      <c r="AM7" s="27"/>
      <c r="AN7" s="29" t="s">
        <v>5</v>
      </c>
      <c r="AO7" s="27"/>
      <c r="AP7" s="27"/>
      <c r="AQ7" s="26"/>
      <c r="BS7" s="21" t="s">
        <v>9</v>
      </c>
    </row>
    <row r="8" spans="1:73" ht="14.45" customHeight="1">
      <c r="B8" s="25"/>
      <c r="C8" s="27"/>
      <c r="D8" s="31" t="s">
        <v>18</v>
      </c>
      <c r="E8" s="27"/>
      <c r="F8" s="27"/>
      <c r="G8" s="27"/>
      <c r="H8" s="27" t="s">
        <v>19</v>
      </c>
      <c r="I8" s="27"/>
      <c r="J8" s="27"/>
      <c r="K8" s="29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31" t="s">
        <v>20</v>
      </c>
      <c r="AL8" s="27"/>
      <c r="AM8" s="27"/>
      <c r="AN8" s="178">
        <v>43235</v>
      </c>
      <c r="AO8" s="27"/>
      <c r="AP8" s="27"/>
      <c r="AQ8" s="26"/>
      <c r="BS8" s="21" t="s">
        <v>9</v>
      </c>
    </row>
    <row r="9" spans="1:73" ht="14.45" customHeight="1">
      <c r="B9" s="25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6"/>
      <c r="BS9" s="21" t="s">
        <v>9</v>
      </c>
    </row>
    <row r="10" spans="1:73" ht="14.45" customHeight="1">
      <c r="B10" s="25"/>
      <c r="C10" s="27"/>
      <c r="D10" s="31" t="s">
        <v>21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31" t="s">
        <v>22</v>
      </c>
      <c r="AL10" s="27"/>
      <c r="AM10" s="27"/>
      <c r="AN10" s="29" t="s">
        <v>5</v>
      </c>
      <c r="AO10" s="27"/>
      <c r="AP10" s="27"/>
      <c r="AQ10" s="26"/>
      <c r="BS10" s="21" t="s">
        <v>9</v>
      </c>
    </row>
    <row r="11" spans="1:73" ht="18.399999999999999" customHeight="1">
      <c r="B11" s="25"/>
      <c r="C11" s="27"/>
      <c r="D11" s="27"/>
      <c r="E11" s="29" t="s">
        <v>23</v>
      </c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31" t="s">
        <v>24</v>
      </c>
      <c r="AL11" s="27"/>
      <c r="AM11" s="27"/>
      <c r="AN11" s="29" t="s">
        <v>5</v>
      </c>
      <c r="AO11" s="27"/>
      <c r="AP11" s="27"/>
      <c r="AQ11" s="26"/>
      <c r="BS11" s="21" t="s">
        <v>9</v>
      </c>
    </row>
    <row r="12" spans="1:73" ht="6.95" customHeight="1">
      <c r="B12" s="25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6"/>
      <c r="BS12" s="21" t="s">
        <v>9</v>
      </c>
    </row>
    <row r="13" spans="1:73" ht="14.45" customHeight="1">
      <c r="B13" s="25"/>
      <c r="C13" s="27"/>
      <c r="D13" s="31" t="s">
        <v>25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31" t="s">
        <v>22</v>
      </c>
      <c r="AL13" s="27"/>
      <c r="AM13" s="27"/>
      <c r="AN13" s="29" t="s">
        <v>5</v>
      </c>
      <c r="AO13" s="27"/>
      <c r="AP13" s="27"/>
      <c r="AQ13" s="26"/>
      <c r="BS13" s="21" t="s">
        <v>9</v>
      </c>
    </row>
    <row r="14" spans="1:73" ht="15">
      <c r="B14" s="25"/>
      <c r="C14" s="27"/>
      <c r="D14" s="27"/>
      <c r="E14" s="29" t="s">
        <v>26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31" t="s">
        <v>24</v>
      </c>
      <c r="AL14" s="27"/>
      <c r="AM14" s="27"/>
      <c r="AN14" s="29" t="s">
        <v>5</v>
      </c>
      <c r="AO14" s="27"/>
      <c r="AP14" s="27"/>
      <c r="AQ14" s="26"/>
      <c r="BS14" s="21" t="s">
        <v>9</v>
      </c>
    </row>
    <row r="15" spans="1:73" ht="6.95" customHeight="1">
      <c r="B15" s="25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6"/>
      <c r="BS15" s="21" t="s">
        <v>6</v>
      </c>
    </row>
    <row r="16" spans="1:73" ht="14.45" customHeight="1">
      <c r="B16" s="25"/>
      <c r="C16" s="27"/>
      <c r="D16" s="31" t="s">
        <v>27</v>
      </c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31" t="s">
        <v>22</v>
      </c>
      <c r="AL16" s="27"/>
      <c r="AM16" s="27"/>
      <c r="AN16" s="29" t="s">
        <v>5</v>
      </c>
      <c r="AO16" s="27"/>
      <c r="AP16" s="27"/>
      <c r="AQ16" s="26"/>
      <c r="BS16" s="21" t="s">
        <v>6</v>
      </c>
    </row>
    <row r="17" spans="2:71" ht="18.399999999999999" customHeight="1">
      <c r="B17" s="25"/>
      <c r="C17" s="27"/>
      <c r="D17" s="27"/>
      <c r="E17" s="29" t="s">
        <v>28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31" t="s">
        <v>24</v>
      </c>
      <c r="AL17" s="27"/>
      <c r="AM17" s="27"/>
      <c r="AN17" s="29" t="s">
        <v>5</v>
      </c>
      <c r="AO17" s="27"/>
      <c r="AP17" s="27"/>
      <c r="AQ17" s="26"/>
      <c r="BS17" s="21" t="s">
        <v>29</v>
      </c>
    </row>
    <row r="18" spans="2:71" ht="6.95" customHeight="1">
      <c r="B18" s="25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6"/>
      <c r="BS18" s="21" t="s">
        <v>30</v>
      </c>
    </row>
    <row r="19" spans="2:71" ht="14.45" customHeight="1">
      <c r="B19" s="25"/>
      <c r="C19" s="27"/>
      <c r="D19" s="31" t="s">
        <v>31</v>
      </c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31" t="s">
        <v>22</v>
      </c>
      <c r="AL19" s="27"/>
      <c r="AM19" s="27"/>
      <c r="AN19" s="29" t="s">
        <v>5</v>
      </c>
      <c r="AO19" s="27"/>
      <c r="AP19" s="27"/>
      <c r="AQ19" s="26"/>
      <c r="BS19" s="21" t="s">
        <v>30</v>
      </c>
    </row>
    <row r="20" spans="2:71" ht="18.399999999999999" customHeight="1">
      <c r="B20" s="25"/>
      <c r="C20" s="27"/>
      <c r="D20" s="27"/>
      <c r="E20" s="29" t="s">
        <v>32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31" t="s">
        <v>24</v>
      </c>
      <c r="AL20" s="27"/>
      <c r="AM20" s="27"/>
      <c r="AN20" s="29" t="s">
        <v>5</v>
      </c>
      <c r="AO20" s="27"/>
      <c r="AP20" s="27"/>
      <c r="AQ20" s="26"/>
    </row>
    <row r="21" spans="2:71" ht="6.95" customHeight="1">
      <c r="B21" s="25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6"/>
    </row>
    <row r="22" spans="2:71" ht="15">
      <c r="B22" s="25"/>
      <c r="C22" s="27"/>
      <c r="D22" s="31" t="s">
        <v>33</v>
      </c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6"/>
    </row>
    <row r="23" spans="2:71" ht="16.5" customHeight="1">
      <c r="B23" s="25"/>
      <c r="C23" s="27"/>
      <c r="D23" s="27"/>
      <c r="E23" s="190" t="s">
        <v>5</v>
      </c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O23" s="27"/>
      <c r="AP23" s="27"/>
      <c r="AQ23" s="26"/>
    </row>
    <row r="24" spans="2:71" ht="6.95" customHeight="1">
      <c r="B24" s="25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6"/>
    </row>
    <row r="25" spans="2:71" ht="6.95" customHeight="1">
      <c r="B25" s="25"/>
      <c r="C25" s="27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27"/>
      <c r="AQ25" s="26"/>
    </row>
    <row r="26" spans="2:71" ht="14.45" customHeight="1">
      <c r="B26" s="25"/>
      <c r="C26" s="27"/>
      <c r="D26" s="33" t="s">
        <v>34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14">
        <f>ROUND(AG87,2)</f>
        <v>0</v>
      </c>
      <c r="AL26" s="188"/>
      <c r="AM26" s="188"/>
      <c r="AN26" s="188"/>
      <c r="AO26" s="188"/>
      <c r="AP26" s="27"/>
      <c r="AQ26" s="26"/>
    </row>
    <row r="27" spans="2:71" ht="14.45" customHeight="1">
      <c r="B27" s="25"/>
      <c r="C27" s="27"/>
      <c r="D27" s="33" t="s">
        <v>35</v>
      </c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14">
        <f>ROUND(AG90,2)</f>
        <v>0</v>
      </c>
      <c r="AL27" s="214"/>
      <c r="AM27" s="214"/>
      <c r="AN27" s="214"/>
      <c r="AO27" s="214"/>
      <c r="AP27" s="27"/>
      <c r="AQ27" s="26"/>
    </row>
    <row r="28" spans="2:71" s="1" customFormat="1" ht="6.95" customHeight="1"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6"/>
    </row>
    <row r="29" spans="2:71" s="1" customFormat="1" ht="25.9" customHeight="1">
      <c r="B29" s="34"/>
      <c r="C29" s="35"/>
      <c r="D29" s="37" t="s">
        <v>36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215">
        <f>ROUND(AK26+AK27,2)</f>
        <v>0</v>
      </c>
      <c r="AL29" s="216"/>
      <c r="AM29" s="216"/>
      <c r="AN29" s="216"/>
      <c r="AO29" s="216"/>
      <c r="AP29" s="35"/>
      <c r="AQ29" s="36"/>
    </row>
    <row r="30" spans="2:71" s="1" customFormat="1" ht="6.95" customHeight="1"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6"/>
    </row>
    <row r="31" spans="2:71" s="2" customFormat="1" ht="14.45" customHeight="1">
      <c r="B31" s="39"/>
      <c r="C31" s="40"/>
      <c r="D31" s="41" t="s">
        <v>37</v>
      </c>
      <c r="E31" s="40"/>
      <c r="F31" s="41" t="s">
        <v>38</v>
      </c>
      <c r="G31" s="40"/>
      <c r="H31" s="40"/>
      <c r="I31" s="40"/>
      <c r="J31" s="40"/>
      <c r="K31" s="40"/>
      <c r="L31" s="180">
        <v>0.2</v>
      </c>
      <c r="M31" s="181"/>
      <c r="N31" s="181"/>
      <c r="O31" s="181"/>
      <c r="P31" s="40"/>
      <c r="Q31" s="40"/>
      <c r="R31" s="40"/>
      <c r="S31" s="40"/>
      <c r="T31" s="43" t="s">
        <v>39</v>
      </c>
      <c r="U31" s="40"/>
      <c r="V31" s="40"/>
      <c r="W31" s="182">
        <f>ROUND(AZ87+SUM(CD91),2)</f>
        <v>0</v>
      </c>
      <c r="X31" s="181"/>
      <c r="Y31" s="181"/>
      <c r="Z31" s="181"/>
      <c r="AA31" s="181"/>
      <c r="AB31" s="181"/>
      <c r="AC31" s="181"/>
      <c r="AD31" s="181"/>
      <c r="AE31" s="181"/>
      <c r="AF31" s="40"/>
      <c r="AG31" s="40"/>
      <c r="AH31" s="40"/>
      <c r="AI31" s="40"/>
      <c r="AJ31" s="40"/>
      <c r="AK31" s="182">
        <f>ROUND(AV87+SUM(BY91),2)</f>
        <v>0</v>
      </c>
      <c r="AL31" s="181"/>
      <c r="AM31" s="181"/>
      <c r="AN31" s="181"/>
      <c r="AO31" s="181"/>
      <c r="AP31" s="40"/>
      <c r="AQ31" s="44"/>
    </row>
    <row r="32" spans="2:71" s="2" customFormat="1" ht="14.45" customHeight="1">
      <c r="B32" s="39"/>
      <c r="C32" s="40"/>
      <c r="D32" s="40"/>
      <c r="E32" s="40"/>
      <c r="F32" s="41" t="s">
        <v>40</v>
      </c>
      <c r="G32" s="40"/>
      <c r="H32" s="40"/>
      <c r="I32" s="40"/>
      <c r="J32" s="40"/>
      <c r="K32" s="40"/>
      <c r="L32" s="180">
        <v>0.2</v>
      </c>
      <c r="M32" s="181"/>
      <c r="N32" s="181"/>
      <c r="O32" s="181"/>
      <c r="P32" s="40"/>
      <c r="Q32" s="40"/>
      <c r="R32" s="40"/>
      <c r="S32" s="40"/>
      <c r="T32" s="43" t="s">
        <v>39</v>
      </c>
      <c r="U32" s="40"/>
      <c r="V32" s="40"/>
      <c r="W32" s="182">
        <f>ROUND(BA87+SUM(CE91),2)</f>
        <v>0</v>
      </c>
      <c r="X32" s="181"/>
      <c r="Y32" s="181"/>
      <c r="Z32" s="181"/>
      <c r="AA32" s="181"/>
      <c r="AB32" s="181"/>
      <c r="AC32" s="181"/>
      <c r="AD32" s="181"/>
      <c r="AE32" s="181"/>
      <c r="AF32" s="40"/>
      <c r="AG32" s="40"/>
      <c r="AH32" s="40"/>
      <c r="AI32" s="40"/>
      <c r="AJ32" s="40"/>
      <c r="AK32" s="182">
        <f>ROUND(AW87+SUM(BZ91),2)</f>
        <v>0</v>
      </c>
      <c r="AL32" s="181"/>
      <c r="AM32" s="181"/>
      <c r="AN32" s="181"/>
      <c r="AO32" s="181"/>
      <c r="AP32" s="40"/>
      <c r="AQ32" s="44"/>
    </row>
    <row r="33" spans="2:43" s="2" customFormat="1" ht="14.45" hidden="1" customHeight="1">
      <c r="B33" s="39"/>
      <c r="C33" s="40"/>
      <c r="D33" s="40"/>
      <c r="E33" s="40"/>
      <c r="F33" s="41" t="s">
        <v>41</v>
      </c>
      <c r="G33" s="40"/>
      <c r="H33" s="40"/>
      <c r="I33" s="40"/>
      <c r="J33" s="40"/>
      <c r="K33" s="40"/>
      <c r="L33" s="180">
        <v>0.2</v>
      </c>
      <c r="M33" s="181"/>
      <c r="N33" s="181"/>
      <c r="O33" s="181"/>
      <c r="P33" s="40"/>
      <c r="Q33" s="40"/>
      <c r="R33" s="40"/>
      <c r="S33" s="40"/>
      <c r="T33" s="43" t="s">
        <v>39</v>
      </c>
      <c r="U33" s="40"/>
      <c r="V33" s="40"/>
      <c r="W33" s="182">
        <f>ROUND(BB87+SUM(CF91),2)</f>
        <v>0</v>
      </c>
      <c r="X33" s="181"/>
      <c r="Y33" s="181"/>
      <c r="Z33" s="181"/>
      <c r="AA33" s="181"/>
      <c r="AB33" s="181"/>
      <c r="AC33" s="181"/>
      <c r="AD33" s="181"/>
      <c r="AE33" s="181"/>
      <c r="AF33" s="40"/>
      <c r="AG33" s="40"/>
      <c r="AH33" s="40"/>
      <c r="AI33" s="40"/>
      <c r="AJ33" s="40"/>
      <c r="AK33" s="182">
        <v>0</v>
      </c>
      <c r="AL33" s="181"/>
      <c r="AM33" s="181"/>
      <c r="AN33" s="181"/>
      <c r="AO33" s="181"/>
      <c r="AP33" s="40"/>
      <c r="AQ33" s="44"/>
    </row>
    <row r="34" spans="2:43" s="2" customFormat="1" ht="14.45" hidden="1" customHeight="1">
      <c r="B34" s="39"/>
      <c r="C34" s="40"/>
      <c r="D34" s="40"/>
      <c r="E34" s="40"/>
      <c r="F34" s="41" t="s">
        <v>42</v>
      </c>
      <c r="G34" s="40"/>
      <c r="H34" s="40"/>
      <c r="I34" s="40"/>
      <c r="J34" s="40"/>
      <c r="K34" s="40"/>
      <c r="L34" s="180">
        <v>0.2</v>
      </c>
      <c r="M34" s="181"/>
      <c r="N34" s="181"/>
      <c r="O34" s="181"/>
      <c r="P34" s="40"/>
      <c r="Q34" s="40"/>
      <c r="R34" s="40"/>
      <c r="S34" s="40"/>
      <c r="T34" s="43" t="s">
        <v>39</v>
      </c>
      <c r="U34" s="40"/>
      <c r="V34" s="40"/>
      <c r="W34" s="182">
        <f>ROUND(BC87+SUM(CG91),2)</f>
        <v>0</v>
      </c>
      <c r="X34" s="181"/>
      <c r="Y34" s="181"/>
      <c r="Z34" s="181"/>
      <c r="AA34" s="181"/>
      <c r="AB34" s="181"/>
      <c r="AC34" s="181"/>
      <c r="AD34" s="181"/>
      <c r="AE34" s="181"/>
      <c r="AF34" s="40"/>
      <c r="AG34" s="40"/>
      <c r="AH34" s="40"/>
      <c r="AI34" s="40"/>
      <c r="AJ34" s="40"/>
      <c r="AK34" s="182">
        <v>0</v>
      </c>
      <c r="AL34" s="181"/>
      <c r="AM34" s="181"/>
      <c r="AN34" s="181"/>
      <c r="AO34" s="181"/>
      <c r="AP34" s="40"/>
      <c r="AQ34" s="44"/>
    </row>
    <row r="35" spans="2:43" s="2" customFormat="1" ht="14.45" hidden="1" customHeight="1">
      <c r="B35" s="39"/>
      <c r="C35" s="40"/>
      <c r="D35" s="40"/>
      <c r="E35" s="40"/>
      <c r="F35" s="41" t="s">
        <v>43</v>
      </c>
      <c r="G35" s="40"/>
      <c r="H35" s="40"/>
      <c r="I35" s="40"/>
      <c r="J35" s="40"/>
      <c r="K35" s="40"/>
      <c r="L35" s="180">
        <v>0</v>
      </c>
      <c r="M35" s="181"/>
      <c r="N35" s="181"/>
      <c r="O35" s="181"/>
      <c r="P35" s="40"/>
      <c r="Q35" s="40"/>
      <c r="R35" s="40"/>
      <c r="S35" s="40"/>
      <c r="T35" s="43" t="s">
        <v>39</v>
      </c>
      <c r="U35" s="40"/>
      <c r="V35" s="40"/>
      <c r="W35" s="182">
        <f>ROUND(BD87+SUM(CH91),2)</f>
        <v>0</v>
      </c>
      <c r="X35" s="181"/>
      <c r="Y35" s="181"/>
      <c r="Z35" s="181"/>
      <c r="AA35" s="181"/>
      <c r="AB35" s="181"/>
      <c r="AC35" s="181"/>
      <c r="AD35" s="181"/>
      <c r="AE35" s="181"/>
      <c r="AF35" s="40"/>
      <c r="AG35" s="40"/>
      <c r="AH35" s="40"/>
      <c r="AI35" s="40"/>
      <c r="AJ35" s="40"/>
      <c r="AK35" s="182">
        <v>0</v>
      </c>
      <c r="AL35" s="181"/>
      <c r="AM35" s="181"/>
      <c r="AN35" s="181"/>
      <c r="AO35" s="181"/>
      <c r="AP35" s="40"/>
      <c r="AQ35" s="44"/>
    </row>
    <row r="36" spans="2:43" s="1" customFormat="1" ht="6.95" customHeight="1"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6"/>
    </row>
    <row r="37" spans="2:43" s="1" customFormat="1" ht="25.9" customHeight="1">
      <c r="B37" s="34"/>
      <c r="C37" s="45"/>
      <c r="D37" s="46" t="s">
        <v>44</v>
      </c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8" t="s">
        <v>45</v>
      </c>
      <c r="U37" s="47"/>
      <c r="V37" s="47"/>
      <c r="W37" s="47"/>
      <c r="X37" s="191" t="s">
        <v>46</v>
      </c>
      <c r="Y37" s="192"/>
      <c r="Z37" s="192"/>
      <c r="AA37" s="192"/>
      <c r="AB37" s="192"/>
      <c r="AC37" s="47"/>
      <c r="AD37" s="47"/>
      <c r="AE37" s="47"/>
      <c r="AF37" s="47"/>
      <c r="AG37" s="47"/>
      <c r="AH37" s="47"/>
      <c r="AI37" s="47"/>
      <c r="AJ37" s="47"/>
      <c r="AK37" s="193">
        <f>SUM(AK29:AK35)</f>
        <v>0</v>
      </c>
      <c r="AL37" s="192"/>
      <c r="AM37" s="192"/>
      <c r="AN37" s="192"/>
      <c r="AO37" s="194"/>
      <c r="AP37" s="45"/>
      <c r="AQ37" s="36"/>
    </row>
    <row r="38" spans="2:43" s="1" customFormat="1" ht="14.45" customHeight="1">
      <c r="B38" s="34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6"/>
    </row>
    <row r="39" spans="2:43">
      <c r="B39" s="25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6"/>
    </row>
    <row r="40" spans="2:43">
      <c r="B40" s="25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6"/>
    </row>
    <row r="41" spans="2:43">
      <c r="B41" s="25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6"/>
    </row>
    <row r="42" spans="2:43">
      <c r="B42" s="25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6"/>
    </row>
    <row r="43" spans="2:43">
      <c r="B43" s="25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6"/>
    </row>
    <row r="44" spans="2:43">
      <c r="B44" s="25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6"/>
    </row>
    <row r="45" spans="2:43">
      <c r="B45" s="25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6"/>
    </row>
    <row r="46" spans="2:43">
      <c r="B46" s="25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6"/>
    </row>
    <row r="47" spans="2:43">
      <c r="B47" s="25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6"/>
    </row>
    <row r="48" spans="2:43">
      <c r="B48" s="25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6"/>
    </row>
    <row r="49" spans="2:43" s="1" customFormat="1" ht="15">
      <c r="B49" s="34"/>
      <c r="C49" s="35"/>
      <c r="D49" s="49" t="s">
        <v>47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1"/>
      <c r="AA49" s="35"/>
      <c r="AB49" s="35"/>
      <c r="AC49" s="49" t="s">
        <v>48</v>
      </c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1"/>
      <c r="AP49" s="35"/>
      <c r="AQ49" s="36"/>
    </row>
    <row r="50" spans="2:43">
      <c r="B50" s="25"/>
      <c r="C50" s="27"/>
      <c r="D50" s="52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53"/>
      <c r="AA50" s="27"/>
      <c r="AB50" s="27"/>
      <c r="AC50" s="52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53"/>
      <c r="AP50" s="27"/>
      <c r="AQ50" s="26"/>
    </row>
    <row r="51" spans="2:43">
      <c r="B51" s="25"/>
      <c r="C51" s="27"/>
      <c r="D51" s="52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53"/>
      <c r="AA51" s="27"/>
      <c r="AB51" s="27"/>
      <c r="AC51" s="52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53"/>
      <c r="AP51" s="27"/>
      <c r="AQ51" s="26"/>
    </row>
    <row r="52" spans="2:43">
      <c r="B52" s="25"/>
      <c r="C52" s="27"/>
      <c r="D52" s="52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53"/>
      <c r="AA52" s="27"/>
      <c r="AB52" s="27"/>
      <c r="AC52" s="52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53"/>
      <c r="AP52" s="27"/>
      <c r="AQ52" s="26"/>
    </row>
    <row r="53" spans="2:43">
      <c r="B53" s="25"/>
      <c r="C53" s="27"/>
      <c r="D53" s="52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53"/>
      <c r="AA53" s="27"/>
      <c r="AB53" s="27"/>
      <c r="AC53" s="52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53"/>
      <c r="AP53" s="27"/>
      <c r="AQ53" s="26"/>
    </row>
    <row r="54" spans="2:43">
      <c r="B54" s="25"/>
      <c r="C54" s="27"/>
      <c r="D54" s="52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53"/>
      <c r="AA54" s="27"/>
      <c r="AB54" s="27"/>
      <c r="AC54" s="52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53"/>
      <c r="AP54" s="27"/>
      <c r="AQ54" s="26"/>
    </row>
    <row r="55" spans="2:43">
      <c r="B55" s="25"/>
      <c r="C55" s="27"/>
      <c r="D55" s="52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53"/>
      <c r="AA55" s="27"/>
      <c r="AB55" s="27"/>
      <c r="AC55" s="52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53"/>
      <c r="AP55" s="27"/>
      <c r="AQ55" s="26"/>
    </row>
    <row r="56" spans="2:43">
      <c r="B56" s="25"/>
      <c r="C56" s="27"/>
      <c r="D56" s="52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53"/>
      <c r="AA56" s="27"/>
      <c r="AB56" s="27"/>
      <c r="AC56" s="52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53"/>
      <c r="AP56" s="27"/>
      <c r="AQ56" s="26"/>
    </row>
    <row r="57" spans="2:43">
      <c r="B57" s="25"/>
      <c r="C57" s="27"/>
      <c r="D57" s="52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53"/>
      <c r="AA57" s="27"/>
      <c r="AB57" s="27"/>
      <c r="AC57" s="52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53"/>
      <c r="AP57" s="27"/>
      <c r="AQ57" s="26"/>
    </row>
    <row r="58" spans="2:43" s="1" customFormat="1" ht="15">
      <c r="B58" s="34"/>
      <c r="C58" s="35"/>
      <c r="D58" s="54" t="s">
        <v>49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6" t="s">
        <v>50</v>
      </c>
      <c r="S58" s="55"/>
      <c r="T58" s="55"/>
      <c r="U58" s="55"/>
      <c r="V58" s="55"/>
      <c r="W58" s="55"/>
      <c r="X58" s="55"/>
      <c r="Y58" s="55"/>
      <c r="Z58" s="57"/>
      <c r="AA58" s="35"/>
      <c r="AB58" s="35"/>
      <c r="AC58" s="54" t="s">
        <v>49</v>
      </c>
      <c r="AD58" s="55"/>
      <c r="AE58" s="55"/>
      <c r="AF58" s="55"/>
      <c r="AG58" s="55"/>
      <c r="AH58" s="55"/>
      <c r="AI58" s="55"/>
      <c r="AJ58" s="55"/>
      <c r="AK58" s="55"/>
      <c r="AL58" s="55"/>
      <c r="AM58" s="56" t="s">
        <v>50</v>
      </c>
      <c r="AN58" s="55"/>
      <c r="AO58" s="57"/>
      <c r="AP58" s="35"/>
      <c r="AQ58" s="36"/>
    </row>
    <row r="59" spans="2:43">
      <c r="B59" s="25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6"/>
    </row>
    <row r="60" spans="2:43" s="1" customFormat="1" ht="15">
      <c r="B60" s="34"/>
      <c r="C60" s="35"/>
      <c r="D60" s="49" t="s">
        <v>51</v>
      </c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1"/>
      <c r="AA60" s="35"/>
      <c r="AB60" s="35"/>
      <c r="AC60" s="49" t="s">
        <v>52</v>
      </c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1"/>
      <c r="AP60" s="35"/>
      <c r="AQ60" s="36"/>
    </row>
    <row r="61" spans="2:43">
      <c r="B61" s="25"/>
      <c r="C61" s="27"/>
      <c r="D61" s="52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53"/>
      <c r="AA61" s="27"/>
      <c r="AB61" s="27"/>
      <c r="AC61" s="52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53"/>
      <c r="AP61" s="27"/>
      <c r="AQ61" s="26"/>
    </row>
    <row r="62" spans="2:43">
      <c r="B62" s="25"/>
      <c r="C62" s="27"/>
      <c r="D62" s="52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53"/>
      <c r="AA62" s="27"/>
      <c r="AB62" s="27"/>
      <c r="AC62" s="52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53"/>
      <c r="AP62" s="27"/>
      <c r="AQ62" s="26"/>
    </row>
    <row r="63" spans="2:43">
      <c r="B63" s="25"/>
      <c r="C63" s="27"/>
      <c r="D63" s="52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53"/>
      <c r="AA63" s="27"/>
      <c r="AB63" s="27"/>
      <c r="AC63" s="52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53"/>
      <c r="AP63" s="27"/>
      <c r="AQ63" s="26"/>
    </row>
    <row r="64" spans="2:43">
      <c r="B64" s="25"/>
      <c r="C64" s="27"/>
      <c r="D64" s="52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53"/>
      <c r="AA64" s="27"/>
      <c r="AB64" s="27"/>
      <c r="AC64" s="52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53"/>
      <c r="AP64" s="27"/>
      <c r="AQ64" s="26"/>
    </row>
    <row r="65" spans="2:43">
      <c r="B65" s="25"/>
      <c r="C65" s="27"/>
      <c r="D65" s="52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53"/>
      <c r="AA65" s="27"/>
      <c r="AB65" s="27"/>
      <c r="AC65" s="52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53"/>
      <c r="AP65" s="27"/>
      <c r="AQ65" s="26"/>
    </row>
    <row r="66" spans="2:43">
      <c r="B66" s="25"/>
      <c r="C66" s="27"/>
      <c r="D66" s="52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53"/>
      <c r="AA66" s="27"/>
      <c r="AB66" s="27"/>
      <c r="AC66" s="52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53"/>
      <c r="AP66" s="27"/>
      <c r="AQ66" s="26"/>
    </row>
    <row r="67" spans="2:43">
      <c r="B67" s="25"/>
      <c r="C67" s="27"/>
      <c r="D67" s="52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53"/>
      <c r="AA67" s="27"/>
      <c r="AB67" s="27"/>
      <c r="AC67" s="52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53"/>
      <c r="AP67" s="27"/>
      <c r="AQ67" s="26"/>
    </row>
    <row r="68" spans="2:43">
      <c r="B68" s="25"/>
      <c r="C68" s="27"/>
      <c r="D68" s="52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53"/>
      <c r="AA68" s="27"/>
      <c r="AB68" s="27"/>
      <c r="AC68" s="52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53"/>
      <c r="AP68" s="27"/>
      <c r="AQ68" s="26"/>
    </row>
    <row r="69" spans="2:43" s="1" customFormat="1" ht="15">
      <c r="B69" s="34"/>
      <c r="C69" s="35"/>
      <c r="D69" s="54" t="s">
        <v>49</v>
      </c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6" t="s">
        <v>50</v>
      </c>
      <c r="S69" s="55"/>
      <c r="T69" s="55"/>
      <c r="U69" s="55"/>
      <c r="V69" s="55"/>
      <c r="W69" s="55"/>
      <c r="X69" s="55"/>
      <c r="Y69" s="55"/>
      <c r="Z69" s="57"/>
      <c r="AA69" s="35"/>
      <c r="AB69" s="35"/>
      <c r="AC69" s="54" t="s">
        <v>49</v>
      </c>
      <c r="AD69" s="55"/>
      <c r="AE69" s="55"/>
      <c r="AF69" s="55"/>
      <c r="AG69" s="55"/>
      <c r="AH69" s="55"/>
      <c r="AI69" s="55"/>
      <c r="AJ69" s="55"/>
      <c r="AK69" s="55"/>
      <c r="AL69" s="55"/>
      <c r="AM69" s="56" t="s">
        <v>50</v>
      </c>
      <c r="AN69" s="55"/>
      <c r="AO69" s="57"/>
      <c r="AP69" s="35"/>
      <c r="AQ69" s="36"/>
    </row>
    <row r="70" spans="2:43" s="1" customFormat="1" ht="6.95" customHeight="1">
      <c r="B70" s="34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6"/>
    </row>
    <row r="71" spans="2:43" s="1" customFormat="1" ht="6.95" customHeight="1"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60"/>
    </row>
    <row r="75" spans="2:43" s="1" customFormat="1" ht="6.95" customHeight="1"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3"/>
    </row>
    <row r="76" spans="2:43" s="1" customFormat="1" ht="36.950000000000003" customHeight="1">
      <c r="B76" s="34"/>
      <c r="C76" s="185" t="s">
        <v>53</v>
      </c>
      <c r="D76" s="186"/>
      <c r="E76" s="186"/>
      <c r="F76" s="186"/>
      <c r="G76" s="186"/>
      <c r="H76" s="186"/>
      <c r="I76" s="186"/>
      <c r="J76" s="186"/>
      <c r="K76" s="186"/>
      <c r="L76" s="186"/>
      <c r="M76" s="186"/>
      <c r="N76" s="186"/>
      <c r="O76" s="186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  <c r="AA76" s="186"/>
      <c r="AB76" s="186"/>
      <c r="AC76" s="186"/>
      <c r="AD76" s="186"/>
      <c r="AE76" s="186"/>
      <c r="AF76" s="186"/>
      <c r="AG76" s="186"/>
      <c r="AH76" s="186"/>
      <c r="AI76" s="186"/>
      <c r="AJ76" s="186"/>
      <c r="AK76" s="186"/>
      <c r="AL76" s="186"/>
      <c r="AM76" s="186"/>
      <c r="AN76" s="186"/>
      <c r="AO76" s="186"/>
      <c r="AP76" s="186"/>
      <c r="AQ76" s="36"/>
    </row>
    <row r="77" spans="2:43" s="3" customFormat="1" ht="14.45" customHeight="1">
      <c r="B77" s="64"/>
      <c r="C77" s="31" t="s">
        <v>13</v>
      </c>
      <c r="D77" s="65"/>
      <c r="E77" s="65"/>
      <c r="F77" s="65"/>
      <c r="G77" s="65"/>
      <c r="H77" s="65"/>
      <c r="I77" s="65"/>
      <c r="J77" s="65"/>
      <c r="K77" s="65"/>
      <c r="L77" s="65" t="str">
        <f>K5</f>
        <v>286</v>
      </c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6"/>
    </row>
    <row r="78" spans="2:43" s="4" customFormat="1" ht="36.950000000000003" customHeight="1">
      <c r="B78" s="67"/>
      <c r="C78" s="68" t="s">
        <v>15</v>
      </c>
      <c r="D78" s="69"/>
      <c r="E78" s="69"/>
      <c r="F78" s="69"/>
      <c r="G78" s="69"/>
      <c r="H78" s="69"/>
      <c r="I78" s="69"/>
      <c r="J78" s="69"/>
      <c r="K78" s="69"/>
      <c r="L78" s="195" t="str">
        <f>K6</f>
        <v>LESNÁ ÚVRAŤOVÁ ŽELEZNICA TANEČNÍK- objekt pre remeslá</v>
      </c>
      <c r="M78" s="196"/>
      <c r="N78" s="196"/>
      <c r="O78" s="196"/>
      <c r="P78" s="196"/>
      <c r="Q78" s="196"/>
      <c r="R78" s="196"/>
      <c r="S78" s="196"/>
      <c r="T78" s="196"/>
      <c r="U78" s="196"/>
      <c r="V78" s="196"/>
      <c r="W78" s="196"/>
      <c r="X78" s="196"/>
      <c r="Y78" s="196"/>
      <c r="Z78" s="196"/>
      <c r="AA78" s="196"/>
      <c r="AB78" s="196"/>
      <c r="AC78" s="196"/>
      <c r="AD78" s="196"/>
      <c r="AE78" s="196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69"/>
      <c r="AQ78" s="70"/>
    </row>
    <row r="79" spans="2:43" s="1" customFormat="1" ht="6.95" customHeight="1">
      <c r="B79" s="34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6"/>
    </row>
    <row r="80" spans="2:43" s="1" customFormat="1" ht="15">
      <c r="B80" s="34"/>
      <c r="C80" s="31" t="s">
        <v>18</v>
      </c>
      <c r="D80" s="35"/>
      <c r="E80" s="35"/>
      <c r="F80" s="35"/>
      <c r="G80" s="35"/>
      <c r="H80" s="35"/>
      <c r="I80" s="35"/>
      <c r="J80" s="35"/>
      <c r="K80" s="35"/>
      <c r="L80" s="71" t="str">
        <f>IF(K8="","",K8)</f>
        <v/>
      </c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1" t="s">
        <v>20</v>
      </c>
      <c r="AJ80" s="35"/>
      <c r="AK80" s="35"/>
      <c r="AL80" s="35"/>
      <c r="AM80" s="72">
        <f>IF(AN8= "","",AN8)</f>
        <v>43235</v>
      </c>
      <c r="AN80" s="35"/>
      <c r="AO80" s="35"/>
      <c r="AP80" s="35"/>
      <c r="AQ80" s="36"/>
    </row>
    <row r="81" spans="1:76" s="1" customFormat="1" ht="6.95" customHeight="1">
      <c r="B81" s="34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6"/>
    </row>
    <row r="82" spans="1:76" s="1" customFormat="1" ht="15">
      <c r="B82" s="34"/>
      <c r="C82" s="31" t="s">
        <v>21</v>
      </c>
      <c r="D82" s="35"/>
      <c r="E82" s="35"/>
      <c r="F82" s="35"/>
      <c r="G82" s="35"/>
      <c r="H82" s="35"/>
      <c r="I82" s="35"/>
      <c r="J82" s="35"/>
      <c r="K82" s="35"/>
      <c r="L82" s="65" t="str">
        <f>IF(E11= "","",E11)</f>
        <v>Oravské múzeum P.O.Hviezdoslava,Dolný Kubín</v>
      </c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1" t="s">
        <v>27</v>
      </c>
      <c r="AJ82" s="35"/>
      <c r="AK82" s="35"/>
      <c r="AL82" s="35"/>
      <c r="AM82" s="197" t="str">
        <f>IF(E17="","",E17)</f>
        <v>Akad.arch.Vladimír Jánoš</v>
      </c>
      <c r="AN82" s="197"/>
      <c r="AO82" s="197"/>
      <c r="AP82" s="197"/>
      <c r="AQ82" s="36"/>
      <c r="AS82" s="201" t="s">
        <v>54</v>
      </c>
      <c r="AT82" s="202"/>
      <c r="AU82" s="50"/>
      <c r="AV82" s="50"/>
      <c r="AW82" s="50"/>
      <c r="AX82" s="50"/>
      <c r="AY82" s="50"/>
      <c r="AZ82" s="50"/>
      <c r="BA82" s="50"/>
      <c r="BB82" s="50"/>
      <c r="BC82" s="50"/>
      <c r="BD82" s="51"/>
    </row>
    <row r="83" spans="1:76" s="1" customFormat="1" ht="15">
      <c r="B83" s="34"/>
      <c r="C83" s="31" t="s">
        <v>25</v>
      </c>
      <c r="D83" s="35"/>
      <c r="E83" s="35"/>
      <c r="F83" s="35"/>
      <c r="G83" s="35"/>
      <c r="H83" s="35"/>
      <c r="I83" s="35"/>
      <c r="J83" s="35"/>
      <c r="K83" s="35"/>
      <c r="L83" s="65" t="str">
        <f>IF(E14="","",E14)</f>
        <v xml:space="preserve"> </v>
      </c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1" t="s">
        <v>31</v>
      </c>
      <c r="AJ83" s="35"/>
      <c r="AK83" s="35"/>
      <c r="AL83" s="35"/>
      <c r="AM83" s="197" t="str">
        <f>IF(E20="","",E20)</f>
        <v>Ing.Rybárová</v>
      </c>
      <c r="AN83" s="197"/>
      <c r="AO83" s="197"/>
      <c r="AP83" s="197"/>
      <c r="AQ83" s="36"/>
      <c r="AS83" s="203"/>
      <c r="AT83" s="204"/>
      <c r="AU83" s="35"/>
      <c r="AV83" s="35"/>
      <c r="AW83" s="35"/>
      <c r="AX83" s="35"/>
      <c r="AY83" s="35"/>
      <c r="AZ83" s="35"/>
      <c r="BA83" s="35"/>
      <c r="BB83" s="35"/>
      <c r="BC83" s="35"/>
      <c r="BD83" s="73"/>
    </row>
    <row r="84" spans="1:76" s="1" customFormat="1" ht="10.9" customHeight="1">
      <c r="B84" s="34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6"/>
      <c r="AS84" s="203"/>
      <c r="AT84" s="204"/>
      <c r="AU84" s="35"/>
      <c r="AV84" s="35"/>
      <c r="AW84" s="35"/>
      <c r="AX84" s="35"/>
      <c r="AY84" s="35"/>
      <c r="AZ84" s="35"/>
      <c r="BA84" s="35"/>
      <c r="BB84" s="35"/>
      <c r="BC84" s="35"/>
      <c r="BD84" s="73"/>
    </row>
    <row r="85" spans="1:76" s="1" customFormat="1" ht="29.25" customHeight="1">
      <c r="B85" s="34"/>
      <c r="C85" s="205" t="s">
        <v>55</v>
      </c>
      <c r="D85" s="206"/>
      <c r="E85" s="206"/>
      <c r="F85" s="206"/>
      <c r="G85" s="206"/>
      <c r="H85" s="74"/>
      <c r="I85" s="207" t="s">
        <v>56</v>
      </c>
      <c r="J85" s="206"/>
      <c r="K85" s="206"/>
      <c r="L85" s="206"/>
      <c r="M85" s="206"/>
      <c r="N85" s="206"/>
      <c r="O85" s="206"/>
      <c r="P85" s="206"/>
      <c r="Q85" s="206"/>
      <c r="R85" s="206"/>
      <c r="S85" s="206"/>
      <c r="T85" s="206"/>
      <c r="U85" s="206"/>
      <c r="V85" s="206"/>
      <c r="W85" s="206"/>
      <c r="X85" s="206"/>
      <c r="Y85" s="206"/>
      <c r="Z85" s="206"/>
      <c r="AA85" s="206"/>
      <c r="AB85" s="206"/>
      <c r="AC85" s="206"/>
      <c r="AD85" s="206"/>
      <c r="AE85" s="206"/>
      <c r="AF85" s="206"/>
      <c r="AG85" s="207" t="s">
        <v>57</v>
      </c>
      <c r="AH85" s="206"/>
      <c r="AI85" s="206"/>
      <c r="AJ85" s="206"/>
      <c r="AK85" s="206"/>
      <c r="AL85" s="206"/>
      <c r="AM85" s="206"/>
      <c r="AN85" s="207" t="s">
        <v>58</v>
      </c>
      <c r="AO85" s="206"/>
      <c r="AP85" s="208"/>
      <c r="AQ85" s="36"/>
      <c r="AS85" s="75" t="s">
        <v>59</v>
      </c>
      <c r="AT85" s="76" t="s">
        <v>60</v>
      </c>
      <c r="AU85" s="76" t="s">
        <v>61</v>
      </c>
      <c r="AV85" s="76" t="s">
        <v>62</v>
      </c>
      <c r="AW85" s="76" t="s">
        <v>63</v>
      </c>
      <c r="AX85" s="76" t="s">
        <v>64</v>
      </c>
      <c r="AY85" s="76" t="s">
        <v>65</v>
      </c>
      <c r="AZ85" s="76" t="s">
        <v>66</v>
      </c>
      <c r="BA85" s="76" t="s">
        <v>67</v>
      </c>
      <c r="BB85" s="76" t="s">
        <v>68</v>
      </c>
      <c r="BC85" s="76" t="s">
        <v>69</v>
      </c>
      <c r="BD85" s="77" t="s">
        <v>70</v>
      </c>
    </row>
    <row r="86" spans="1:76" s="1" customFormat="1" ht="10.9" customHeight="1"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6"/>
      <c r="AS86" s="78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1"/>
    </row>
    <row r="87" spans="1:76" s="4" customFormat="1" ht="32.450000000000003" customHeight="1">
      <c r="B87" s="67"/>
      <c r="C87" s="79" t="s">
        <v>71</v>
      </c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199">
        <f>ROUND(AG88,2)</f>
        <v>0</v>
      </c>
      <c r="AH87" s="199"/>
      <c r="AI87" s="199"/>
      <c r="AJ87" s="199"/>
      <c r="AK87" s="199"/>
      <c r="AL87" s="199"/>
      <c r="AM87" s="199"/>
      <c r="AN87" s="200">
        <f>SUM(AG87,AT87)</f>
        <v>0</v>
      </c>
      <c r="AO87" s="200"/>
      <c r="AP87" s="200"/>
      <c r="AQ87" s="70"/>
      <c r="AS87" s="81">
        <f>ROUND(AS88,2)</f>
        <v>0</v>
      </c>
      <c r="AT87" s="82">
        <f>ROUND(SUM(AV87:AW87),2)</f>
        <v>0</v>
      </c>
      <c r="AU87" s="83">
        <f>ROUND(AU88,5)</f>
        <v>1632.4418900000001</v>
      </c>
      <c r="AV87" s="82">
        <f>ROUND(AZ87*L31,2)</f>
        <v>0</v>
      </c>
      <c r="AW87" s="82">
        <f>ROUND(BA87*L32,2)</f>
        <v>0</v>
      </c>
      <c r="AX87" s="82">
        <f>ROUND(BB87*L31,2)</f>
        <v>0</v>
      </c>
      <c r="AY87" s="82">
        <f>ROUND(BC87*L32,2)</f>
        <v>0</v>
      </c>
      <c r="AZ87" s="82">
        <f>ROUND(AZ88,2)</f>
        <v>0</v>
      </c>
      <c r="BA87" s="82">
        <f>ROUND(BA88,2)</f>
        <v>0</v>
      </c>
      <c r="BB87" s="82">
        <f>ROUND(BB88,2)</f>
        <v>0</v>
      </c>
      <c r="BC87" s="82">
        <f>ROUND(BC88,2)</f>
        <v>0</v>
      </c>
      <c r="BD87" s="84">
        <f>ROUND(BD88,2)</f>
        <v>0</v>
      </c>
      <c r="BS87" s="85" t="s">
        <v>72</v>
      </c>
      <c r="BT87" s="85" t="s">
        <v>73</v>
      </c>
      <c r="BU87" s="86" t="s">
        <v>74</v>
      </c>
      <c r="BV87" s="85" t="s">
        <v>75</v>
      </c>
      <c r="BW87" s="85" t="s">
        <v>76</v>
      </c>
      <c r="BX87" s="85" t="s">
        <v>77</v>
      </c>
    </row>
    <row r="88" spans="1:76" s="5" customFormat="1" ht="16.5" customHeight="1">
      <c r="A88" s="87" t="s">
        <v>78</v>
      </c>
      <c r="B88" s="88"/>
      <c r="C88" s="89"/>
      <c r="D88" s="198"/>
      <c r="E88" s="198"/>
      <c r="F88" s="198"/>
      <c r="G88" s="198"/>
      <c r="H88" s="198"/>
      <c r="I88" s="90"/>
      <c r="J88" s="198"/>
      <c r="K88" s="198"/>
      <c r="L88" s="198"/>
      <c r="M88" s="198"/>
      <c r="N88" s="198"/>
      <c r="O88" s="198"/>
      <c r="P88" s="198"/>
      <c r="Q88" s="198"/>
      <c r="R88" s="198"/>
      <c r="S88" s="198"/>
      <c r="T88" s="198"/>
      <c r="U88" s="198"/>
      <c r="V88" s="198"/>
      <c r="W88" s="198"/>
      <c r="X88" s="198"/>
      <c r="Y88" s="198"/>
      <c r="Z88" s="198"/>
      <c r="AA88" s="198"/>
      <c r="AB88" s="198"/>
      <c r="AC88" s="198"/>
      <c r="AD88" s="198"/>
      <c r="AE88" s="198"/>
      <c r="AF88" s="198"/>
      <c r="AG88" s="212">
        <f>'Výkaz výmer arch.'!M30</f>
        <v>0</v>
      </c>
      <c r="AH88" s="213"/>
      <c r="AI88" s="213"/>
      <c r="AJ88" s="213"/>
      <c r="AK88" s="213"/>
      <c r="AL88" s="213"/>
      <c r="AM88" s="213"/>
      <c r="AN88" s="212">
        <f>SUM(AG88,AT88)</f>
        <v>0</v>
      </c>
      <c r="AO88" s="213"/>
      <c r="AP88" s="213"/>
      <c r="AQ88" s="91"/>
      <c r="AS88" s="92">
        <f>'Výkaz výmer arch.'!M28</f>
        <v>0</v>
      </c>
      <c r="AT88" s="93">
        <f>ROUND(SUM(AV88:AW88),2)</f>
        <v>0</v>
      </c>
      <c r="AU88" s="94">
        <f>'Výkaz výmer arch.'!W135</f>
        <v>1632.4418876100001</v>
      </c>
      <c r="AV88" s="93">
        <f>'Výkaz výmer arch.'!M32</f>
        <v>0</v>
      </c>
      <c r="AW88" s="93">
        <f>'Výkaz výmer arch.'!M33</f>
        <v>0</v>
      </c>
      <c r="AX88" s="93">
        <f>'Výkaz výmer arch.'!M34</f>
        <v>0</v>
      </c>
      <c r="AY88" s="93">
        <f>'Výkaz výmer arch.'!M35</f>
        <v>0</v>
      </c>
      <c r="AZ88" s="93">
        <f>'Výkaz výmer arch.'!H32</f>
        <v>0</v>
      </c>
      <c r="BA88" s="93">
        <f>'Výkaz výmer arch.'!H33</f>
        <v>0</v>
      </c>
      <c r="BB88" s="93">
        <f>'Výkaz výmer arch.'!H34</f>
        <v>0</v>
      </c>
      <c r="BC88" s="93">
        <f>'Výkaz výmer arch.'!H35</f>
        <v>0</v>
      </c>
      <c r="BD88" s="95">
        <f>'Výkaz výmer arch.'!H36</f>
        <v>0</v>
      </c>
      <c r="BT88" s="96" t="s">
        <v>80</v>
      </c>
      <c r="BV88" s="96" t="s">
        <v>75</v>
      </c>
      <c r="BW88" s="96" t="s">
        <v>81</v>
      </c>
      <c r="BX88" s="96" t="s">
        <v>76</v>
      </c>
    </row>
    <row r="89" spans="1:76">
      <c r="B89" s="25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6"/>
    </row>
    <row r="90" spans="1:76" s="1" customFormat="1" ht="30" customHeight="1">
      <c r="B90" s="34"/>
      <c r="C90" s="79" t="s">
        <v>82</v>
      </c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200">
        <v>0</v>
      </c>
      <c r="AH90" s="200"/>
      <c r="AI90" s="200"/>
      <c r="AJ90" s="200"/>
      <c r="AK90" s="200"/>
      <c r="AL90" s="200"/>
      <c r="AM90" s="200"/>
      <c r="AN90" s="200">
        <v>0</v>
      </c>
      <c r="AO90" s="200"/>
      <c r="AP90" s="200"/>
      <c r="AQ90" s="36"/>
      <c r="AS90" s="75" t="s">
        <v>83</v>
      </c>
      <c r="AT90" s="76" t="s">
        <v>84</v>
      </c>
      <c r="AU90" s="76" t="s">
        <v>37</v>
      </c>
      <c r="AV90" s="77" t="s">
        <v>60</v>
      </c>
    </row>
    <row r="91" spans="1:76" s="1" customFormat="1" ht="10.9" customHeight="1">
      <c r="B91" s="34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6"/>
      <c r="AS91" s="97"/>
      <c r="AT91" s="55"/>
      <c r="AU91" s="55"/>
      <c r="AV91" s="57"/>
    </row>
    <row r="92" spans="1:76" s="1" customFormat="1" ht="30" customHeight="1">
      <c r="B92" s="34"/>
      <c r="C92" s="98" t="s">
        <v>85</v>
      </c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  <c r="AA92" s="99"/>
      <c r="AB92" s="99"/>
      <c r="AC92" s="99"/>
      <c r="AD92" s="99"/>
      <c r="AE92" s="99"/>
      <c r="AF92" s="99"/>
      <c r="AG92" s="209">
        <f>ROUND(AG87+AG90,2)</f>
        <v>0</v>
      </c>
      <c r="AH92" s="209"/>
      <c r="AI92" s="209"/>
      <c r="AJ92" s="209"/>
      <c r="AK92" s="209"/>
      <c r="AL92" s="209"/>
      <c r="AM92" s="209"/>
      <c r="AN92" s="209">
        <f>AN87+AN90</f>
        <v>0</v>
      </c>
      <c r="AO92" s="209"/>
      <c r="AP92" s="209"/>
      <c r="AQ92" s="36"/>
    </row>
    <row r="93" spans="1:76" s="1" customFormat="1" ht="6.95" customHeight="1">
      <c r="B93" s="58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59"/>
      <c r="AO93" s="59"/>
      <c r="AP93" s="59"/>
      <c r="AQ93" s="60"/>
    </row>
  </sheetData>
  <mergeCells count="45">
    <mergeCell ref="AG90:AM90"/>
    <mergeCell ref="AN90:AP90"/>
    <mergeCell ref="AG92:AM92"/>
    <mergeCell ref="AN92:AP92"/>
    <mergeCell ref="AR2:BE2"/>
    <mergeCell ref="AN88:AP88"/>
    <mergeCell ref="AG88:AM88"/>
    <mergeCell ref="AK26:AO26"/>
    <mergeCell ref="AK27:AO27"/>
    <mergeCell ref="AK29:AO29"/>
    <mergeCell ref="D88:H88"/>
    <mergeCell ref="J88:AF88"/>
    <mergeCell ref="AG87:AM87"/>
    <mergeCell ref="AN87:AP87"/>
    <mergeCell ref="AS82:AT84"/>
    <mergeCell ref="AM83:AP83"/>
    <mergeCell ref="C85:G85"/>
    <mergeCell ref="I85:AF85"/>
    <mergeCell ref="AG85:AM85"/>
    <mergeCell ref="AN85:AP85"/>
    <mergeCell ref="X37:AB37"/>
    <mergeCell ref="AK37:AO37"/>
    <mergeCell ref="C76:AP76"/>
    <mergeCell ref="L78:AO78"/>
    <mergeCell ref="AM82:AP82"/>
    <mergeCell ref="L34:O34"/>
    <mergeCell ref="W34:AE34"/>
    <mergeCell ref="AK34:AO34"/>
    <mergeCell ref="L35:O35"/>
    <mergeCell ref="W35:AE35"/>
    <mergeCell ref="AK35:AO35"/>
    <mergeCell ref="L32:O32"/>
    <mergeCell ref="W32:AE32"/>
    <mergeCell ref="AK32:AO32"/>
    <mergeCell ref="L33:O33"/>
    <mergeCell ref="W33:AE33"/>
    <mergeCell ref="AK33:AO33"/>
    <mergeCell ref="L31:O31"/>
    <mergeCell ref="W31:AE31"/>
    <mergeCell ref="AK31:AO31"/>
    <mergeCell ref="C2:AP2"/>
    <mergeCell ref="C4:AP4"/>
    <mergeCell ref="K5:AO5"/>
    <mergeCell ref="K6:AO6"/>
    <mergeCell ref="E23:AN23"/>
  </mergeCells>
  <hyperlinks>
    <hyperlink ref="K1:S1" location="C2" display="1) Súhrnný list stavby"/>
    <hyperlink ref="W1:AF1" location="C87" display="2) Rekapitulácia objektov"/>
    <hyperlink ref="A88" location="'3 - Precenený rozpočet'!C2" display="/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817"/>
  <sheetViews>
    <sheetView showGridLines="0" workbookViewId="0">
      <pane ySplit="1" topLeftCell="A2" activePane="bottomLeft" state="frozen"/>
      <selection pane="bottomLeft" activeCell="F129" sqref="F129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00"/>
      <c r="B1" s="14"/>
      <c r="C1" s="14"/>
      <c r="D1" s="15" t="s">
        <v>1</v>
      </c>
      <c r="E1" s="14"/>
      <c r="F1" s="16" t="s">
        <v>86</v>
      </c>
      <c r="G1" s="16"/>
      <c r="H1" s="258" t="s">
        <v>87</v>
      </c>
      <c r="I1" s="258"/>
      <c r="J1" s="258"/>
      <c r="K1" s="258"/>
      <c r="L1" s="16" t="s">
        <v>88</v>
      </c>
      <c r="M1" s="14"/>
      <c r="N1" s="14"/>
      <c r="O1" s="15" t="s">
        <v>89</v>
      </c>
      <c r="P1" s="14"/>
      <c r="Q1" s="14"/>
      <c r="R1" s="14"/>
      <c r="S1" s="16" t="s">
        <v>90</v>
      </c>
      <c r="T1" s="16"/>
      <c r="U1" s="100"/>
      <c r="V1" s="100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ht="36.950000000000003" customHeight="1">
      <c r="C2" s="183" t="s">
        <v>7</v>
      </c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S2" s="210" t="s">
        <v>8</v>
      </c>
      <c r="T2" s="211"/>
      <c r="U2" s="211"/>
      <c r="V2" s="211"/>
      <c r="W2" s="211"/>
      <c r="X2" s="211"/>
      <c r="Y2" s="211"/>
      <c r="Z2" s="211"/>
      <c r="AA2" s="211"/>
      <c r="AB2" s="211"/>
      <c r="AC2" s="211"/>
      <c r="AT2" s="21" t="s">
        <v>81</v>
      </c>
    </row>
    <row r="3" spans="1:66" ht="6.95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  <c r="AT3" s="21" t="s">
        <v>73</v>
      </c>
    </row>
    <row r="4" spans="1:66" ht="36.950000000000003" customHeight="1">
      <c r="B4" s="25"/>
      <c r="C4" s="185" t="s">
        <v>91</v>
      </c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26"/>
      <c r="T4" s="20" t="s">
        <v>12</v>
      </c>
      <c r="AT4" s="21" t="s">
        <v>6</v>
      </c>
    </row>
    <row r="5" spans="1:66" ht="6.95" customHeight="1">
      <c r="B5" s="25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6"/>
    </row>
    <row r="6" spans="1:66" ht="25.35" customHeight="1">
      <c r="B6" s="25"/>
      <c r="C6" s="27"/>
      <c r="D6" s="31" t="s">
        <v>15</v>
      </c>
      <c r="E6" s="27"/>
      <c r="F6" s="217" t="str">
        <f>'Rekapitulácia stavby'!K6</f>
        <v>LESNÁ ÚVRAŤOVÁ ŽELEZNICA TANEČNÍK- objekt pre remeslá</v>
      </c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7"/>
      <c r="R6" s="26"/>
    </row>
    <row r="7" spans="1:66" s="1" customFormat="1" ht="32.85" customHeight="1">
      <c r="B7" s="34"/>
      <c r="C7" s="35"/>
      <c r="D7" s="30" t="s">
        <v>1271</v>
      </c>
      <c r="E7" s="35"/>
      <c r="F7" s="18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35"/>
      <c r="R7" s="36"/>
    </row>
    <row r="8" spans="1:66" s="1" customFormat="1" ht="14.45" customHeight="1">
      <c r="B8" s="34"/>
      <c r="C8" s="35"/>
      <c r="D8" s="31" t="s">
        <v>16</v>
      </c>
      <c r="E8" s="35"/>
      <c r="F8" s="29" t="s">
        <v>5</v>
      </c>
      <c r="G8" s="35"/>
      <c r="H8" s="35"/>
      <c r="I8" s="35"/>
      <c r="J8" s="35"/>
      <c r="K8" s="35"/>
      <c r="L8" s="35"/>
      <c r="M8" s="31" t="s">
        <v>17</v>
      </c>
      <c r="N8" s="35"/>
      <c r="O8" s="29" t="s">
        <v>5</v>
      </c>
      <c r="P8" s="35"/>
      <c r="Q8" s="35"/>
      <c r="R8" s="36"/>
    </row>
    <row r="9" spans="1:66" s="1" customFormat="1" ht="14.45" customHeight="1">
      <c r="B9" s="34"/>
      <c r="C9" s="35"/>
      <c r="D9" s="31" t="s">
        <v>18</v>
      </c>
      <c r="E9" s="35"/>
      <c r="F9" s="29" t="s">
        <v>19</v>
      </c>
      <c r="G9" s="35"/>
      <c r="H9" s="35"/>
      <c r="I9" s="35"/>
      <c r="J9" s="35"/>
      <c r="K9" s="35"/>
      <c r="L9" s="35"/>
      <c r="M9" s="31" t="s">
        <v>20</v>
      </c>
      <c r="N9" s="35"/>
      <c r="O9" s="220">
        <f>'Rekapitulácia stavby'!AN8</f>
        <v>43235</v>
      </c>
      <c r="P9" s="220"/>
      <c r="Q9" s="35"/>
      <c r="R9" s="36"/>
    </row>
    <row r="10" spans="1:66" s="1" customFormat="1" ht="10.9" customHeight="1"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6"/>
    </row>
    <row r="11" spans="1:66" s="1" customFormat="1" ht="14.45" customHeight="1">
      <c r="B11" s="34"/>
      <c r="C11" s="35"/>
      <c r="D11" s="31" t="s">
        <v>21</v>
      </c>
      <c r="E11" s="35"/>
      <c r="F11" s="35"/>
      <c r="G11" s="35"/>
      <c r="H11" s="35"/>
      <c r="I11" s="35"/>
      <c r="J11" s="35"/>
      <c r="K11" s="35"/>
      <c r="L11" s="35"/>
      <c r="M11" s="31" t="s">
        <v>22</v>
      </c>
      <c r="N11" s="35"/>
      <c r="O11" s="187" t="s">
        <v>5</v>
      </c>
      <c r="P11" s="187"/>
      <c r="Q11" s="35"/>
      <c r="R11" s="36"/>
    </row>
    <row r="12" spans="1:66" s="1" customFormat="1" ht="18" customHeight="1">
      <c r="B12" s="34"/>
      <c r="C12" s="35"/>
      <c r="D12" s="35"/>
      <c r="E12" s="29" t="s">
        <v>23</v>
      </c>
      <c r="F12" s="35"/>
      <c r="G12" s="35"/>
      <c r="H12" s="35"/>
      <c r="I12" s="35"/>
      <c r="J12" s="35"/>
      <c r="K12" s="35"/>
      <c r="L12" s="35"/>
      <c r="M12" s="31" t="s">
        <v>24</v>
      </c>
      <c r="N12" s="35"/>
      <c r="O12" s="187" t="s">
        <v>5</v>
      </c>
      <c r="P12" s="187"/>
      <c r="Q12" s="35"/>
      <c r="R12" s="36"/>
    </row>
    <row r="13" spans="1:66" s="1" customFormat="1" ht="6.95" customHeight="1"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6"/>
    </row>
    <row r="14" spans="1:66" s="1" customFormat="1" ht="14.45" customHeight="1">
      <c r="B14" s="34"/>
      <c r="C14" s="35"/>
      <c r="D14" s="31" t="s">
        <v>25</v>
      </c>
      <c r="E14" s="35"/>
      <c r="F14" s="35"/>
      <c r="G14" s="35"/>
      <c r="H14" s="35"/>
      <c r="I14" s="35"/>
      <c r="J14" s="35"/>
      <c r="K14" s="35"/>
      <c r="L14" s="35"/>
      <c r="M14" s="31" t="s">
        <v>22</v>
      </c>
      <c r="N14" s="35"/>
      <c r="O14" s="187" t="str">
        <f>IF('Rekapitulácia stavby'!AN13="","",'Rekapitulácia stavby'!AN13)</f>
        <v/>
      </c>
      <c r="P14" s="187"/>
      <c r="Q14" s="35"/>
      <c r="R14" s="36"/>
    </row>
    <row r="15" spans="1:66" s="1" customFormat="1" ht="18" customHeight="1">
      <c r="B15" s="34"/>
      <c r="C15" s="35"/>
      <c r="D15" s="35"/>
      <c r="E15" s="29" t="str">
        <f>IF('Rekapitulácia stavby'!E14="","",'Rekapitulácia stavby'!E14)</f>
        <v xml:space="preserve"> </v>
      </c>
      <c r="F15" s="35"/>
      <c r="G15" s="35"/>
      <c r="H15" s="35"/>
      <c r="I15" s="35"/>
      <c r="J15" s="35"/>
      <c r="K15" s="35"/>
      <c r="L15" s="35"/>
      <c r="M15" s="31" t="s">
        <v>24</v>
      </c>
      <c r="N15" s="35"/>
      <c r="O15" s="187" t="str">
        <f>IF('Rekapitulácia stavby'!AN14="","",'Rekapitulácia stavby'!AN14)</f>
        <v/>
      </c>
      <c r="P15" s="187"/>
      <c r="Q15" s="35"/>
      <c r="R15" s="36"/>
    </row>
    <row r="16" spans="1:66" s="1" customFormat="1" ht="6.95" customHeight="1">
      <c r="B16" s="34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6"/>
    </row>
    <row r="17" spans="2:18" s="1" customFormat="1" ht="14.45" customHeight="1">
      <c r="B17" s="34"/>
      <c r="C17" s="35"/>
      <c r="D17" s="31" t="s">
        <v>27</v>
      </c>
      <c r="E17" s="35"/>
      <c r="F17" s="35"/>
      <c r="G17" s="35"/>
      <c r="H17" s="35"/>
      <c r="I17" s="35"/>
      <c r="J17" s="35"/>
      <c r="K17" s="35"/>
      <c r="L17" s="35"/>
      <c r="M17" s="31" t="s">
        <v>22</v>
      </c>
      <c r="N17" s="35"/>
      <c r="O17" s="187" t="s">
        <v>5</v>
      </c>
      <c r="P17" s="187"/>
      <c r="Q17" s="35"/>
      <c r="R17" s="36"/>
    </row>
    <row r="18" spans="2:18" s="1" customFormat="1" ht="18" customHeight="1">
      <c r="B18" s="34"/>
      <c r="C18" s="35"/>
      <c r="D18" s="35"/>
      <c r="E18" s="29" t="s">
        <v>28</v>
      </c>
      <c r="F18" s="35"/>
      <c r="G18" s="35"/>
      <c r="H18" s="35"/>
      <c r="I18" s="35"/>
      <c r="J18" s="35"/>
      <c r="K18" s="35"/>
      <c r="L18" s="35"/>
      <c r="M18" s="31" t="s">
        <v>24</v>
      </c>
      <c r="N18" s="35"/>
      <c r="O18" s="187" t="s">
        <v>5</v>
      </c>
      <c r="P18" s="187"/>
      <c r="Q18" s="35"/>
      <c r="R18" s="36"/>
    </row>
    <row r="19" spans="2:18" s="1" customFormat="1" ht="6.95" customHeight="1">
      <c r="B19" s="34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6"/>
    </row>
    <row r="20" spans="2:18" s="1" customFormat="1" ht="14.45" customHeight="1">
      <c r="B20" s="34"/>
      <c r="C20" s="35"/>
      <c r="D20" s="31" t="s">
        <v>31</v>
      </c>
      <c r="E20" s="35"/>
      <c r="F20" s="35"/>
      <c r="G20" s="35"/>
      <c r="H20" s="35"/>
      <c r="I20" s="35"/>
      <c r="J20" s="35"/>
      <c r="K20" s="35"/>
      <c r="L20" s="35"/>
      <c r="M20" s="31" t="s">
        <v>22</v>
      </c>
      <c r="N20" s="35"/>
      <c r="O20" s="187" t="s">
        <v>5</v>
      </c>
      <c r="P20" s="187"/>
      <c r="Q20" s="35"/>
      <c r="R20" s="36"/>
    </row>
    <row r="21" spans="2:18" s="1" customFormat="1" ht="18" customHeight="1">
      <c r="B21" s="34"/>
      <c r="C21" s="35"/>
      <c r="D21" s="35"/>
      <c r="E21" s="29" t="s">
        <v>32</v>
      </c>
      <c r="F21" s="35"/>
      <c r="G21" s="35"/>
      <c r="H21" s="35"/>
      <c r="I21" s="35"/>
      <c r="J21" s="35"/>
      <c r="K21" s="35"/>
      <c r="L21" s="35"/>
      <c r="M21" s="31" t="s">
        <v>24</v>
      </c>
      <c r="N21" s="35"/>
      <c r="O21" s="187" t="s">
        <v>5</v>
      </c>
      <c r="P21" s="187"/>
      <c r="Q21" s="35"/>
      <c r="R21" s="36"/>
    </row>
    <row r="22" spans="2:18" s="1" customFormat="1" ht="6.95" customHeight="1"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6"/>
    </row>
    <row r="23" spans="2:18" s="1" customFormat="1" ht="14.45" customHeight="1">
      <c r="B23" s="34"/>
      <c r="C23" s="35"/>
      <c r="D23" s="31" t="s">
        <v>33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6"/>
    </row>
    <row r="24" spans="2:18" s="1" customFormat="1" ht="16.5" customHeight="1">
      <c r="B24" s="34"/>
      <c r="C24" s="35"/>
      <c r="D24" s="35"/>
      <c r="E24" s="190" t="s">
        <v>5</v>
      </c>
      <c r="F24" s="190"/>
      <c r="G24" s="190"/>
      <c r="H24" s="190"/>
      <c r="I24" s="190"/>
      <c r="J24" s="190"/>
      <c r="K24" s="190"/>
      <c r="L24" s="190"/>
      <c r="M24" s="35"/>
      <c r="N24" s="35"/>
      <c r="O24" s="35"/>
      <c r="P24" s="35"/>
      <c r="Q24" s="35"/>
      <c r="R24" s="36"/>
    </row>
    <row r="25" spans="2:18" s="1" customFormat="1" ht="6.95" customHeight="1">
      <c r="B25" s="34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6"/>
    </row>
    <row r="26" spans="2:18" s="1" customFormat="1" ht="6.95" customHeight="1">
      <c r="B26" s="34"/>
      <c r="C26" s="35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35"/>
      <c r="R26" s="36"/>
    </row>
    <row r="27" spans="2:18" s="1" customFormat="1" ht="14.45" customHeight="1">
      <c r="B27" s="34"/>
      <c r="C27" s="35"/>
      <c r="D27" s="101" t="s">
        <v>93</v>
      </c>
      <c r="E27" s="35"/>
      <c r="F27" s="35"/>
      <c r="G27" s="35"/>
      <c r="H27" s="35"/>
      <c r="I27" s="35"/>
      <c r="J27" s="35"/>
      <c r="K27" s="35"/>
      <c r="L27" s="35"/>
      <c r="M27" s="214">
        <f>N88</f>
        <v>0</v>
      </c>
      <c r="N27" s="214"/>
      <c r="O27" s="214"/>
      <c r="P27" s="214"/>
      <c r="Q27" s="35"/>
      <c r="R27" s="36"/>
    </row>
    <row r="28" spans="2:18" s="1" customFormat="1" ht="14.45" customHeight="1">
      <c r="B28" s="34"/>
      <c r="C28" s="35"/>
      <c r="D28" s="33" t="s">
        <v>94</v>
      </c>
      <c r="E28" s="35"/>
      <c r="F28" s="35"/>
      <c r="G28" s="35"/>
      <c r="H28" s="35"/>
      <c r="I28" s="35"/>
      <c r="J28" s="35"/>
      <c r="K28" s="35"/>
      <c r="L28" s="35"/>
      <c r="M28" s="214">
        <f>N116</f>
        <v>0</v>
      </c>
      <c r="N28" s="214"/>
      <c r="O28" s="214"/>
      <c r="P28" s="214"/>
      <c r="Q28" s="35"/>
      <c r="R28" s="36"/>
    </row>
    <row r="29" spans="2:18" s="1" customFormat="1" ht="6.95" customHeight="1"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6"/>
    </row>
    <row r="30" spans="2:18" s="1" customFormat="1" ht="25.35" customHeight="1">
      <c r="B30" s="34"/>
      <c r="C30" s="35"/>
      <c r="D30" s="102" t="s">
        <v>36</v>
      </c>
      <c r="E30" s="35"/>
      <c r="F30" s="35"/>
      <c r="G30" s="35"/>
      <c r="H30" s="35"/>
      <c r="I30" s="35"/>
      <c r="J30" s="35"/>
      <c r="K30" s="35"/>
      <c r="L30" s="35"/>
      <c r="M30" s="221">
        <f>ROUND(M27+M28,2)</f>
        <v>0</v>
      </c>
      <c r="N30" s="219"/>
      <c r="O30" s="219"/>
      <c r="P30" s="219"/>
      <c r="Q30" s="35"/>
      <c r="R30" s="36"/>
    </row>
    <row r="31" spans="2:18" s="1" customFormat="1" ht="6.95" customHeight="1">
      <c r="B31" s="34"/>
      <c r="C31" s="35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35"/>
      <c r="R31" s="36"/>
    </row>
    <row r="32" spans="2:18" s="1" customFormat="1" ht="14.45" customHeight="1">
      <c r="B32" s="34"/>
      <c r="C32" s="35"/>
      <c r="D32" s="41" t="s">
        <v>37</v>
      </c>
      <c r="E32" s="41" t="s">
        <v>38</v>
      </c>
      <c r="F32" s="42">
        <v>0.2</v>
      </c>
      <c r="G32" s="103" t="s">
        <v>39</v>
      </c>
      <c r="H32" s="222">
        <f>ROUND((SUM(BE116:BE117)+SUM(BE135:BE816)), 2)</f>
        <v>0</v>
      </c>
      <c r="I32" s="219"/>
      <c r="J32" s="219"/>
      <c r="K32" s="35"/>
      <c r="L32" s="35"/>
      <c r="M32" s="222">
        <f>ROUND(ROUND((SUM(BE116:BE117)+SUM(BE135:BE816)), 2)*F32, 2)</f>
        <v>0</v>
      </c>
      <c r="N32" s="219"/>
      <c r="O32" s="219"/>
      <c r="P32" s="219"/>
      <c r="Q32" s="35"/>
      <c r="R32" s="36"/>
    </row>
    <row r="33" spans="2:18" s="1" customFormat="1" ht="14.45" customHeight="1">
      <c r="B33" s="34"/>
      <c r="C33" s="35"/>
      <c r="D33" s="35"/>
      <c r="E33" s="41" t="s">
        <v>40</v>
      </c>
      <c r="F33" s="42">
        <v>0.2</v>
      </c>
      <c r="G33" s="103" t="s">
        <v>39</v>
      </c>
      <c r="H33" s="222">
        <f>ROUND((SUM(BF116:BF117)+SUM(BF135:BF816)), 2)</f>
        <v>0</v>
      </c>
      <c r="I33" s="219"/>
      <c r="J33" s="219"/>
      <c r="K33" s="35"/>
      <c r="L33" s="35"/>
      <c r="M33" s="222">
        <f>ROUND(ROUND((SUM(BF116:BF117)+SUM(BF135:BF816)), 2)*F33, 2)</f>
        <v>0</v>
      </c>
      <c r="N33" s="219"/>
      <c r="O33" s="219"/>
      <c r="P33" s="219"/>
      <c r="Q33" s="35"/>
      <c r="R33" s="36"/>
    </row>
    <row r="34" spans="2:18" s="1" customFormat="1" ht="14.45" hidden="1" customHeight="1">
      <c r="B34" s="34"/>
      <c r="C34" s="35"/>
      <c r="D34" s="35"/>
      <c r="E34" s="41" t="s">
        <v>41</v>
      </c>
      <c r="F34" s="42">
        <v>0.2</v>
      </c>
      <c r="G34" s="103" t="s">
        <v>39</v>
      </c>
      <c r="H34" s="222">
        <f>ROUND((SUM(BG116:BG117)+SUM(BG135:BG816)), 2)</f>
        <v>0</v>
      </c>
      <c r="I34" s="219"/>
      <c r="J34" s="219"/>
      <c r="K34" s="35"/>
      <c r="L34" s="35"/>
      <c r="M34" s="222">
        <v>0</v>
      </c>
      <c r="N34" s="219"/>
      <c r="O34" s="219"/>
      <c r="P34" s="219"/>
      <c r="Q34" s="35"/>
      <c r="R34" s="36"/>
    </row>
    <row r="35" spans="2:18" s="1" customFormat="1" ht="14.45" hidden="1" customHeight="1">
      <c r="B35" s="34"/>
      <c r="C35" s="35"/>
      <c r="D35" s="35"/>
      <c r="E35" s="41" t="s">
        <v>42</v>
      </c>
      <c r="F35" s="42">
        <v>0.2</v>
      </c>
      <c r="G35" s="103" t="s">
        <v>39</v>
      </c>
      <c r="H35" s="222">
        <f>ROUND((SUM(BH116:BH117)+SUM(BH135:BH816)), 2)</f>
        <v>0</v>
      </c>
      <c r="I35" s="219"/>
      <c r="J35" s="219"/>
      <c r="K35" s="35"/>
      <c r="L35" s="35"/>
      <c r="M35" s="222">
        <v>0</v>
      </c>
      <c r="N35" s="219"/>
      <c r="O35" s="219"/>
      <c r="P35" s="219"/>
      <c r="Q35" s="35"/>
      <c r="R35" s="36"/>
    </row>
    <row r="36" spans="2:18" s="1" customFormat="1" ht="14.45" hidden="1" customHeight="1">
      <c r="B36" s="34"/>
      <c r="C36" s="35"/>
      <c r="D36" s="35"/>
      <c r="E36" s="41" t="s">
        <v>43</v>
      </c>
      <c r="F36" s="42">
        <v>0</v>
      </c>
      <c r="G36" s="103" t="s">
        <v>39</v>
      </c>
      <c r="H36" s="222">
        <f>ROUND((SUM(BI116:BI117)+SUM(BI135:BI816)), 2)</f>
        <v>0</v>
      </c>
      <c r="I36" s="219"/>
      <c r="J36" s="219"/>
      <c r="K36" s="35"/>
      <c r="L36" s="35"/>
      <c r="M36" s="222">
        <v>0</v>
      </c>
      <c r="N36" s="219"/>
      <c r="O36" s="219"/>
      <c r="P36" s="219"/>
      <c r="Q36" s="35"/>
      <c r="R36" s="36"/>
    </row>
    <row r="37" spans="2:18" s="1" customFormat="1" ht="6.95" customHeight="1"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6"/>
    </row>
    <row r="38" spans="2:18" s="1" customFormat="1" ht="25.35" customHeight="1">
      <c r="B38" s="34"/>
      <c r="C38" s="99"/>
      <c r="D38" s="104" t="s">
        <v>44</v>
      </c>
      <c r="E38" s="74"/>
      <c r="F38" s="74"/>
      <c r="G38" s="105" t="s">
        <v>45</v>
      </c>
      <c r="H38" s="106" t="s">
        <v>46</v>
      </c>
      <c r="I38" s="74"/>
      <c r="J38" s="74"/>
      <c r="K38" s="74"/>
      <c r="L38" s="223">
        <f>SUM(M30:M36)</f>
        <v>0</v>
      </c>
      <c r="M38" s="223"/>
      <c r="N38" s="223"/>
      <c r="O38" s="223"/>
      <c r="P38" s="224"/>
      <c r="Q38" s="99"/>
      <c r="R38" s="36"/>
    </row>
    <row r="39" spans="2:18" s="1" customFormat="1" ht="14.45" customHeight="1">
      <c r="B39" s="34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6"/>
    </row>
    <row r="40" spans="2:18" s="1" customFormat="1" ht="14.45" customHeight="1"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6"/>
    </row>
    <row r="41" spans="2:18">
      <c r="B41" s="25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6"/>
    </row>
    <row r="42" spans="2:18">
      <c r="B42" s="25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6"/>
    </row>
    <row r="43" spans="2:18">
      <c r="B43" s="25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6"/>
    </row>
    <row r="44" spans="2:18">
      <c r="B44" s="25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6"/>
    </row>
    <row r="45" spans="2:18">
      <c r="B45" s="25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6"/>
    </row>
    <row r="46" spans="2:18">
      <c r="B46" s="25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6"/>
    </row>
    <row r="47" spans="2:18">
      <c r="B47" s="25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6"/>
    </row>
    <row r="48" spans="2:18">
      <c r="B48" s="25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6"/>
    </row>
    <row r="49" spans="2:18">
      <c r="B49" s="25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6"/>
    </row>
    <row r="50" spans="2:18" s="1" customFormat="1" ht="15">
      <c r="B50" s="34"/>
      <c r="C50" s="35"/>
      <c r="D50" s="49" t="s">
        <v>47</v>
      </c>
      <c r="E50" s="50"/>
      <c r="F50" s="50"/>
      <c r="G50" s="50"/>
      <c r="H50" s="51"/>
      <c r="I50" s="35"/>
      <c r="J50" s="49" t="s">
        <v>48</v>
      </c>
      <c r="K50" s="50"/>
      <c r="L50" s="50"/>
      <c r="M50" s="50"/>
      <c r="N50" s="50"/>
      <c r="O50" s="50"/>
      <c r="P50" s="51"/>
      <c r="Q50" s="35"/>
      <c r="R50" s="36"/>
    </row>
    <row r="51" spans="2:18">
      <c r="B51" s="25"/>
      <c r="C51" s="27"/>
      <c r="D51" s="52"/>
      <c r="E51" s="27"/>
      <c r="F51" s="27"/>
      <c r="G51" s="27"/>
      <c r="H51" s="53"/>
      <c r="I51" s="27"/>
      <c r="J51" s="52"/>
      <c r="K51" s="27"/>
      <c r="L51" s="27"/>
      <c r="M51" s="27"/>
      <c r="N51" s="27"/>
      <c r="O51" s="27"/>
      <c r="P51" s="53"/>
      <c r="Q51" s="27"/>
      <c r="R51" s="26"/>
    </row>
    <row r="52" spans="2:18">
      <c r="B52" s="25"/>
      <c r="C52" s="27"/>
      <c r="D52" s="52"/>
      <c r="E52" s="27"/>
      <c r="F52" s="27"/>
      <c r="G52" s="27"/>
      <c r="H52" s="53"/>
      <c r="I52" s="27"/>
      <c r="J52" s="52"/>
      <c r="K52" s="27"/>
      <c r="L52" s="27"/>
      <c r="M52" s="27"/>
      <c r="N52" s="27"/>
      <c r="O52" s="27"/>
      <c r="P52" s="53"/>
      <c r="Q52" s="27"/>
      <c r="R52" s="26"/>
    </row>
    <row r="53" spans="2:18">
      <c r="B53" s="25"/>
      <c r="C53" s="27"/>
      <c r="D53" s="52"/>
      <c r="E53" s="27"/>
      <c r="F53" s="27"/>
      <c r="G53" s="27"/>
      <c r="H53" s="53"/>
      <c r="I53" s="27"/>
      <c r="J53" s="52"/>
      <c r="K53" s="27"/>
      <c r="L53" s="27"/>
      <c r="M53" s="27"/>
      <c r="N53" s="27"/>
      <c r="O53" s="27"/>
      <c r="P53" s="53"/>
      <c r="Q53" s="27"/>
      <c r="R53" s="26"/>
    </row>
    <row r="54" spans="2:18">
      <c r="B54" s="25"/>
      <c r="C54" s="27"/>
      <c r="D54" s="52"/>
      <c r="E54" s="27"/>
      <c r="F54" s="27"/>
      <c r="G54" s="27"/>
      <c r="H54" s="53"/>
      <c r="I54" s="27"/>
      <c r="J54" s="52"/>
      <c r="K54" s="27"/>
      <c r="L54" s="27"/>
      <c r="M54" s="27"/>
      <c r="N54" s="27"/>
      <c r="O54" s="27"/>
      <c r="P54" s="53"/>
      <c r="Q54" s="27"/>
      <c r="R54" s="26"/>
    </row>
    <row r="55" spans="2:18">
      <c r="B55" s="25"/>
      <c r="C55" s="27"/>
      <c r="D55" s="52"/>
      <c r="E55" s="27"/>
      <c r="F55" s="27"/>
      <c r="G55" s="27"/>
      <c r="H55" s="53"/>
      <c r="I55" s="27"/>
      <c r="J55" s="52"/>
      <c r="K55" s="27"/>
      <c r="L55" s="27"/>
      <c r="M55" s="27"/>
      <c r="N55" s="27"/>
      <c r="O55" s="27"/>
      <c r="P55" s="53"/>
      <c r="Q55" s="27"/>
      <c r="R55" s="26"/>
    </row>
    <row r="56" spans="2:18">
      <c r="B56" s="25"/>
      <c r="C56" s="27"/>
      <c r="D56" s="52"/>
      <c r="E56" s="27"/>
      <c r="F56" s="27"/>
      <c r="G56" s="27"/>
      <c r="H56" s="53"/>
      <c r="I56" s="27"/>
      <c r="J56" s="52"/>
      <c r="K56" s="27"/>
      <c r="L56" s="27"/>
      <c r="M56" s="27"/>
      <c r="N56" s="27"/>
      <c r="O56" s="27"/>
      <c r="P56" s="53"/>
      <c r="Q56" s="27"/>
      <c r="R56" s="26"/>
    </row>
    <row r="57" spans="2:18">
      <c r="B57" s="25"/>
      <c r="C57" s="27"/>
      <c r="D57" s="52"/>
      <c r="E57" s="27"/>
      <c r="F57" s="27"/>
      <c r="G57" s="27"/>
      <c r="H57" s="53"/>
      <c r="I57" s="27"/>
      <c r="J57" s="52"/>
      <c r="K57" s="27"/>
      <c r="L57" s="27"/>
      <c r="M57" s="27"/>
      <c r="N57" s="27"/>
      <c r="O57" s="27"/>
      <c r="P57" s="53"/>
      <c r="Q57" s="27"/>
      <c r="R57" s="26"/>
    </row>
    <row r="58" spans="2:18">
      <c r="B58" s="25"/>
      <c r="C58" s="27"/>
      <c r="D58" s="52"/>
      <c r="E58" s="27"/>
      <c r="F58" s="27"/>
      <c r="G58" s="27"/>
      <c r="H58" s="53"/>
      <c r="I58" s="27"/>
      <c r="J58" s="52"/>
      <c r="K58" s="27"/>
      <c r="L58" s="27"/>
      <c r="M58" s="27"/>
      <c r="N58" s="27"/>
      <c r="O58" s="27"/>
      <c r="P58" s="53"/>
      <c r="Q58" s="27"/>
      <c r="R58" s="26"/>
    </row>
    <row r="59" spans="2:18" s="1" customFormat="1" ht="15">
      <c r="B59" s="34"/>
      <c r="C59" s="35"/>
      <c r="D59" s="54" t="s">
        <v>49</v>
      </c>
      <c r="E59" s="55"/>
      <c r="F59" s="55"/>
      <c r="G59" s="56" t="s">
        <v>50</v>
      </c>
      <c r="H59" s="57"/>
      <c r="I59" s="35"/>
      <c r="J59" s="54" t="s">
        <v>49</v>
      </c>
      <c r="K59" s="55"/>
      <c r="L59" s="55"/>
      <c r="M59" s="55"/>
      <c r="N59" s="56" t="s">
        <v>50</v>
      </c>
      <c r="O59" s="55"/>
      <c r="P59" s="57"/>
      <c r="Q59" s="35"/>
      <c r="R59" s="36"/>
    </row>
    <row r="60" spans="2:18">
      <c r="B60" s="25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6"/>
    </row>
    <row r="61" spans="2:18" s="1" customFormat="1" ht="15">
      <c r="B61" s="34"/>
      <c r="C61" s="35"/>
      <c r="D61" s="49" t="s">
        <v>51</v>
      </c>
      <c r="E61" s="50"/>
      <c r="F61" s="50"/>
      <c r="G61" s="50"/>
      <c r="H61" s="51"/>
      <c r="I61" s="35"/>
      <c r="J61" s="49" t="s">
        <v>52</v>
      </c>
      <c r="K61" s="50"/>
      <c r="L61" s="50"/>
      <c r="M61" s="50"/>
      <c r="N61" s="50"/>
      <c r="O61" s="50"/>
      <c r="P61" s="51"/>
      <c r="Q61" s="35"/>
      <c r="R61" s="36"/>
    </row>
    <row r="62" spans="2:18">
      <c r="B62" s="25"/>
      <c r="C62" s="27"/>
      <c r="D62" s="52"/>
      <c r="E62" s="27"/>
      <c r="F62" s="27"/>
      <c r="G62" s="27"/>
      <c r="H62" s="53"/>
      <c r="I62" s="27"/>
      <c r="J62" s="52"/>
      <c r="K62" s="27"/>
      <c r="L62" s="27"/>
      <c r="M62" s="27"/>
      <c r="N62" s="27"/>
      <c r="O62" s="27"/>
      <c r="P62" s="53"/>
      <c r="Q62" s="27"/>
      <c r="R62" s="26"/>
    </row>
    <row r="63" spans="2:18">
      <c r="B63" s="25"/>
      <c r="C63" s="27"/>
      <c r="D63" s="52"/>
      <c r="E63" s="27"/>
      <c r="F63" s="27"/>
      <c r="G63" s="27"/>
      <c r="H63" s="53"/>
      <c r="I63" s="27"/>
      <c r="J63" s="52"/>
      <c r="K63" s="27"/>
      <c r="L63" s="27"/>
      <c r="M63" s="27"/>
      <c r="N63" s="27"/>
      <c r="O63" s="27"/>
      <c r="P63" s="53"/>
      <c r="Q63" s="27"/>
      <c r="R63" s="26"/>
    </row>
    <row r="64" spans="2:18">
      <c r="B64" s="25"/>
      <c r="C64" s="27"/>
      <c r="D64" s="52"/>
      <c r="E64" s="27"/>
      <c r="F64" s="27"/>
      <c r="G64" s="27"/>
      <c r="H64" s="53"/>
      <c r="I64" s="27"/>
      <c r="J64" s="52"/>
      <c r="K64" s="27"/>
      <c r="L64" s="27"/>
      <c r="M64" s="27"/>
      <c r="N64" s="27"/>
      <c r="O64" s="27"/>
      <c r="P64" s="53"/>
      <c r="Q64" s="27"/>
      <c r="R64" s="26"/>
    </row>
    <row r="65" spans="2:18">
      <c r="B65" s="25"/>
      <c r="C65" s="27"/>
      <c r="D65" s="52"/>
      <c r="E65" s="27"/>
      <c r="F65" s="27"/>
      <c r="G65" s="27"/>
      <c r="H65" s="53"/>
      <c r="I65" s="27"/>
      <c r="J65" s="52"/>
      <c r="K65" s="27"/>
      <c r="L65" s="27"/>
      <c r="M65" s="27"/>
      <c r="N65" s="27"/>
      <c r="O65" s="27"/>
      <c r="P65" s="53"/>
      <c r="Q65" s="27"/>
      <c r="R65" s="26"/>
    </row>
    <row r="66" spans="2:18">
      <c r="B66" s="25"/>
      <c r="C66" s="27"/>
      <c r="D66" s="52"/>
      <c r="E66" s="27"/>
      <c r="F66" s="27"/>
      <c r="G66" s="27"/>
      <c r="H66" s="53"/>
      <c r="I66" s="27"/>
      <c r="J66" s="52"/>
      <c r="K66" s="27"/>
      <c r="L66" s="27"/>
      <c r="M66" s="27"/>
      <c r="N66" s="27"/>
      <c r="O66" s="27"/>
      <c r="P66" s="53"/>
      <c r="Q66" s="27"/>
      <c r="R66" s="26"/>
    </row>
    <row r="67" spans="2:18">
      <c r="B67" s="25"/>
      <c r="C67" s="27"/>
      <c r="D67" s="52"/>
      <c r="E67" s="27"/>
      <c r="F67" s="27"/>
      <c r="G67" s="27"/>
      <c r="H67" s="53"/>
      <c r="I67" s="27"/>
      <c r="J67" s="52"/>
      <c r="K67" s="27"/>
      <c r="L67" s="27"/>
      <c r="M67" s="27"/>
      <c r="N67" s="27"/>
      <c r="O67" s="27"/>
      <c r="P67" s="53"/>
      <c r="Q67" s="27"/>
      <c r="R67" s="26"/>
    </row>
    <row r="68" spans="2:18">
      <c r="B68" s="25"/>
      <c r="C68" s="27"/>
      <c r="D68" s="52"/>
      <c r="E68" s="27"/>
      <c r="F68" s="27"/>
      <c r="G68" s="27"/>
      <c r="H68" s="53"/>
      <c r="I68" s="27"/>
      <c r="J68" s="52"/>
      <c r="K68" s="27"/>
      <c r="L68" s="27"/>
      <c r="M68" s="27"/>
      <c r="N68" s="27"/>
      <c r="O68" s="27"/>
      <c r="P68" s="53"/>
      <c r="Q68" s="27"/>
      <c r="R68" s="26"/>
    </row>
    <row r="69" spans="2:18">
      <c r="B69" s="25"/>
      <c r="C69" s="27"/>
      <c r="D69" s="52"/>
      <c r="E69" s="27"/>
      <c r="F69" s="27"/>
      <c r="G69" s="27"/>
      <c r="H69" s="53"/>
      <c r="I69" s="27"/>
      <c r="J69" s="52"/>
      <c r="K69" s="27"/>
      <c r="L69" s="27"/>
      <c r="M69" s="27"/>
      <c r="N69" s="27"/>
      <c r="O69" s="27"/>
      <c r="P69" s="53"/>
      <c r="Q69" s="27"/>
      <c r="R69" s="26"/>
    </row>
    <row r="70" spans="2:18" s="1" customFormat="1" ht="15">
      <c r="B70" s="34"/>
      <c r="C70" s="35"/>
      <c r="D70" s="54" t="s">
        <v>49</v>
      </c>
      <c r="E70" s="55"/>
      <c r="F70" s="55"/>
      <c r="G70" s="56" t="s">
        <v>50</v>
      </c>
      <c r="H70" s="57"/>
      <c r="I70" s="35"/>
      <c r="J70" s="54" t="s">
        <v>49</v>
      </c>
      <c r="K70" s="55"/>
      <c r="L70" s="55"/>
      <c r="M70" s="55"/>
      <c r="N70" s="56" t="s">
        <v>50</v>
      </c>
      <c r="O70" s="55"/>
      <c r="P70" s="57"/>
      <c r="Q70" s="35"/>
      <c r="R70" s="36"/>
    </row>
    <row r="71" spans="2:18" s="1" customFormat="1" ht="14.45" customHeight="1"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60"/>
    </row>
    <row r="75" spans="2:18" s="1" customFormat="1" ht="6.95" customHeight="1"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3"/>
    </row>
    <row r="76" spans="2:18" s="1" customFormat="1" ht="36.950000000000003" customHeight="1">
      <c r="B76" s="34"/>
      <c r="C76" s="185" t="s">
        <v>95</v>
      </c>
      <c r="D76" s="186"/>
      <c r="E76" s="186"/>
      <c r="F76" s="186"/>
      <c r="G76" s="186"/>
      <c r="H76" s="186"/>
      <c r="I76" s="186"/>
      <c r="J76" s="186"/>
      <c r="K76" s="186"/>
      <c r="L76" s="186"/>
      <c r="M76" s="186"/>
      <c r="N76" s="186"/>
      <c r="O76" s="186"/>
      <c r="P76" s="186"/>
      <c r="Q76" s="186"/>
      <c r="R76" s="36"/>
    </row>
    <row r="77" spans="2:18" s="1" customFormat="1" ht="6.95" customHeight="1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6"/>
    </row>
    <row r="78" spans="2:18" s="1" customFormat="1" ht="30" customHeight="1">
      <c r="B78" s="34"/>
      <c r="C78" s="31" t="s">
        <v>15</v>
      </c>
      <c r="D78" s="35"/>
      <c r="E78" s="35"/>
      <c r="F78" s="217" t="str">
        <f>F6</f>
        <v>LESNÁ ÚVRAŤOVÁ ŽELEZNICA TANEČNÍK- objekt pre remeslá</v>
      </c>
      <c r="G78" s="218"/>
      <c r="H78" s="218"/>
      <c r="I78" s="218"/>
      <c r="J78" s="218"/>
      <c r="K78" s="218"/>
      <c r="L78" s="218"/>
      <c r="M78" s="218"/>
      <c r="N78" s="218"/>
      <c r="O78" s="218"/>
      <c r="P78" s="218"/>
      <c r="Q78" s="35"/>
      <c r="R78" s="36"/>
    </row>
    <row r="79" spans="2:18" s="1" customFormat="1" ht="36.950000000000003" customHeight="1">
      <c r="B79" s="34"/>
      <c r="C79" s="68" t="s">
        <v>92</v>
      </c>
      <c r="D79" s="35"/>
      <c r="E79" s="35"/>
      <c r="F79" s="195"/>
      <c r="G79" s="219"/>
      <c r="H79" s="219"/>
      <c r="I79" s="219"/>
      <c r="J79" s="219"/>
      <c r="K79" s="219"/>
      <c r="L79" s="219"/>
      <c r="M79" s="219"/>
      <c r="N79" s="219"/>
      <c r="O79" s="219"/>
      <c r="P79" s="219"/>
      <c r="Q79" s="35"/>
      <c r="R79" s="36"/>
    </row>
    <row r="80" spans="2:18" s="1" customFormat="1" ht="6.95" customHeight="1">
      <c r="B80" s="34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6"/>
    </row>
    <row r="81" spans="2:47" s="1" customFormat="1" ht="18" customHeight="1">
      <c r="B81" s="34"/>
      <c r="C81" s="31" t="s">
        <v>18</v>
      </c>
      <c r="D81" s="35"/>
      <c r="E81" s="35"/>
      <c r="F81" s="29"/>
      <c r="G81" s="35"/>
      <c r="H81" s="35"/>
      <c r="I81" s="35"/>
      <c r="J81" s="35"/>
      <c r="K81" s="31" t="s">
        <v>20</v>
      </c>
      <c r="L81" s="35"/>
      <c r="M81" s="220">
        <f>IF(O9="","",O9)</f>
        <v>43235</v>
      </c>
      <c r="N81" s="220"/>
      <c r="O81" s="220"/>
      <c r="P81" s="220"/>
      <c r="Q81" s="35"/>
      <c r="R81" s="36"/>
    </row>
    <row r="82" spans="2:47" s="1" customFormat="1" ht="6.95" customHeight="1">
      <c r="B82" s="34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6"/>
    </row>
    <row r="83" spans="2:47" s="1" customFormat="1" ht="15">
      <c r="B83" s="34"/>
      <c r="C83" s="31" t="s">
        <v>21</v>
      </c>
      <c r="D83" s="35"/>
      <c r="E83" s="35"/>
      <c r="F83" s="29" t="str">
        <f>E12</f>
        <v>Oravské múzeum P.O.Hviezdoslava,Dolný Kubín</v>
      </c>
      <c r="G83" s="35"/>
      <c r="H83" s="35"/>
      <c r="I83" s="35"/>
      <c r="J83" s="35"/>
      <c r="K83" s="31" t="s">
        <v>27</v>
      </c>
      <c r="L83" s="35"/>
      <c r="M83" s="187" t="str">
        <f>E18</f>
        <v>Akad.arch.Vladimír Jánoš</v>
      </c>
      <c r="N83" s="187"/>
      <c r="O83" s="187"/>
      <c r="P83" s="187"/>
      <c r="Q83" s="187"/>
      <c r="R83" s="36"/>
    </row>
    <row r="84" spans="2:47" s="1" customFormat="1" ht="14.45" customHeight="1">
      <c r="B84" s="34"/>
      <c r="C84" s="31" t="s">
        <v>25</v>
      </c>
      <c r="D84" s="35"/>
      <c r="E84" s="35"/>
      <c r="F84" s="29" t="str">
        <f>IF(E15="","",E15)</f>
        <v xml:space="preserve"> </v>
      </c>
      <c r="G84" s="35"/>
      <c r="H84" s="35"/>
      <c r="I84" s="35"/>
      <c r="J84" s="35"/>
      <c r="K84" s="31" t="s">
        <v>31</v>
      </c>
      <c r="L84" s="35"/>
      <c r="M84" s="187" t="str">
        <f>E21</f>
        <v>Ing.Rybárová</v>
      </c>
      <c r="N84" s="187"/>
      <c r="O84" s="187"/>
      <c r="P84" s="187"/>
      <c r="Q84" s="187"/>
      <c r="R84" s="36"/>
    </row>
    <row r="85" spans="2:47" s="1" customFormat="1" ht="10.35" customHeight="1">
      <c r="B85" s="34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6"/>
    </row>
    <row r="86" spans="2:47" s="1" customFormat="1" ht="29.25" customHeight="1">
      <c r="B86" s="34"/>
      <c r="C86" s="225" t="s">
        <v>96</v>
      </c>
      <c r="D86" s="226"/>
      <c r="E86" s="226"/>
      <c r="F86" s="226"/>
      <c r="G86" s="226"/>
      <c r="H86" s="99"/>
      <c r="I86" s="99"/>
      <c r="J86" s="99"/>
      <c r="K86" s="99"/>
      <c r="L86" s="99"/>
      <c r="M86" s="99"/>
      <c r="N86" s="225" t="s">
        <v>97</v>
      </c>
      <c r="O86" s="226"/>
      <c r="P86" s="226"/>
      <c r="Q86" s="226"/>
      <c r="R86" s="36"/>
    </row>
    <row r="87" spans="2:47" s="1" customFormat="1" ht="10.35" customHeight="1">
      <c r="B87" s="34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6"/>
    </row>
    <row r="88" spans="2:47" s="1" customFormat="1" ht="29.25" customHeight="1">
      <c r="B88" s="34"/>
      <c r="C88" s="107" t="s">
        <v>98</v>
      </c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200">
        <f>N135</f>
        <v>0</v>
      </c>
      <c r="O88" s="227"/>
      <c r="P88" s="227"/>
      <c r="Q88" s="227"/>
      <c r="R88" s="36"/>
      <c r="AU88" s="21" t="s">
        <v>99</v>
      </c>
    </row>
    <row r="89" spans="2:47" s="6" customFormat="1" ht="24.95" customHeight="1">
      <c r="B89" s="108"/>
      <c r="C89" s="109"/>
      <c r="D89" s="110" t="s">
        <v>100</v>
      </c>
      <c r="E89" s="109"/>
      <c r="F89" s="109"/>
      <c r="G89" s="109"/>
      <c r="H89" s="109"/>
      <c r="I89" s="109"/>
      <c r="J89" s="109"/>
      <c r="K89" s="109"/>
      <c r="L89" s="109"/>
      <c r="M89" s="109"/>
      <c r="N89" s="228">
        <f>N136</f>
        <v>0</v>
      </c>
      <c r="O89" s="229"/>
      <c r="P89" s="229"/>
      <c r="Q89" s="229"/>
      <c r="R89" s="111"/>
    </row>
    <row r="90" spans="2:47" s="7" customFormat="1" ht="19.899999999999999" customHeight="1">
      <c r="B90" s="112"/>
      <c r="C90" s="113"/>
      <c r="D90" s="114" t="s">
        <v>101</v>
      </c>
      <c r="E90" s="113"/>
      <c r="F90" s="113"/>
      <c r="G90" s="113"/>
      <c r="H90" s="113"/>
      <c r="I90" s="113"/>
      <c r="J90" s="113"/>
      <c r="K90" s="113"/>
      <c r="L90" s="113"/>
      <c r="M90" s="113"/>
      <c r="N90" s="230">
        <f>N137</f>
        <v>0</v>
      </c>
      <c r="O90" s="231"/>
      <c r="P90" s="231"/>
      <c r="Q90" s="231"/>
      <c r="R90" s="115"/>
    </row>
    <row r="91" spans="2:47" s="7" customFormat="1" ht="19.899999999999999" customHeight="1">
      <c r="B91" s="112"/>
      <c r="C91" s="113"/>
      <c r="D91" s="114" t="s">
        <v>102</v>
      </c>
      <c r="E91" s="113"/>
      <c r="F91" s="113"/>
      <c r="G91" s="113"/>
      <c r="H91" s="113"/>
      <c r="I91" s="113"/>
      <c r="J91" s="113"/>
      <c r="K91" s="113"/>
      <c r="L91" s="113"/>
      <c r="M91" s="113"/>
      <c r="N91" s="230">
        <f>N161</f>
        <v>0</v>
      </c>
      <c r="O91" s="231"/>
      <c r="P91" s="231"/>
      <c r="Q91" s="231"/>
      <c r="R91" s="115"/>
    </row>
    <row r="92" spans="2:47" s="7" customFormat="1" ht="19.899999999999999" customHeight="1">
      <c r="B92" s="112"/>
      <c r="C92" s="113"/>
      <c r="D92" s="114" t="s">
        <v>103</v>
      </c>
      <c r="E92" s="113"/>
      <c r="F92" s="113"/>
      <c r="G92" s="113"/>
      <c r="H92" s="113"/>
      <c r="I92" s="113"/>
      <c r="J92" s="113"/>
      <c r="K92" s="113"/>
      <c r="L92" s="113"/>
      <c r="M92" s="113"/>
      <c r="N92" s="230">
        <f>N193</f>
        <v>0</v>
      </c>
      <c r="O92" s="231"/>
      <c r="P92" s="231"/>
      <c r="Q92" s="231"/>
      <c r="R92" s="115"/>
    </row>
    <row r="93" spans="2:47" s="7" customFormat="1" ht="19.899999999999999" customHeight="1">
      <c r="B93" s="112"/>
      <c r="C93" s="113"/>
      <c r="D93" s="114" t="s">
        <v>104</v>
      </c>
      <c r="E93" s="113"/>
      <c r="F93" s="113"/>
      <c r="G93" s="113"/>
      <c r="H93" s="113"/>
      <c r="I93" s="113"/>
      <c r="J93" s="113"/>
      <c r="K93" s="113"/>
      <c r="L93" s="113"/>
      <c r="M93" s="113"/>
      <c r="N93" s="230">
        <f>N215</f>
        <v>0</v>
      </c>
      <c r="O93" s="231"/>
      <c r="P93" s="231"/>
      <c r="Q93" s="231"/>
      <c r="R93" s="115"/>
    </row>
    <row r="94" spans="2:47" s="7" customFormat="1" ht="19.899999999999999" customHeight="1">
      <c r="B94" s="112"/>
      <c r="C94" s="113"/>
      <c r="D94" s="114" t="s">
        <v>105</v>
      </c>
      <c r="E94" s="113"/>
      <c r="F94" s="113"/>
      <c r="G94" s="113"/>
      <c r="H94" s="113"/>
      <c r="I94" s="113"/>
      <c r="J94" s="113"/>
      <c r="K94" s="113"/>
      <c r="L94" s="113"/>
      <c r="M94" s="113"/>
      <c r="N94" s="230">
        <f>N262</f>
        <v>0</v>
      </c>
      <c r="O94" s="231"/>
      <c r="P94" s="231"/>
      <c r="Q94" s="231"/>
      <c r="R94" s="115"/>
    </row>
    <row r="95" spans="2:47" s="7" customFormat="1" ht="19.899999999999999" customHeight="1">
      <c r="B95" s="112"/>
      <c r="C95" s="113"/>
      <c r="D95" s="114" t="s">
        <v>106</v>
      </c>
      <c r="E95" s="113"/>
      <c r="F95" s="113"/>
      <c r="G95" s="113"/>
      <c r="H95" s="113"/>
      <c r="I95" s="113"/>
      <c r="J95" s="113"/>
      <c r="K95" s="113"/>
      <c r="L95" s="113"/>
      <c r="M95" s="113"/>
      <c r="N95" s="230">
        <f>N322</f>
        <v>0</v>
      </c>
      <c r="O95" s="231"/>
      <c r="P95" s="231"/>
      <c r="Q95" s="231"/>
      <c r="R95" s="115"/>
    </row>
    <row r="96" spans="2:47" s="7" customFormat="1" ht="19.899999999999999" customHeight="1">
      <c r="B96" s="112"/>
      <c r="C96" s="113"/>
      <c r="D96" s="114" t="s">
        <v>107</v>
      </c>
      <c r="E96" s="113"/>
      <c r="F96" s="113"/>
      <c r="G96" s="113"/>
      <c r="H96" s="113"/>
      <c r="I96" s="113"/>
      <c r="J96" s="113"/>
      <c r="K96" s="113"/>
      <c r="L96" s="113"/>
      <c r="M96" s="113"/>
      <c r="N96" s="230">
        <f>N338</f>
        <v>0</v>
      </c>
      <c r="O96" s="231"/>
      <c r="P96" s="231"/>
      <c r="Q96" s="231"/>
      <c r="R96" s="115"/>
    </row>
    <row r="97" spans="2:18" s="6" customFormat="1" ht="24.95" customHeight="1">
      <c r="B97" s="108"/>
      <c r="C97" s="109"/>
      <c r="D97" s="110" t="s">
        <v>108</v>
      </c>
      <c r="E97" s="109"/>
      <c r="F97" s="109"/>
      <c r="G97" s="109"/>
      <c r="H97" s="109"/>
      <c r="I97" s="109"/>
      <c r="J97" s="109"/>
      <c r="K97" s="109"/>
      <c r="L97" s="109"/>
      <c r="M97" s="109"/>
      <c r="N97" s="228">
        <f>N340</f>
        <v>0</v>
      </c>
      <c r="O97" s="229"/>
      <c r="P97" s="229"/>
      <c r="Q97" s="229"/>
      <c r="R97" s="111"/>
    </row>
    <row r="98" spans="2:18" s="7" customFormat="1" ht="19.899999999999999" customHeight="1">
      <c r="B98" s="112"/>
      <c r="C98" s="113"/>
      <c r="D98" s="114" t="s">
        <v>109</v>
      </c>
      <c r="E98" s="113"/>
      <c r="F98" s="113"/>
      <c r="G98" s="113"/>
      <c r="H98" s="113"/>
      <c r="I98" s="113"/>
      <c r="J98" s="113"/>
      <c r="K98" s="113"/>
      <c r="L98" s="113"/>
      <c r="M98" s="113"/>
      <c r="N98" s="230">
        <f>N341</f>
        <v>0</v>
      </c>
      <c r="O98" s="231"/>
      <c r="P98" s="231"/>
      <c r="Q98" s="231"/>
      <c r="R98" s="115"/>
    </row>
    <row r="99" spans="2:18" s="7" customFormat="1" ht="19.899999999999999" customHeight="1">
      <c r="B99" s="112"/>
      <c r="C99" s="113"/>
      <c r="D99" s="114" t="s">
        <v>110</v>
      </c>
      <c r="E99" s="113"/>
      <c r="F99" s="113"/>
      <c r="G99" s="113"/>
      <c r="H99" s="113"/>
      <c r="I99" s="113"/>
      <c r="J99" s="113"/>
      <c r="K99" s="113"/>
      <c r="L99" s="113"/>
      <c r="M99" s="113"/>
      <c r="N99" s="230">
        <f>N357</f>
        <v>0</v>
      </c>
      <c r="O99" s="231"/>
      <c r="P99" s="231"/>
      <c r="Q99" s="231"/>
      <c r="R99" s="115"/>
    </row>
    <row r="100" spans="2:18" s="7" customFormat="1" ht="19.899999999999999" customHeight="1">
      <c r="B100" s="112"/>
      <c r="C100" s="113"/>
      <c r="D100" s="114" t="s">
        <v>111</v>
      </c>
      <c r="E100" s="113"/>
      <c r="F100" s="113"/>
      <c r="G100" s="113"/>
      <c r="H100" s="113"/>
      <c r="I100" s="113"/>
      <c r="J100" s="113"/>
      <c r="K100" s="113"/>
      <c r="L100" s="113"/>
      <c r="M100" s="113"/>
      <c r="N100" s="230">
        <f>N367</f>
        <v>0</v>
      </c>
      <c r="O100" s="231"/>
      <c r="P100" s="231"/>
      <c r="Q100" s="231"/>
      <c r="R100" s="115"/>
    </row>
    <row r="101" spans="2:18" s="7" customFormat="1" ht="19.899999999999999" customHeight="1">
      <c r="B101" s="112"/>
      <c r="C101" s="113"/>
      <c r="D101" s="114" t="s">
        <v>1265</v>
      </c>
      <c r="E101" s="113"/>
      <c r="F101" s="113"/>
      <c r="G101" s="113"/>
      <c r="H101" s="113"/>
      <c r="I101" s="113"/>
      <c r="J101" s="113"/>
      <c r="K101" s="113"/>
      <c r="L101" s="113"/>
      <c r="M101" s="113"/>
      <c r="N101" s="230">
        <f>N394</f>
        <v>0</v>
      </c>
      <c r="O101" s="231"/>
      <c r="P101" s="231"/>
      <c r="Q101" s="231"/>
      <c r="R101" s="115"/>
    </row>
    <row r="102" spans="2:18" s="7" customFormat="1" ht="19.899999999999999" customHeight="1">
      <c r="B102" s="112"/>
      <c r="C102" s="113"/>
      <c r="D102" s="114" t="s">
        <v>112</v>
      </c>
      <c r="E102" s="113"/>
      <c r="F102" s="113"/>
      <c r="G102" s="113"/>
      <c r="H102" s="113"/>
      <c r="I102" s="113"/>
      <c r="J102" s="113"/>
      <c r="K102" s="113"/>
      <c r="L102" s="113"/>
      <c r="M102" s="113"/>
      <c r="N102" s="230">
        <f>N396</f>
        <v>0</v>
      </c>
      <c r="O102" s="231"/>
      <c r="P102" s="231"/>
      <c r="Q102" s="231"/>
      <c r="R102" s="115"/>
    </row>
    <row r="103" spans="2:18" s="7" customFormat="1" ht="19.899999999999999" customHeight="1">
      <c r="B103" s="112"/>
      <c r="C103" s="113"/>
      <c r="D103" s="114" t="s">
        <v>113</v>
      </c>
      <c r="E103" s="113"/>
      <c r="F103" s="113"/>
      <c r="G103" s="113"/>
      <c r="H103" s="113"/>
      <c r="I103" s="113"/>
      <c r="J103" s="113"/>
      <c r="K103" s="113"/>
      <c r="L103" s="113"/>
      <c r="M103" s="113"/>
      <c r="N103" s="230">
        <f>N553</f>
        <v>0</v>
      </c>
      <c r="O103" s="231"/>
      <c r="P103" s="231"/>
      <c r="Q103" s="231"/>
      <c r="R103" s="115"/>
    </row>
    <row r="104" spans="2:18" s="7" customFormat="1" ht="19.899999999999999" customHeight="1">
      <c r="B104" s="112"/>
      <c r="C104" s="113"/>
      <c r="D104" s="114" t="s">
        <v>114</v>
      </c>
      <c r="E104" s="113"/>
      <c r="F104" s="113"/>
      <c r="G104" s="113"/>
      <c r="H104" s="113"/>
      <c r="I104" s="113"/>
      <c r="J104" s="113"/>
      <c r="K104" s="113"/>
      <c r="L104" s="113"/>
      <c r="M104" s="113"/>
      <c r="N104" s="230">
        <f>N558</f>
        <v>0</v>
      </c>
      <c r="O104" s="231"/>
      <c r="P104" s="231"/>
      <c r="Q104" s="231"/>
      <c r="R104" s="115"/>
    </row>
    <row r="105" spans="2:18" s="7" customFormat="1" ht="19.899999999999999" customHeight="1">
      <c r="B105" s="112"/>
      <c r="C105" s="113"/>
      <c r="D105" s="114" t="s">
        <v>115</v>
      </c>
      <c r="E105" s="113"/>
      <c r="F105" s="113"/>
      <c r="G105" s="113"/>
      <c r="H105" s="113"/>
      <c r="I105" s="113"/>
      <c r="J105" s="113"/>
      <c r="K105" s="113"/>
      <c r="L105" s="113"/>
      <c r="M105" s="113"/>
      <c r="N105" s="230">
        <f>N595</f>
        <v>0</v>
      </c>
      <c r="O105" s="231"/>
      <c r="P105" s="231"/>
      <c r="Q105" s="231"/>
      <c r="R105" s="115"/>
    </row>
    <row r="106" spans="2:18" s="7" customFormat="1" ht="19.899999999999999" customHeight="1">
      <c r="B106" s="112"/>
      <c r="C106" s="113"/>
      <c r="D106" s="114" t="s">
        <v>116</v>
      </c>
      <c r="E106" s="113"/>
      <c r="F106" s="113"/>
      <c r="G106" s="113"/>
      <c r="H106" s="113"/>
      <c r="I106" s="113"/>
      <c r="J106" s="113"/>
      <c r="K106" s="113"/>
      <c r="L106" s="113"/>
      <c r="M106" s="113"/>
      <c r="N106" s="230">
        <f>N637</f>
        <v>0</v>
      </c>
      <c r="O106" s="231"/>
      <c r="P106" s="231"/>
      <c r="Q106" s="231"/>
      <c r="R106" s="115"/>
    </row>
    <row r="107" spans="2:18" s="7" customFormat="1" ht="19.899999999999999" customHeight="1">
      <c r="B107" s="112"/>
      <c r="C107" s="113"/>
      <c r="D107" s="114" t="s">
        <v>117</v>
      </c>
      <c r="E107" s="113"/>
      <c r="F107" s="113"/>
      <c r="G107" s="113"/>
      <c r="H107" s="113"/>
      <c r="I107" s="113"/>
      <c r="J107" s="113"/>
      <c r="K107" s="113"/>
      <c r="L107" s="113"/>
      <c r="M107" s="113"/>
      <c r="N107" s="230">
        <f>N645</f>
        <v>0</v>
      </c>
      <c r="O107" s="231"/>
      <c r="P107" s="231"/>
      <c r="Q107" s="231"/>
      <c r="R107" s="115"/>
    </row>
    <row r="108" spans="2:18" s="7" customFormat="1" ht="19.899999999999999" customHeight="1">
      <c r="B108" s="112"/>
      <c r="C108" s="113"/>
      <c r="D108" s="114" t="s">
        <v>118</v>
      </c>
      <c r="E108" s="113"/>
      <c r="F108" s="113"/>
      <c r="G108" s="113"/>
      <c r="H108" s="113"/>
      <c r="I108" s="113"/>
      <c r="J108" s="113"/>
      <c r="K108" s="113"/>
      <c r="L108" s="113"/>
      <c r="M108" s="113"/>
      <c r="N108" s="230">
        <f>N672</f>
        <v>0</v>
      </c>
      <c r="O108" s="231"/>
      <c r="P108" s="231"/>
      <c r="Q108" s="231"/>
      <c r="R108" s="115"/>
    </row>
    <row r="109" spans="2:18" s="7" customFormat="1" ht="19.899999999999999" customHeight="1">
      <c r="B109" s="112"/>
      <c r="C109" s="113"/>
      <c r="D109" s="114" t="s">
        <v>119</v>
      </c>
      <c r="E109" s="113"/>
      <c r="F109" s="113"/>
      <c r="G109" s="113"/>
      <c r="H109" s="113"/>
      <c r="I109" s="113"/>
      <c r="J109" s="113"/>
      <c r="K109" s="113"/>
      <c r="L109" s="113"/>
      <c r="M109" s="113"/>
      <c r="N109" s="230">
        <f>N699</f>
        <v>0</v>
      </c>
      <c r="O109" s="231"/>
      <c r="P109" s="231"/>
      <c r="Q109" s="231"/>
      <c r="R109" s="115"/>
    </row>
    <row r="110" spans="2:18" s="7" customFormat="1" ht="19.899999999999999" customHeight="1">
      <c r="B110" s="112"/>
      <c r="C110" s="113"/>
      <c r="D110" s="114" t="s">
        <v>120</v>
      </c>
      <c r="E110" s="113"/>
      <c r="F110" s="113"/>
      <c r="G110" s="113"/>
      <c r="H110" s="113"/>
      <c r="I110" s="113"/>
      <c r="J110" s="113"/>
      <c r="K110" s="113"/>
      <c r="L110" s="113"/>
      <c r="M110" s="113"/>
      <c r="N110" s="230">
        <f>N706</f>
        <v>0</v>
      </c>
      <c r="O110" s="231"/>
      <c r="P110" s="231"/>
      <c r="Q110" s="231"/>
      <c r="R110" s="115"/>
    </row>
    <row r="111" spans="2:18" s="7" customFormat="1" ht="19.899999999999999" customHeight="1">
      <c r="B111" s="112"/>
      <c r="C111" s="113"/>
      <c r="D111" s="114" t="s">
        <v>121</v>
      </c>
      <c r="E111" s="113"/>
      <c r="F111" s="113"/>
      <c r="G111" s="113"/>
      <c r="H111" s="113"/>
      <c r="I111" s="113"/>
      <c r="J111" s="113"/>
      <c r="K111" s="113"/>
      <c r="L111" s="113"/>
      <c r="M111" s="113"/>
      <c r="N111" s="230">
        <f>N721</f>
        <v>0</v>
      </c>
      <c r="O111" s="231"/>
      <c r="P111" s="231"/>
      <c r="Q111" s="231"/>
      <c r="R111" s="115"/>
    </row>
    <row r="112" spans="2:18" s="7" customFormat="1" ht="19.899999999999999" customHeight="1">
      <c r="B112" s="112"/>
      <c r="C112" s="113"/>
      <c r="D112" s="114" t="s">
        <v>122</v>
      </c>
      <c r="E112" s="113"/>
      <c r="F112" s="113"/>
      <c r="G112" s="113"/>
      <c r="H112" s="113"/>
      <c r="I112" s="113"/>
      <c r="J112" s="113"/>
      <c r="K112" s="113"/>
      <c r="L112" s="113"/>
      <c r="M112" s="113"/>
      <c r="N112" s="230">
        <f>N795</f>
        <v>0</v>
      </c>
      <c r="O112" s="231"/>
      <c r="P112" s="231"/>
      <c r="Q112" s="231"/>
      <c r="R112" s="115"/>
    </row>
    <row r="113" spans="2:21" s="6" customFormat="1" ht="24.95" customHeight="1">
      <c r="B113" s="108"/>
      <c r="C113" s="109"/>
      <c r="D113" s="110" t="s">
        <v>123</v>
      </c>
      <c r="E113" s="109"/>
      <c r="F113" s="109"/>
      <c r="G113" s="109"/>
      <c r="H113" s="109"/>
      <c r="I113" s="109"/>
      <c r="J113" s="109"/>
      <c r="K113" s="109"/>
      <c r="L113" s="109"/>
      <c r="M113" s="109"/>
      <c r="N113" s="228">
        <f>N811</f>
        <v>0</v>
      </c>
      <c r="O113" s="229"/>
      <c r="P113" s="229"/>
      <c r="Q113" s="229"/>
      <c r="R113" s="111"/>
    </row>
    <row r="114" spans="2:21" s="7" customFormat="1" ht="19.899999999999999" customHeight="1">
      <c r="B114" s="112"/>
      <c r="C114" s="113"/>
      <c r="D114" s="114" t="s">
        <v>124</v>
      </c>
      <c r="E114" s="113"/>
      <c r="F114" s="113"/>
      <c r="G114" s="113"/>
      <c r="H114" s="113"/>
      <c r="I114" s="113"/>
      <c r="J114" s="113"/>
      <c r="K114" s="113"/>
      <c r="L114" s="113"/>
      <c r="M114" s="113"/>
      <c r="N114" s="230">
        <f>N812</f>
        <v>0</v>
      </c>
      <c r="O114" s="231"/>
      <c r="P114" s="231"/>
      <c r="Q114" s="231"/>
      <c r="R114" s="115"/>
    </row>
    <row r="115" spans="2:21" s="1" customFormat="1" ht="21.75" customHeight="1">
      <c r="B115" s="34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6"/>
    </row>
    <row r="116" spans="2:21" s="1" customFormat="1" ht="29.25" customHeight="1">
      <c r="B116" s="34"/>
      <c r="C116" s="107" t="s">
        <v>125</v>
      </c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227">
        <v>0</v>
      </c>
      <c r="O116" s="232"/>
      <c r="P116" s="232"/>
      <c r="Q116" s="232"/>
      <c r="R116" s="36"/>
      <c r="T116" s="116"/>
      <c r="U116" s="117" t="s">
        <v>37</v>
      </c>
    </row>
    <row r="117" spans="2:21" s="1" customFormat="1" ht="18" customHeight="1">
      <c r="B117" s="34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6"/>
    </row>
    <row r="118" spans="2:21" s="1" customFormat="1" ht="29.25" customHeight="1">
      <c r="B118" s="34"/>
      <c r="C118" s="98" t="s">
        <v>85</v>
      </c>
      <c r="D118" s="99"/>
      <c r="E118" s="99"/>
      <c r="F118" s="99"/>
      <c r="G118" s="99"/>
      <c r="H118" s="99"/>
      <c r="I118" s="99"/>
      <c r="J118" s="99"/>
      <c r="K118" s="99"/>
      <c r="L118" s="209">
        <f>ROUND(SUM(N88+N116),2)</f>
        <v>0</v>
      </c>
      <c r="M118" s="209"/>
      <c r="N118" s="209"/>
      <c r="O118" s="209"/>
      <c r="P118" s="209"/>
      <c r="Q118" s="209"/>
      <c r="R118" s="36"/>
    </row>
    <row r="119" spans="2:21" s="1" customFormat="1" ht="6.95" customHeight="1">
      <c r="B119" s="58"/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59"/>
      <c r="R119" s="60"/>
    </row>
    <row r="123" spans="2:21" s="1" customFormat="1" ht="6.95" customHeight="1">
      <c r="B123" s="61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2:21" s="1" customFormat="1" ht="36.950000000000003" customHeight="1">
      <c r="B124" s="34"/>
      <c r="C124" s="185" t="s">
        <v>126</v>
      </c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  <c r="O124" s="219"/>
      <c r="P124" s="219"/>
      <c r="Q124" s="219"/>
      <c r="R124" s="36"/>
    </row>
    <row r="125" spans="2:21" s="1" customFormat="1" ht="6.95" customHeight="1">
      <c r="B125" s="34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6"/>
    </row>
    <row r="126" spans="2:21" s="1" customFormat="1" ht="30" customHeight="1">
      <c r="B126" s="34"/>
      <c r="C126" s="31" t="s">
        <v>15</v>
      </c>
      <c r="D126" s="35"/>
      <c r="E126" s="35"/>
      <c r="F126" s="217" t="str">
        <f>F6</f>
        <v>LESNÁ ÚVRAŤOVÁ ŽELEZNICA TANEČNÍK- objekt pre remeslá</v>
      </c>
      <c r="G126" s="218"/>
      <c r="H126" s="218"/>
      <c r="I126" s="218"/>
      <c r="J126" s="218"/>
      <c r="K126" s="218"/>
      <c r="L126" s="218"/>
      <c r="M126" s="218"/>
      <c r="N126" s="218"/>
      <c r="O126" s="218"/>
      <c r="P126" s="218"/>
      <c r="Q126" s="35"/>
      <c r="R126" s="36"/>
    </row>
    <row r="127" spans="2:21" s="1" customFormat="1" ht="36.950000000000003" customHeight="1">
      <c r="B127" s="34"/>
      <c r="C127" s="68" t="s">
        <v>92</v>
      </c>
      <c r="D127" s="35"/>
      <c r="E127" s="35"/>
      <c r="F127" s="195">
        <f>F7</f>
        <v>0</v>
      </c>
      <c r="G127" s="219"/>
      <c r="H127" s="219"/>
      <c r="I127" s="219"/>
      <c r="J127" s="219"/>
      <c r="K127" s="219"/>
      <c r="L127" s="219"/>
      <c r="M127" s="219"/>
      <c r="N127" s="219"/>
      <c r="O127" s="219"/>
      <c r="P127" s="219"/>
      <c r="Q127" s="35"/>
      <c r="R127" s="36"/>
    </row>
    <row r="128" spans="2:21" s="1" customFormat="1" ht="6.95" customHeight="1">
      <c r="B128" s="34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6"/>
    </row>
    <row r="129" spans="2:65" s="1" customFormat="1" ht="18" customHeight="1">
      <c r="B129" s="34"/>
      <c r="C129" s="31" t="s">
        <v>18</v>
      </c>
      <c r="D129" s="35"/>
      <c r="E129" s="35"/>
      <c r="F129" s="29"/>
      <c r="G129" s="35"/>
      <c r="H129" s="35"/>
      <c r="I129" s="35"/>
      <c r="J129" s="35"/>
      <c r="K129" s="31" t="s">
        <v>20</v>
      </c>
      <c r="L129" s="35"/>
      <c r="M129" s="220">
        <f>IF(O9="","",O9)</f>
        <v>43235</v>
      </c>
      <c r="N129" s="220"/>
      <c r="O129" s="220"/>
      <c r="P129" s="220"/>
      <c r="Q129" s="35"/>
      <c r="R129" s="36"/>
    </row>
    <row r="130" spans="2:65" s="1" customFormat="1" ht="6.95" customHeight="1">
      <c r="B130" s="34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6"/>
    </row>
    <row r="131" spans="2:65" s="1" customFormat="1" ht="15">
      <c r="B131" s="34"/>
      <c r="C131" s="31" t="s">
        <v>21</v>
      </c>
      <c r="D131" s="35"/>
      <c r="E131" s="35"/>
      <c r="F131" s="29" t="str">
        <f>E12</f>
        <v>Oravské múzeum P.O.Hviezdoslava,Dolný Kubín</v>
      </c>
      <c r="G131" s="35"/>
      <c r="H131" s="35"/>
      <c r="I131" s="35"/>
      <c r="J131" s="35"/>
      <c r="K131" s="31" t="s">
        <v>27</v>
      </c>
      <c r="L131" s="35"/>
      <c r="M131" s="187" t="str">
        <f>E18</f>
        <v>Akad.arch.Vladimír Jánoš</v>
      </c>
      <c r="N131" s="187"/>
      <c r="O131" s="187"/>
      <c r="P131" s="187"/>
      <c r="Q131" s="187"/>
      <c r="R131" s="36"/>
    </row>
    <row r="132" spans="2:65" s="1" customFormat="1" ht="14.45" customHeight="1">
      <c r="B132" s="34"/>
      <c r="C132" s="31" t="s">
        <v>25</v>
      </c>
      <c r="D132" s="35"/>
      <c r="E132" s="35"/>
      <c r="F132" s="29" t="str">
        <f>IF(E15="","",E15)</f>
        <v xml:space="preserve"> </v>
      </c>
      <c r="G132" s="35"/>
      <c r="H132" s="35"/>
      <c r="I132" s="35"/>
      <c r="J132" s="35"/>
      <c r="K132" s="31" t="s">
        <v>31</v>
      </c>
      <c r="L132" s="35"/>
      <c r="M132" s="187" t="str">
        <f>E21</f>
        <v>Ing.Rybárová</v>
      </c>
      <c r="N132" s="187"/>
      <c r="O132" s="187"/>
      <c r="P132" s="187"/>
      <c r="Q132" s="187"/>
      <c r="R132" s="36"/>
    </row>
    <row r="133" spans="2:65" s="1" customFormat="1" ht="10.35" customHeight="1">
      <c r="B133" s="34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6"/>
    </row>
    <row r="134" spans="2:65" s="8" customFormat="1" ht="29.25" customHeight="1">
      <c r="B134" s="118"/>
      <c r="C134" s="119" t="s">
        <v>127</v>
      </c>
      <c r="D134" s="120" t="s">
        <v>128</v>
      </c>
      <c r="E134" s="120" t="s">
        <v>55</v>
      </c>
      <c r="F134" s="233" t="s">
        <v>129</v>
      </c>
      <c r="G134" s="233"/>
      <c r="H134" s="233"/>
      <c r="I134" s="233"/>
      <c r="J134" s="120" t="s">
        <v>130</v>
      </c>
      <c r="K134" s="120" t="s">
        <v>131</v>
      </c>
      <c r="L134" s="233" t="s">
        <v>132</v>
      </c>
      <c r="M134" s="233"/>
      <c r="N134" s="233" t="s">
        <v>97</v>
      </c>
      <c r="O134" s="233"/>
      <c r="P134" s="233"/>
      <c r="Q134" s="234"/>
      <c r="R134" s="121"/>
      <c r="T134" s="75" t="s">
        <v>133</v>
      </c>
      <c r="U134" s="76" t="s">
        <v>37</v>
      </c>
      <c r="V134" s="76" t="s">
        <v>134</v>
      </c>
      <c r="W134" s="76" t="s">
        <v>135</v>
      </c>
      <c r="X134" s="76" t="s">
        <v>136</v>
      </c>
      <c r="Y134" s="76" t="s">
        <v>137</v>
      </c>
      <c r="Z134" s="76" t="s">
        <v>138</v>
      </c>
      <c r="AA134" s="77" t="s">
        <v>139</v>
      </c>
    </row>
    <row r="135" spans="2:65" s="1" customFormat="1" ht="29.25" customHeight="1">
      <c r="B135" s="34"/>
      <c r="C135" s="79" t="s">
        <v>93</v>
      </c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259">
        <f>BK135</f>
        <v>0</v>
      </c>
      <c r="O135" s="260"/>
      <c r="P135" s="260"/>
      <c r="Q135" s="260"/>
      <c r="R135" s="36"/>
      <c r="T135" s="78"/>
      <c r="U135" s="50"/>
      <c r="V135" s="50"/>
      <c r="W135" s="122">
        <f>W136+W340+W811</f>
        <v>1632.4418876100001</v>
      </c>
      <c r="X135" s="50"/>
      <c r="Y135" s="122">
        <f>Y136+Y340+Y811</f>
        <v>176.35033443000003</v>
      </c>
      <c r="Z135" s="50"/>
      <c r="AA135" s="123">
        <f>AA136+AA340+AA811</f>
        <v>0</v>
      </c>
      <c r="AT135" s="21" t="s">
        <v>72</v>
      </c>
      <c r="AU135" s="21" t="s">
        <v>99</v>
      </c>
      <c r="BK135" s="124">
        <f>BK136+BK340+BK811</f>
        <v>0</v>
      </c>
    </row>
    <row r="136" spans="2:65" s="9" customFormat="1" ht="37.35" customHeight="1">
      <c r="B136" s="125"/>
      <c r="C136" s="126"/>
      <c r="D136" s="127" t="s">
        <v>100</v>
      </c>
      <c r="E136" s="127"/>
      <c r="F136" s="127"/>
      <c r="G136" s="127"/>
      <c r="H136" s="127"/>
      <c r="I136" s="127"/>
      <c r="J136" s="127"/>
      <c r="K136" s="127"/>
      <c r="L136" s="127"/>
      <c r="M136" s="127"/>
      <c r="N136" s="261">
        <f>BK136</f>
        <v>0</v>
      </c>
      <c r="O136" s="262"/>
      <c r="P136" s="262"/>
      <c r="Q136" s="262"/>
      <c r="R136" s="128"/>
      <c r="T136" s="129"/>
      <c r="U136" s="126"/>
      <c r="V136" s="126"/>
      <c r="W136" s="130">
        <f>W137+W161+W193+W215+W262+W322+W338</f>
        <v>624.08621036</v>
      </c>
      <c r="X136" s="126"/>
      <c r="Y136" s="130">
        <f>Y137+Y161+Y193+Y215+Y262+Y322+Y338</f>
        <v>160.76309169000001</v>
      </c>
      <c r="Z136" s="126"/>
      <c r="AA136" s="131">
        <f>AA137+AA161+AA193+AA215+AA262+AA322+AA338</f>
        <v>0</v>
      </c>
      <c r="AR136" s="132" t="s">
        <v>80</v>
      </c>
      <c r="AT136" s="133" t="s">
        <v>72</v>
      </c>
      <c r="AU136" s="133" t="s">
        <v>73</v>
      </c>
      <c r="AY136" s="132" t="s">
        <v>140</v>
      </c>
      <c r="BK136" s="134">
        <f>BK137+BK161+BK193+BK215+BK262+BK322+BK338</f>
        <v>0</v>
      </c>
    </row>
    <row r="137" spans="2:65" s="9" customFormat="1" ht="19.899999999999999" customHeight="1">
      <c r="B137" s="125"/>
      <c r="C137" s="126"/>
      <c r="D137" s="135" t="s">
        <v>101</v>
      </c>
      <c r="E137" s="135"/>
      <c r="F137" s="135"/>
      <c r="G137" s="135"/>
      <c r="H137" s="135"/>
      <c r="I137" s="135"/>
      <c r="J137" s="135"/>
      <c r="K137" s="135"/>
      <c r="L137" s="135"/>
      <c r="M137" s="135"/>
      <c r="N137" s="256">
        <f>BK137</f>
        <v>0</v>
      </c>
      <c r="O137" s="257"/>
      <c r="P137" s="257"/>
      <c r="Q137" s="257"/>
      <c r="R137" s="128"/>
      <c r="T137" s="129"/>
      <c r="U137" s="126"/>
      <c r="V137" s="126"/>
      <c r="W137" s="130">
        <f>SUM(W138:W160)</f>
        <v>104.586129</v>
      </c>
      <c r="X137" s="126"/>
      <c r="Y137" s="130">
        <f>SUM(Y138:Y160)</f>
        <v>0</v>
      </c>
      <c r="Z137" s="126"/>
      <c r="AA137" s="131">
        <f>SUM(AA138:AA160)</f>
        <v>0</v>
      </c>
      <c r="AR137" s="132" t="s">
        <v>80</v>
      </c>
      <c r="AT137" s="133" t="s">
        <v>72</v>
      </c>
      <c r="AU137" s="133" t="s">
        <v>80</v>
      </c>
      <c r="AY137" s="132" t="s">
        <v>140</v>
      </c>
      <c r="BK137" s="134">
        <f>SUM(BK138:BK160)</f>
        <v>0</v>
      </c>
    </row>
    <row r="138" spans="2:65" s="1" customFormat="1" ht="38.25" customHeight="1">
      <c r="B138" s="136"/>
      <c r="C138" s="137" t="s">
        <v>80</v>
      </c>
      <c r="D138" s="137" t="s">
        <v>141</v>
      </c>
      <c r="E138" s="138" t="s">
        <v>142</v>
      </c>
      <c r="F138" s="235" t="s">
        <v>143</v>
      </c>
      <c r="G138" s="235"/>
      <c r="H138" s="235"/>
      <c r="I138" s="235"/>
      <c r="J138" s="139" t="s">
        <v>144</v>
      </c>
      <c r="K138" s="140">
        <v>24.09</v>
      </c>
      <c r="L138" s="236"/>
      <c r="M138" s="236"/>
      <c r="N138" s="236">
        <f>ROUND(L138*K138,3)</f>
        <v>0</v>
      </c>
      <c r="O138" s="236"/>
      <c r="P138" s="236"/>
      <c r="Q138" s="236"/>
      <c r="R138" s="141"/>
      <c r="T138" s="142" t="s">
        <v>5</v>
      </c>
      <c r="U138" s="43" t="s">
        <v>40</v>
      </c>
      <c r="V138" s="143">
        <v>1.2999999999999999E-2</v>
      </c>
      <c r="W138" s="143">
        <f>V138*K138</f>
        <v>0.31317</v>
      </c>
      <c r="X138" s="143">
        <v>0</v>
      </c>
      <c r="Y138" s="143">
        <f>X138*K138</f>
        <v>0</v>
      </c>
      <c r="Z138" s="143">
        <v>0</v>
      </c>
      <c r="AA138" s="144">
        <f>Z138*K138</f>
        <v>0</v>
      </c>
      <c r="AR138" s="21" t="s">
        <v>145</v>
      </c>
      <c r="AT138" s="21" t="s">
        <v>141</v>
      </c>
      <c r="AU138" s="21" t="s">
        <v>146</v>
      </c>
      <c r="AY138" s="21" t="s">
        <v>140</v>
      </c>
      <c r="BE138" s="145">
        <f>IF(U138="základná",N138,0)</f>
        <v>0</v>
      </c>
      <c r="BF138" s="145">
        <f>IF(U138="znížená",N138,0)</f>
        <v>0</v>
      </c>
      <c r="BG138" s="145">
        <f>IF(U138="zákl. prenesená",N138,0)</f>
        <v>0</v>
      </c>
      <c r="BH138" s="145">
        <f>IF(U138="zníž. prenesená",N138,0)</f>
        <v>0</v>
      </c>
      <c r="BI138" s="145">
        <f>IF(U138="nulová",N138,0)</f>
        <v>0</v>
      </c>
      <c r="BJ138" s="21" t="s">
        <v>146</v>
      </c>
      <c r="BK138" s="146">
        <f>ROUND(L138*K138,3)</f>
        <v>0</v>
      </c>
      <c r="BL138" s="21" t="s">
        <v>145</v>
      </c>
      <c r="BM138" s="21" t="s">
        <v>147</v>
      </c>
    </row>
    <row r="139" spans="2:65" s="10" customFormat="1" ht="16.5" customHeight="1">
      <c r="B139" s="147"/>
      <c r="C139" s="148"/>
      <c r="D139" s="148"/>
      <c r="E139" s="149" t="s">
        <v>5</v>
      </c>
      <c r="F139" s="237" t="s">
        <v>148</v>
      </c>
      <c r="G139" s="238"/>
      <c r="H139" s="238"/>
      <c r="I139" s="238"/>
      <c r="J139" s="148"/>
      <c r="K139" s="150">
        <v>24.09</v>
      </c>
      <c r="L139" s="148"/>
      <c r="M139" s="148"/>
      <c r="N139" s="148"/>
      <c r="O139" s="148"/>
      <c r="P139" s="148"/>
      <c r="Q139" s="148"/>
      <c r="R139" s="151"/>
      <c r="T139" s="152"/>
      <c r="U139" s="148"/>
      <c r="V139" s="148"/>
      <c r="W139" s="148"/>
      <c r="X139" s="148"/>
      <c r="Y139" s="148"/>
      <c r="Z139" s="148"/>
      <c r="AA139" s="153"/>
      <c r="AT139" s="154" t="s">
        <v>149</v>
      </c>
      <c r="AU139" s="154" t="s">
        <v>146</v>
      </c>
      <c r="AV139" s="10" t="s">
        <v>146</v>
      </c>
      <c r="AW139" s="10" t="s">
        <v>29</v>
      </c>
      <c r="AX139" s="10" t="s">
        <v>80</v>
      </c>
      <c r="AY139" s="154" t="s">
        <v>140</v>
      </c>
    </row>
    <row r="140" spans="2:65" s="1" customFormat="1" ht="25.5" customHeight="1">
      <c r="B140" s="136"/>
      <c r="C140" s="137" t="s">
        <v>146</v>
      </c>
      <c r="D140" s="137" t="s">
        <v>141</v>
      </c>
      <c r="E140" s="138" t="s">
        <v>150</v>
      </c>
      <c r="F140" s="235" t="s">
        <v>151</v>
      </c>
      <c r="G140" s="235"/>
      <c r="H140" s="235"/>
      <c r="I140" s="235"/>
      <c r="J140" s="139" t="s">
        <v>144</v>
      </c>
      <c r="K140" s="140">
        <v>82.673000000000002</v>
      </c>
      <c r="L140" s="236"/>
      <c r="M140" s="236"/>
      <c r="N140" s="236">
        <f>ROUND(L140*K140,3)</f>
        <v>0</v>
      </c>
      <c r="O140" s="236"/>
      <c r="P140" s="236"/>
      <c r="Q140" s="236"/>
      <c r="R140" s="141"/>
      <c r="T140" s="142" t="s">
        <v>5</v>
      </c>
      <c r="U140" s="43" t="s">
        <v>40</v>
      </c>
      <c r="V140" s="143">
        <v>0.46</v>
      </c>
      <c r="W140" s="143">
        <f>V140*K140</f>
        <v>38.029580000000003</v>
      </c>
      <c r="X140" s="143">
        <v>0</v>
      </c>
      <c r="Y140" s="143">
        <f>X140*K140</f>
        <v>0</v>
      </c>
      <c r="Z140" s="143">
        <v>0</v>
      </c>
      <c r="AA140" s="144">
        <f>Z140*K140</f>
        <v>0</v>
      </c>
      <c r="AR140" s="21" t="s">
        <v>145</v>
      </c>
      <c r="AT140" s="21" t="s">
        <v>141</v>
      </c>
      <c r="AU140" s="21" t="s">
        <v>146</v>
      </c>
      <c r="AY140" s="21" t="s">
        <v>140</v>
      </c>
      <c r="BE140" s="145">
        <f>IF(U140="základná",N140,0)</f>
        <v>0</v>
      </c>
      <c r="BF140" s="145">
        <f>IF(U140="znížená",N140,0)</f>
        <v>0</v>
      </c>
      <c r="BG140" s="145">
        <f>IF(U140="zákl. prenesená",N140,0)</f>
        <v>0</v>
      </c>
      <c r="BH140" s="145">
        <f>IF(U140="zníž. prenesená",N140,0)</f>
        <v>0</v>
      </c>
      <c r="BI140" s="145">
        <f>IF(U140="nulová",N140,0)</f>
        <v>0</v>
      </c>
      <c r="BJ140" s="21" t="s">
        <v>146</v>
      </c>
      <c r="BK140" s="146">
        <f>ROUND(L140*K140,3)</f>
        <v>0</v>
      </c>
      <c r="BL140" s="21" t="s">
        <v>145</v>
      </c>
      <c r="BM140" s="21" t="s">
        <v>152</v>
      </c>
    </row>
    <row r="141" spans="2:65" s="10" customFormat="1" ht="16.5" customHeight="1">
      <c r="B141" s="147"/>
      <c r="C141" s="148"/>
      <c r="D141" s="148"/>
      <c r="E141" s="149" t="s">
        <v>5</v>
      </c>
      <c r="F141" s="237" t="s">
        <v>153</v>
      </c>
      <c r="G141" s="238"/>
      <c r="H141" s="238"/>
      <c r="I141" s="238"/>
      <c r="J141" s="148"/>
      <c r="K141" s="150">
        <v>50.279000000000003</v>
      </c>
      <c r="L141" s="148"/>
      <c r="M141" s="148"/>
      <c r="N141" s="148"/>
      <c r="O141" s="148"/>
      <c r="P141" s="148"/>
      <c r="Q141" s="148"/>
      <c r="R141" s="151"/>
      <c r="T141" s="152"/>
      <c r="U141" s="148"/>
      <c r="V141" s="148"/>
      <c r="W141" s="148"/>
      <c r="X141" s="148"/>
      <c r="Y141" s="148"/>
      <c r="Z141" s="148"/>
      <c r="AA141" s="153"/>
      <c r="AT141" s="154" t="s">
        <v>149</v>
      </c>
      <c r="AU141" s="154" t="s">
        <v>146</v>
      </c>
      <c r="AV141" s="10" t="s">
        <v>146</v>
      </c>
      <c r="AW141" s="10" t="s">
        <v>29</v>
      </c>
      <c r="AX141" s="10" t="s">
        <v>73</v>
      </c>
      <c r="AY141" s="154" t="s">
        <v>140</v>
      </c>
    </row>
    <row r="142" spans="2:65" s="10" customFormat="1" ht="16.5" customHeight="1">
      <c r="B142" s="147"/>
      <c r="C142" s="148"/>
      <c r="D142" s="148"/>
      <c r="E142" s="149" t="s">
        <v>5</v>
      </c>
      <c r="F142" s="239" t="s">
        <v>154</v>
      </c>
      <c r="G142" s="240"/>
      <c r="H142" s="240"/>
      <c r="I142" s="240"/>
      <c r="J142" s="148"/>
      <c r="K142" s="150">
        <v>27.01</v>
      </c>
      <c r="L142" s="148"/>
      <c r="M142" s="148"/>
      <c r="N142" s="148"/>
      <c r="O142" s="148"/>
      <c r="P142" s="148"/>
      <c r="Q142" s="148"/>
      <c r="R142" s="151"/>
      <c r="T142" s="152"/>
      <c r="U142" s="148"/>
      <c r="V142" s="148"/>
      <c r="W142" s="148"/>
      <c r="X142" s="148"/>
      <c r="Y142" s="148"/>
      <c r="Z142" s="148"/>
      <c r="AA142" s="153"/>
      <c r="AT142" s="154" t="s">
        <v>149</v>
      </c>
      <c r="AU142" s="154" t="s">
        <v>146</v>
      </c>
      <c r="AV142" s="10" t="s">
        <v>146</v>
      </c>
      <c r="AW142" s="10" t="s">
        <v>29</v>
      </c>
      <c r="AX142" s="10" t="s">
        <v>73</v>
      </c>
      <c r="AY142" s="154" t="s">
        <v>140</v>
      </c>
    </row>
    <row r="143" spans="2:65" s="10" customFormat="1" ht="16.5" customHeight="1">
      <c r="B143" s="147"/>
      <c r="C143" s="148"/>
      <c r="D143" s="148"/>
      <c r="E143" s="149" t="s">
        <v>5</v>
      </c>
      <c r="F143" s="239" t="s">
        <v>155</v>
      </c>
      <c r="G143" s="240"/>
      <c r="H143" s="240"/>
      <c r="I143" s="240"/>
      <c r="J143" s="148"/>
      <c r="K143" s="150">
        <v>5.3840000000000003</v>
      </c>
      <c r="L143" s="148"/>
      <c r="M143" s="148"/>
      <c r="N143" s="148"/>
      <c r="O143" s="148"/>
      <c r="P143" s="148"/>
      <c r="Q143" s="148"/>
      <c r="R143" s="151"/>
      <c r="T143" s="152"/>
      <c r="U143" s="148"/>
      <c r="V143" s="148"/>
      <c r="W143" s="148"/>
      <c r="X143" s="148"/>
      <c r="Y143" s="148"/>
      <c r="Z143" s="148"/>
      <c r="AA143" s="153"/>
      <c r="AT143" s="154" t="s">
        <v>149</v>
      </c>
      <c r="AU143" s="154" t="s">
        <v>146</v>
      </c>
      <c r="AV143" s="10" t="s">
        <v>146</v>
      </c>
      <c r="AW143" s="10" t="s">
        <v>29</v>
      </c>
      <c r="AX143" s="10" t="s">
        <v>73</v>
      </c>
      <c r="AY143" s="154" t="s">
        <v>140</v>
      </c>
    </row>
    <row r="144" spans="2:65" s="11" customFormat="1" ht="16.5" customHeight="1">
      <c r="B144" s="155"/>
      <c r="C144" s="156"/>
      <c r="D144" s="156"/>
      <c r="E144" s="157" t="s">
        <v>5</v>
      </c>
      <c r="F144" s="241" t="s">
        <v>156</v>
      </c>
      <c r="G144" s="242"/>
      <c r="H144" s="242"/>
      <c r="I144" s="242"/>
      <c r="J144" s="156"/>
      <c r="K144" s="158">
        <v>82.673000000000002</v>
      </c>
      <c r="L144" s="156"/>
      <c r="M144" s="156"/>
      <c r="N144" s="156"/>
      <c r="O144" s="156"/>
      <c r="P144" s="156"/>
      <c r="Q144" s="156"/>
      <c r="R144" s="159"/>
      <c r="T144" s="160"/>
      <c r="U144" s="156"/>
      <c r="V144" s="156"/>
      <c r="W144" s="156"/>
      <c r="X144" s="156"/>
      <c r="Y144" s="156"/>
      <c r="Z144" s="156"/>
      <c r="AA144" s="161"/>
      <c r="AT144" s="162" t="s">
        <v>149</v>
      </c>
      <c r="AU144" s="162" t="s">
        <v>146</v>
      </c>
      <c r="AV144" s="11" t="s">
        <v>145</v>
      </c>
      <c r="AW144" s="11" t="s">
        <v>29</v>
      </c>
      <c r="AX144" s="11" t="s">
        <v>80</v>
      </c>
      <c r="AY144" s="162" t="s">
        <v>140</v>
      </c>
    </row>
    <row r="145" spans="2:65" s="1" customFormat="1" ht="25.5" customHeight="1">
      <c r="B145" s="136"/>
      <c r="C145" s="137" t="s">
        <v>79</v>
      </c>
      <c r="D145" s="137" t="s">
        <v>141</v>
      </c>
      <c r="E145" s="138" t="s">
        <v>157</v>
      </c>
      <c r="F145" s="235" t="s">
        <v>158</v>
      </c>
      <c r="G145" s="235"/>
      <c r="H145" s="235"/>
      <c r="I145" s="235"/>
      <c r="J145" s="139" t="s">
        <v>144</v>
      </c>
      <c r="K145" s="140">
        <v>24.802</v>
      </c>
      <c r="L145" s="236"/>
      <c r="M145" s="236"/>
      <c r="N145" s="236">
        <f>ROUND(L145*K145,3)</f>
        <v>0</v>
      </c>
      <c r="O145" s="236"/>
      <c r="P145" s="236"/>
      <c r="Q145" s="236"/>
      <c r="R145" s="141"/>
      <c r="T145" s="142" t="s">
        <v>5</v>
      </c>
      <c r="U145" s="43" t="s">
        <v>40</v>
      </c>
      <c r="V145" s="143">
        <v>5.6000000000000001E-2</v>
      </c>
      <c r="W145" s="143">
        <f>V145*K145</f>
        <v>1.3889119999999999</v>
      </c>
      <c r="X145" s="143">
        <v>0</v>
      </c>
      <c r="Y145" s="143">
        <f>X145*K145</f>
        <v>0</v>
      </c>
      <c r="Z145" s="143">
        <v>0</v>
      </c>
      <c r="AA145" s="144">
        <f>Z145*K145</f>
        <v>0</v>
      </c>
      <c r="AR145" s="21" t="s">
        <v>145</v>
      </c>
      <c r="AT145" s="21" t="s">
        <v>141</v>
      </c>
      <c r="AU145" s="21" t="s">
        <v>146</v>
      </c>
      <c r="AY145" s="21" t="s">
        <v>140</v>
      </c>
      <c r="BE145" s="145">
        <f>IF(U145="základná",N145,0)</f>
        <v>0</v>
      </c>
      <c r="BF145" s="145">
        <f>IF(U145="znížená",N145,0)</f>
        <v>0</v>
      </c>
      <c r="BG145" s="145">
        <f>IF(U145="zákl. prenesená",N145,0)</f>
        <v>0</v>
      </c>
      <c r="BH145" s="145">
        <f>IF(U145="zníž. prenesená",N145,0)</f>
        <v>0</v>
      </c>
      <c r="BI145" s="145">
        <f>IF(U145="nulová",N145,0)</f>
        <v>0</v>
      </c>
      <c r="BJ145" s="21" t="s">
        <v>146</v>
      </c>
      <c r="BK145" s="146">
        <f>ROUND(L145*K145,3)</f>
        <v>0</v>
      </c>
      <c r="BL145" s="21" t="s">
        <v>145</v>
      </c>
      <c r="BM145" s="21" t="s">
        <v>159</v>
      </c>
    </row>
    <row r="146" spans="2:65" s="10" customFormat="1" ht="16.5" customHeight="1">
      <c r="B146" s="147"/>
      <c r="C146" s="148"/>
      <c r="D146" s="148"/>
      <c r="E146" s="149" t="s">
        <v>5</v>
      </c>
      <c r="F146" s="237" t="s">
        <v>160</v>
      </c>
      <c r="G146" s="238"/>
      <c r="H146" s="238"/>
      <c r="I146" s="238"/>
      <c r="J146" s="148"/>
      <c r="K146" s="150">
        <v>24.802</v>
      </c>
      <c r="L146" s="148"/>
      <c r="M146" s="148"/>
      <c r="N146" s="148"/>
      <c r="O146" s="148"/>
      <c r="P146" s="148"/>
      <c r="Q146" s="148"/>
      <c r="R146" s="151"/>
      <c r="T146" s="152"/>
      <c r="U146" s="148"/>
      <c r="V146" s="148"/>
      <c r="W146" s="148"/>
      <c r="X146" s="148"/>
      <c r="Y146" s="148"/>
      <c r="Z146" s="148"/>
      <c r="AA146" s="153"/>
      <c r="AT146" s="154" t="s">
        <v>149</v>
      </c>
      <c r="AU146" s="154" t="s">
        <v>146</v>
      </c>
      <c r="AV146" s="10" t="s">
        <v>146</v>
      </c>
      <c r="AW146" s="10" t="s">
        <v>29</v>
      </c>
      <c r="AX146" s="10" t="s">
        <v>80</v>
      </c>
      <c r="AY146" s="154" t="s">
        <v>140</v>
      </c>
    </row>
    <row r="147" spans="2:65" s="1" customFormat="1" ht="25.5" customHeight="1">
      <c r="B147" s="136"/>
      <c r="C147" s="137" t="s">
        <v>145</v>
      </c>
      <c r="D147" s="137" t="s">
        <v>141</v>
      </c>
      <c r="E147" s="138" t="s">
        <v>161</v>
      </c>
      <c r="F147" s="235" t="s">
        <v>162</v>
      </c>
      <c r="G147" s="235"/>
      <c r="H147" s="235"/>
      <c r="I147" s="235"/>
      <c r="J147" s="139" t="s">
        <v>144</v>
      </c>
      <c r="K147" s="140">
        <v>20.777000000000001</v>
      </c>
      <c r="L147" s="236"/>
      <c r="M147" s="236"/>
      <c r="N147" s="236">
        <f>ROUND(L147*K147,3)</f>
        <v>0</v>
      </c>
      <c r="O147" s="236"/>
      <c r="P147" s="236"/>
      <c r="Q147" s="236"/>
      <c r="R147" s="141"/>
      <c r="T147" s="142" t="s">
        <v>5</v>
      </c>
      <c r="U147" s="43" t="s">
        <v>40</v>
      </c>
      <c r="V147" s="143">
        <v>2.5139999999999998</v>
      </c>
      <c r="W147" s="143">
        <f>V147*K147</f>
        <v>52.233377999999995</v>
      </c>
      <c r="X147" s="143">
        <v>0</v>
      </c>
      <c r="Y147" s="143">
        <f>X147*K147</f>
        <v>0</v>
      </c>
      <c r="Z147" s="143">
        <v>0</v>
      </c>
      <c r="AA147" s="144">
        <f>Z147*K147</f>
        <v>0</v>
      </c>
      <c r="AR147" s="21" t="s">
        <v>145</v>
      </c>
      <c r="AT147" s="21" t="s">
        <v>141</v>
      </c>
      <c r="AU147" s="21" t="s">
        <v>146</v>
      </c>
      <c r="AY147" s="21" t="s">
        <v>140</v>
      </c>
      <c r="BE147" s="145">
        <f>IF(U147="základná",N147,0)</f>
        <v>0</v>
      </c>
      <c r="BF147" s="145">
        <f>IF(U147="znížená",N147,0)</f>
        <v>0</v>
      </c>
      <c r="BG147" s="145">
        <f>IF(U147="zákl. prenesená",N147,0)</f>
        <v>0</v>
      </c>
      <c r="BH147" s="145">
        <f>IF(U147="zníž. prenesená",N147,0)</f>
        <v>0</v>
      </c>
      <c r="BI147" s="145">
        <f>IF(U147="nulová",N147,0)</f>
        <v>0</v>
      </c>
      <c r="BJ147" s="21" t="s">
        <v>146</v>
      </c>
      <c r="BK147" s="146">
        <f>ROUND(L147*K147,3)</f>
        <v>0</v>
      </c>
      <c r="BL147" s="21" t="s">
        <v>145</v>
      </c>
      <c r="BM147" s="21" t="s">
        <v>163</v>
      </c>
    </row>
    <row r="148" spans="2:65" s="12" customFormat="1" ht="16.5" customHeight="1">
      <c r="B148" s="163"/>
      <c r="C148" s="164"/>
      <c r="D148" s="164"/>
      <c r="E148" s="165" t="s">
        <v>5</v>
      </c>
      <c r="F148" s="243" t="s">
        <v>164</v>
      </c>
      <c r="G148" s="244"/>
      <c r="H148" s="244"/>
      <c r="I148" s="244"/>
      <c r="J148" s="164"/>
      <c r="K148" s="165" t="s">
        <v>5</v>
      </c>
      <c r="L148" s="164"/>
      <c r="M148" s="164"/>
      <c r="N148" s="164"/>
      <c r="O148" s="164"/>
      <c r="P148" s="164"/>
      <c r="Q148" s="164"/>
      <c r="R148" s="166"/>
      <c r="T148" s="167"/>
      <c r="U148" s="164"/>
      <c r="V148" s="164"/>
      <c r="W148" s="164"/>
      <c r="X148" s="164"/>
      <c r="Y148" s="164"/>
      <c r="Z148" s="164"/>
      <c r="AA148" s="168"/>
      <c r="AT148" s="169" t="s">
        <v>149</v>
      </c>
      <c r="AU148" s="169" t="s">
        <v>146</v>
      </c>
      <c r="AV148" s="12" t="s">
        <v>80</v>
      </c>
      <c r="AW148" s="12" t="s">
        <v>29</v>
      </c>
      <c r="AX148" s="12" t="s">
        <v>73</v>
      </c>
      <c r="AY148" s="169" t="s">
        <v>140</v>
      </c>
    </row>
    <row r="149" spans="2:65" s="10" customFormat="1" ht="16.5" customHeight="1">
      <c r="B149" s="147"/>
      <c r="C149" s="148"/>
      <c r="D149" s="148"/>
      <c r="E149" s="149" t="s">
        <v>5</v>
      </c>
      <c r="F149" s="239" t="s">
        <v>165</v>
      </c>
      <c r="G149" s="240"/>
      <c r="H149" s="240"/>
      <c r="I149" s="240"/>
      <c r="J149" s="148"/>
      <c r="K149" s="150">
        <v>9.0370000000000008</v>
      </c>
      <c r="L149" s="148"/>
      <c r="M149" s="148"/>
      <c r="N149" s="148"/>
      <c r="O149" s="148"/>
      <c r="P149" s="148"/>
      <c r="Q149" s="148"/>
      <c r="R149" s="151"/>
      <c r="T149" s="152"/>
      <c r="U149" s="148"/>
      <c r="V149" s="148"/>
      <c r="W149" s="148"/>
      <c r="X149" s="148"/>
      <c r="Y149" s="148"/>
      <c r="Z149" s="148"/>
      <c r="AA149" s="153"/>
      <c r="AT149" s="154" t="s">
        <v>149</v>
      </c>
      <c r="AU149" s="154" t="s">
        <v>146</v>
      </c>
      <c r="AV149" s="10" t="s">
        <v>146</v>
      </c>
      <c r="AW149" s="10" t="s">
        <v>29</v>
      </c>
      <c r="AX149" s="10" t="s">
        <v>73</v>
      </c>
      <c r="AY149" s="154" t="s">
        <v>140</v>
      </c>
    </row>
    <row r="150" spans="2:65" s="12" customFormat="1" ht="16.5" customHeight="1">
      <c r="B150" s="163"/>
      <c r="C150" s="164"/>
      <c r="D150" s="164"/>
      <c r="E150" s="165" t="s">
        <v>5</v>
      </c>
      <c r="F150" s="245" t="s">
        <v>166</v>
      </c>
      <c r="G150" s="246"/>
      <c r="H150" s="246"/>
      <c r="I150" s="246"/>
      <c r="J150" s="164"/>
      <c r="K150" s="165" t="s">
        <v>5</v>
      </c>
      <c r="L150" s="164"/>
      <c r="M150" s="164"/>
      <c r="N150" s="164"/>
      <c r="O150" s="164"/>
      <c r="P150" s="164"/>
      <c r="Q150" s="164"/>
      <c r="R150" s="166"/>
      <c r="T150" s="167"/>
      <c r="U150" s="164"/>
      <c r="V150" s="164"/>
      <c r="W150" s="164"/>
      <c r="X150" s="164"/>
      <c r="Y150" s="164"/>
      <c r="Z150" s="164"/>
      <c r="AA150" s="168"/>
      <c r="AT150" s="169" t="s">
        <v>149</v>
      </c>
      <c r="AU150" s="169" t="s">
        <v>146</v>
      </c>
      <c r="AV150" s="12" t="s">
        <v>80</v>
      </c>
      <c r="AW150" s="12" t="s">
        <v>29</v>
      </c>
      <c r="AX150" s="12" t="s">
        <v>73</v>
      </c>
      <c r="AY150" s="169" t="s">
        <v>140</v>
      </c>
    </row>
    <row r="151" spans="2:65" s="10" customFormat="1" ht="25.5" customHeight="1">
      <c r="B151" s="147"/>
      <c r="C151" s="148"/>
      <c r="D151" s="148"/>
      <c r="E151" s="149" t="s">
        <v>5</v>
      </c>
      <c r="F151" s="239" t="s">
        <v>167</v>
      </c>
      <c r="G151" s="240"/>
      <c r="H151" s="240"/>
      <c r="I151" s="240"/>
      <c r="J151" s="148"/>
      <c r="K151" s="150">
        <v>8.1769999999999996</v>
      </c>
      <c r="L151" s="148"/>
      <c r="M151" s="148"/>
      <c r="N151" s="148"/>
      <c r="O151" s="148"/>
      <c r="P151" s="148"/>
      <c r="Q151" s="148"/>
      <c r="R151" s="151"/>
      <c r="T151" s="152"/>
      <c r="U151" s="148"/>
      <c r="V151" s="148"/>
      <c r="W151" s="148"/>
      <c r="X151" s="148"/>
      <c r="Y151" s="148"/>
      <c r="Z151" s="148"/>
      <c r="AA151" s="153"/>
      <c r="AT151" s="154" t="s">
        <v>149</v>
      </c>
      <c r="AU151" s="154" t="s">
        <v>146</v>
      </c>
      <c r="AV151" s="10" t="s">
        <v>146</v>
      </c>
      <c r="AW151" s="10" t="s">
        <v>29</v>
      </c>
      <c r="AX151" s="10" t="s">
        <v>73</v>
      </c>
      <c r="AY151" s="154" t="s">
        <v>140</v>
      </c>
    </row>
    <row r="152" spans="2:65" s="12" customFormat="1" ht="16.5" customHeight="1">
      <c r="B152" s="163"/>
      <c r="C152" s="164"/>
      <c r="D152" s="164"/>
      <c r="E152" s="165" t="s">
        <v>5</v>
      </c>
      <c r="F152" s="245" t="s">
        <v>168</v>
      </c>
      <c r="G152" s="246"/>
      <c r="H152" s="246"/>
      <c r="I152" s="246"/>
      <c r="J152" s="164"/>
      <c r="K152" s="165" t="s">
        <v>5</v>
      </c>
      <c r="L152" s="164"/>
      <c r="M152" s="164"/>
      <c r="N152" s="164"/>
      <c r="O152" s="164"/>
      <c r="P152" s="164"/>
      <c r="Q152" s="164"/>
      <c r="R152" s="166"/>
      <c r="T152" s="167"/>
      <c r="U152" s="164"/>
      <c r="V152" s="164"/>
      <c r="W152" s="164"/>
      <c r="X152" s="164"/>
      <c r="Y152" s="164"/>
      <c r="Z152" s="164"/>
      <c r="AA152" s="168"/>
      <c r="AT152" s="169" t="s">
        <v>149</v>
      </c>
      <c r="AU152" s="169" t="s">
        <v>146</v>
      </c>
      <c r="AV152" s="12" t="s">
        <v>80</v>
      </c>
      <c r="AW152" s="12" t="s">
        <v>29</v>
      </c>
      <c r="AX152" s="12" t="s">
        <v>73</v>
      </c>
      <c r="AY152" s="169" t="s">
        <v>140</v>
      </c>
    </row>
    <row r="153" spans="2:65" s="10" customFormat="1" ht="16.5" customHeight="1">
      <c r="B153" s="147"/>
      <c r="C153" s="148"/>
      <c r="D153" s="148"/>
      <c r="E153" s="149" t="s">
        <v>5</v>
      </c>
      <c r="F153" s="239" t="s">
        <v>169</v>
      </c>
      <c r="G153" s="240"/>
      <c r="H153" s="240"/>
      <c r="I153" s="240"/>
      <c r="J153" s="148"/>
      <c r="K153" s="150">
        <v>2.496</v>
      </c>
      <c r="L153" s="148"/>
      <c r="M153" s="148"/>
      <c r="N153" s="148"/>
      <c r="O153" s="148"/>
      <c r="P153" s="148"/>
      <c r="Q153" s="148"/>
      <c r="R153" s="151"/>
      <c r="T153" s="152"/>
      <c r="U153" s="148"/>
      <c r="V153" s="148"/>
      <c r="W153" s="148"/>
      <c r="X153" s="148"/>
      <c r="Y153" s="148"/>
      <c r="Z153" s="148"/>
      <c r="AA153" s="153"/>
      <c r="AT153" s="154" t="s">
        <v>149</v>
      </c>
      <c r="AU153" s="154" t="s">
        <v>146</v>
      </c>
      <c r="AV153" s="10" t="s">
        <v>146</v>
      </c>
      <c r="AW153" s="10" t="s">
        <v>29</v>
      </c>
      <c r="AX153" s="10" t="s">
        <v>73</v>
      </c>
      <c r="AY153" s="154" t="s">
        <v>140</v>
      </c>
    </row>
    <row r="154" spans="2:65" s="12" customFormat="1" ht="16.5" customHeight="1">
      <c r="B154" s="163"/>
      <c r="C154" s="164"/>
      <c r="D154" s="164"/>
      <c r="E154" s="165" t="s">
        <v>5</v>
      </c>
      <c r="F154" s="245" t="s">
        <v>170</v>
      </c>
      <c r="G154" s="246"/>
      <c r="H154" s="246"/>
      <c r="I154" s="246"/>
      <c r="J154" s="164"/>
      <c r="K154" s="165" t="s">
        <v>5</v>
      </c>
      <c r="L154" s="164"/>
      <c r="M154" s="164"/>
      <c r="N154" s="164"/>
      <c r="O154" s="164"/>
      <c r="P154" s="164"/>
      <c r="Q154" s="164"/>
      <c r="R154" s="166"/>
      <c r="T154" s="167"/>
      <c r="U154" s="164"/>
      <c r="V154" s="164"/>
      <c r="W154" s="164"/>
      <c r="X154" s="164"/>
      <c r="Y154" s="164"/>
      <c r="Z154" s="164"/>
      <c r="AA154" s="168"/>
      <c r="AT154" s="169" t="s">
        <v>149</v>
      </c>
      <c r="AU154" s="169" t="s">
        <v>146</v>
      </c>
      <c r="AV154" s="12" t="s">
        <v>80</v>
      </c>
      <c r="AW154" s="12" t="s">
        <v>29</v>
      </c>
      <c r="AX154" s="12" t="s">
        <v>73</v>
      </c>
      <c r="AY154" s="169" t="s">
        <v>140</v>
      </c>
    </row>
    <row r="155" spans="2:65" s="10" customFormat="1" ht="16.5" customHeight="1">
      <c r="B155" s="147"/>
      <c r="C155" s="148"/>
      <c r="D155" s="148"/>
      <c r="E155" s="149" t="s">
        <v>5</v>
      </c>
      <c r="F155" s="239" t="s">
        <v>171</v>
      </c>
      <c r="G155" s="240"/>
      <c r="H155" s="240"/>
      <c r="I155" s="240"/>
      <c r="J155" s="148"/>
      <c r="K155" s="150">
        <v>1.0669999999999999</v>
      </c>
      <c r="L155" s="148"/>
      <c r="M155" s="148"/>
      <c r="N155" s="148"/>
      <c r="O155" s="148"/>
      <c r="P155" s="148"/>
      <c r="Q155" s="148"/>
      <c r="R155" s="151"/>
      <c r="T155" s="152"/>
      <c r="U155" s="148"/>
      <c r="V155" s="148"/>
      <c r="W155" s="148"/>
      <c r="X155" s="148"/>
      <c r="Y155" s="148"/>
      <c r="Z155" s="148"/>
      <c r="AA155" s="153"/>
      <c r="AT155" s="154" t="s">
        <v>149</v>
      </c>
      <c r="AU155" s="154" t="s">
        <v>146</v>
      </c>
      <c r="AV155" s="10" t="s">
        <v>146</v>
      </c>
      <c r="AW155" s="10" t="s">
        <v>29</v>
      </c>
      <c r="AX155" s="10" t="s">
        <v>73</v>
      </c>
      <c r="AY155" s="154" t="s">
        <v>140</v>
      </c>
    </row>
    <row r="156" spans="2:65" s="11" customFormat="1" ht="16.5" customHeight="1">
      <c r="B156" s="155"/>
      <c r="C156" s="156"/>
      <c r="D156" s="156"/>
      <c r="E156" s="157" t="s">
        <v>5</v>
      </c>
      <c r="F156" s="241" t="s">
        <v>156</v>
      </c>
      <c r="G156" s="242"/>
      <c r="H156" s="242"/>
      <c r="I156" s="242"/>
      <c r="J156" s="156"/>
      <c r="K156" s="158">
        <v>20.777000000000001</v>
      </c>
      <c r="L156" s="156"/>
      <c r="M156" s="156"/>
      <c r="N156" s="156"/>
      <c r="O156" s="156"/>
      <c r="P156" s="156"/>
      <c r="Q156" s="156"/>
      <c r="R156" s="159"/>
      <c r="T156" s="160"/>
      <c r="U156" s="156"/>
      <c r="V156" s="156"/>
      <c r="W156" s="156"/>
      <c r="X156" s="156"/>
      <c r="Y156" s="156"/>
      <c r="Z156" s="156"/>
      <c r="AA156" s="161"/>
      <c r="AT156" s="162" t="s">
        <v>149</v>
      </c>
      <c r="AU156" s="162" t="s">
        <v>146</v>
      </c>
      <c r="AV156" s="11" t="s">
        <v>145</v>
      </c>
      <c r="AW156" s="11" t="s">
        <v>29</v>
      </c>
      <c r="AX156" s="11" t="s">
        <v>80</v>
      </c>
      <c r="AY156" s="162" t="s">
        <v>140</v>
      </c>
    </row>
    <row r="157" spans="2:65" s="1" customFormat="1" ht="51" customHeight="1">
      <c r="B157" s="136"/>
      <c r="C157" s="137" t="s">
        <v>172</v>
      </c>
      <c r="D157" s="137" t="s">
        <v>141</v>
      </c>
      <c r="E157" s="138" t="s">
        <v>173</v>
      </c>
      <c r="F157" s="235" t="s">
        <v>174</v>
      </c>
      <c r="G157" s="235"/>
      <c r="H157" s="235"/>
      <c r="I157" s="235"/>
      <c r="J157" s="139" t="s">
        <v>144</v>
      </c>
      <c r="K157" s="140">
        <v>6.2329999999999997</v>
      </c>
      <c r="L157" s="236"/>
      <c r="M157" s="236"/>
      <c r="N157" s="236">
        <f>ROUND(L157*K157,3)</f>
        <v>0</v>
      </c>
      <c r="O157" s="236"/>
      <c r="P157" s="236"/>
      <c r="Q157" s="236"/>
      <c r="R157" s="141"/>
      <c r="T157" s="142" t="s">
        <v>5</v>
      </c>
      <c r="U157" s="43" t="s">
        <v>40</v>
      </c>
      <c r="V157" s="143">
        <v>0.61299999999999999</v>
      </c>
      <c r="W157" s="143">
        <f>V157*K157</f>
        <v>3.8208289999999998</v>
      </c>
      <c r="X157" s="143">
        <v>0</v>
      </c>
      <c r="Y157" s="143">
        <f>X157*K157</f>
        <v>0</v>
      </c>
      <c r="Z157" s="143">
        <v>0</v>
      </c>
      <c r="AA157" s="144">
        <f>Z157*K157</f>
        <v>0</v>
      </c>
      <c r="AR157" s="21" t="s">
        <v>145</v>
      </c>
      <c r="AT157" s="21" t="s">
        <v>141</v>
      </c>
      <c r="AU157" s="21" t="s">
        <v>146</v>
      </c>
      <c r="AY157" s="21" t="s">
        <v>140</v>
      </c>
      <c r="BE157" s="145">
        <f>IF(U157="základná",N157,0)</f>
        <v>0</v>
      </c>
      <c r="BF157" s="145">
        <f>IF(U157="znížená",N157,0)</f>
        <v>0</v>
      </c>
      <c r="BG157" s="145">
        <f>IF(U157="zákl. prenesená",N157,0)</f>
        <v>0</v>
      </c>
      <c r="BH157" s="145">
        <f>IF(U157="zníž. prenesená",N157,0)</f>
        <v>0</v>
      </c>
      <c r="BI157" s="145">
        <f>IF(U157="nulová",N157,0)</f>
        <v>0</v>
      </c>
      <c r="BJ157" s="21" t="s">
        <v>146</v>
      </c>
      <c r="BK157" s="146">
        <f>ROUND(L157*K157,3)</f>
        <v>0</v>
      </c>
      <c r="BL157" s="21" t="s">
        <v>145</v>
      </c>
      <c r="BM157" s="21" t="s">
        <v>175</v>
      </c>
    </row>
    <row r="158" spans="2:65" s="10" customFormat="1" ht="16.5" customHeight="1">
      <c r="B158" s="147"/>
      <c r="C158" s="148"/>
      <c r="D158" s="148"/>
      <c r="E158" s="149" t="s">
        <v>5</v>
      </c>
      <c r="F158" s="237" t="s">
        <v>176</v>
      </c>
      <c r="G158" s="238"/>
      <c r="H158" s="238"/>
      <c r="I158" s="238"/>
      <c r="J158" s="148"/>
      <c r="K158" s="150">
        <v>6.2329999999999997</v>
      </c>
      <c r="L158" s="148"/>
      <c r="M158" s="148"/>
      <c r="N158" s="148"/>
      <c r="O158" s="148"/>
      <c r="P158" s="148"/>
      <c r="Q158" s="148"/>
      <c r="R158" s="151"/>
      <c r="T158" s="152"/>
      <c r="U158" s="148"/>
      <c r="V158" s="148"/>
      <c r="W158" s="148"/>
      <c r="X158" s="148"/>
      <c r="Y158" s="148"/>
      <c r="Z158" s="148"/>
      <c r="AA158" s="153"/>
      <c r="AT158" s="154" t="s">
        <v>149</v>
      </c>
      <c r="AU158" s="154" t="s">
        <v>146</v>
      </c>
      <c r="AV158" s="10" t="s">
        <v>146</v>
      </c>
      <c r="AW158" s="10" t="s">
        <v>29</v>
      </c>
      <c r="AX158" s="10" t="s">
        <v>80</v>
      </c>
      <c r="AY158" s="154" t="s">
        <v>140</v>
      </c>
    </row>
    <row r="159" spans="2:65" s="1" customFormat="1" ht="25.5" customHeight="1">
      <c r="B159" s="136"/>
      <c r="C159" s="137" t="s">
        <v>177</v>
      </c>
      <c r="D159" s="137" t="s">
        <v>141</v>
      </c>
      <c r="E159" s="138" t="s">
        <v>178</v>
      </c>
      <c r="F159" s="235" t="s">
        <v>179</v>
      </c>
      <c r="G159" s="235"/>
      <c r="H159" s="235"/>
      <c r="I159" s="235"/>
      <c r="J159" s="139" t="s">
        <v>144</v>
      </c>
      <c r="K159" s="140">
        <v>127.54</v>
      </c>
      <c r="L159" s="236"/>
      <c r="M159" s="236"/>
      <c r="N159" s="236">
        <f>ROUND(L159*K159,3)</f>
        <v>0</v>
      </c>
      <c r="O159" s="236"/>
      <c r="P159" s="236"/>
      <c r="Q159" s="236"/>
      <c r="R159" s="141"/>
      <c r="T159" s="142" t="s">
        <v>5</v>
      </c>
      <c r="U159" s="43" t="s">
        <v>40</v>
      </c>
      <c r="V159" s="143">
        <v>6.9000000000000006E-2</v>
      </c>
      <c r="W159" s="143">
        <f>V159*K159</f>
        <v>8.8002600000000015</v>
      </c>
      <c r="X159" s="143">
        <v>0</v>
      </c>
      <c r="Y159" s="143">
        <f>X159*K159</f>
        <v>0</v>
      </c>
      <c r="Z159" s="143">
        <v>0</v>
      </c>
      <c r="AA159" s="144">
        <f>Z159*K159</f>
        <v>0</v>
      </c>
      <c r="AR159" s="21" t="s">
        <v>145</v>
      </c>
      <c r="AT159" s="21" t="s">
        <v>141</v>
      </c>
      <c r="AU159" s="21" t="s">
        <v>146</v>
      </c>
      <c r="AY159" s="21" t="s">
        <v>140</v>
      </c>
      <c r="BE159" s="145">
        <f>IF(U159="základná",N159,0)</f>
        <v>0</v>
      </c>
      <c r="BF159" s="145">
        <f>IF(U159="znížená",N159,0)</f>
        <v>0</v>
      </c>
      <c r="BG159" s="145">
        <f>IF(U159="zákl. prenesená",N159,0)</f>
        <v>0</v>
      </c>
      <c r="BH159" s="145">
        <f>IF(U159="zníž. prenesená",N159,0)</f>
        <v>0</v>
      </c>
      <c r="BI159" s="145">
        <f>IF(U159="nulová",N159,0)</f>
        <v>0</v>
      </c>
      <c r="BJ159" s="21" t="s">
        <v>146</v>
      </c>
      <c r="BK159" s="146">
        <f>ROUND(L159*K159,3)</f>
        <v>0</v>
      </c>
      <c r="BL159" s="21" t="s">
        <v>145</v>
      </c>
      <c r="BM159" s="21" t="s">
        <v>180</v>
      </c>
    </row>
    <row r="160" spans="2:65" s="10" customFormat="1" ht="16.5" customHeight="1">
      <c r="B160" s="147"/>
      <c r="C160" s="148"/>
      <c r="D160" s="148"/>
      <c r="E160" s="149" t="s">
        <v>5</v>
      </c>
      <c r="F160" s="237" t="s">
        <v>181</v>
      </c>
      <c r="G160" s="238"/>
      <c r="H160" s="238"/>
      <c r="I160" s="238"/>
      <c r="J160" s="148"/>
      <c r="K160" s="150">
        <v>127.54</v>
      </c>
      <c r="L160" s="148"/>
      <c r="M160" s="148"/>
      <c r="N160" s="148"/>
      <c r="O160" s="148"/>
      <c r="P160" s="148"/>
      <c r="Q160" s="148"/>
      <c r="R160" s="151"/>
      <c r="T160" s="152"/>
      <c r="U160" s="148"/>
      <c r="V160" s="148"/>
      <c r="W160" s="148"/>
      <c r="X160" s="148"/>
      <c r="Y160" s="148"/>
      <c r="Z160" s="148"/>
      <c r="AA160" s="153"/>
      <c r="AT160" s="154" t="s">
        <v>149</v>
      </c>
      <c r="AU160" s="154" t="s">
        <v>146</v>
      </c>
      <c r="AV160" s="10" t="s">
        <v>146</v>
      </c>
      <c r="AW160" s="10" t="s">
        <v>29</v>
      </c>
      <c r="AX160" s="10" t="s">
        <v>80</v>
      </c>
      <c r="AY160" s="154" t="s">
        <v>140</v>
      </c>
    </row>
    <row r="161" spans="2:65" s="9" customFormat="1" ht="29.85" customHeight="1">
      <c r="B161" s="125"/>
      <c r="C161" s="126"/>
      <c r="D161" s="135" t="s">
        <v>102</v>
      </c>
      <c r="E161" s="135"/>
      <c r="F161" s="135"/>
      <c r="G161" s="135"/>
      <c r="H161" s="135"/>
      <c r="I161" s="135"/>
      <c r="J161" s="135"/>
      <c r="K161" s="135"/>
      <c r="L161" s="135"/>
      <c r="M161" s="135"/>
      <c r="N161" s="256">
        <f>BK161</f>
        <v>0</v>
      </c>
      <c r="O161" s="257"/>
      <c r="P161" s="257"/>
      <c r="Q161" s="257"/>
      <c r="R161" s="128"/>
      <c r="T161" s="129"/>
      <c r="U161" s="126"/>
      <c r="V161" s="126"/>
      <c r="W161" s="130">
        <f>SUM(W162:W192)</f>
        <v>40.693083000000001</v>
      </c>
      <c r="X161" s="126"/>
      <c r="Y161" s="130">
        <f>SUM(Y162:Y192)</f>
        <v>93.179827200000005</v>
      </c>
      <c r="Z161" s="126"/>
      <c r="AA161" s="131">
        <f>SUM(AA162:AA192)</f>
        <v>0</v>
      </c>
      <c r="AR161" s="132" t="s">
        <v>80</v>
      </c>
      <c r="AT161" s="133" t="s">
        <v>72</v>
      </c>
      <c r="AU161" s="133" t="s">
        <v>80</v>
      </c>
      <c r="AY161" s="132" t="s">
        <v>140</v>
      </c>
      <c r="BK161" s="134">
        <f>SUM(BK162:BK192)</f>
        <v>0</v>
      </c>
    </row>
    <row r="162" spans="2:65" s="1" customFormat="1" ht="25.5" customHeight="1">
      <c r="B162" s="136"/>
      <c r="C162" s="137" t="s">
        <v>182</v>
      </c>
      <c r="D162" s="137" t="s">
        <v>141</v>
      </c>
      <c r="E162" s="138" t="s">
        <v>183</v>
      </c>
      <c r="F162" s="235" t="s">
        <v>184</v>
      </c>
      <c r="G162" s="235"/>
      <c r="H162" s="235"/>
      <c r="I162" s="235"/>
      <c r="J162" s="139" t="s">
        <v>144</v>
      </c>
      <c r="K162" s="140">
        <v>8.5609999999999999</v>
      </c>
      <c r="L162" s="236"/>
      <c r="M162" s="236"/>
      <c r="N162" s="236">
        <f>ROUND(L162*K162,3)</f>
        <v>0</v>
      </c>
      <c r="O162" s="236"/>
      <c r="P162" s="236"/>
      <c r="Q162" s="236"/>
      <c r="R162" s="141"/>
      <c r="T162" s="142" t="s">
        <v>5</v>
      </c>
      <c r="U162" s="43" t="s">
        <v>40</v>
      </c>
      <c r="V162" s="143">
        <v>1.097</v>
      </c>
      <c r="W162" s="143">
        <f>V162*K162</f>
        <v>9.3914170000000006</v>
      </c>
      <c r="X162" s="143">
        <v>2.0699999999999998</v>
      </c>
      <c r="Y162" s="143">
        <f>X162*K162</f>
        <v>17.721269999999997</v>
      </c>
      <c r="Z162" s="143">
        <v>0</v>
      </c>
      <c r="AA162" s="144">
        <f>Z162*K162</f>
        <v>0</v>
      </c>
      <c r="AR162" s="21" t="s">
        <v>145</v>
      </c>
      <c r="AT162" s="21" t="s">
        <v>141</v>
      </c>
      <c r="AU162" s="21" t="s">
        <v>146</v>
      </c>
      <c r="AY162" s="21" t="s">
        <v>140</v>
      </c>
      <c r="BE162" s="145">
        <f>IF(U162="základná",N162,0)</f>
        <v>0</v>
      </c>
      <c r="BF162" s="145">
        <f>IF(U162="znížená",N162,0)</f>
        <v>0</v>
      </c>
      <c r="BG162" s="145">
        <f>IF(U162="zákl. prenesená",N162,0)</f>
        <v>0</v>
      </c>
      <c r="BH162" s="145">
        <f>IF(U162="zníž. prenesená",N162,0)</f>
        <v>0</v>
      </c>
      <c r="BI162" s="145">
        <f>IF(U162="nulová",N162,0)</f>
        <v>0</v>
      </c>
      <c r="BJ162" s="21" t="s">
        <v>146</v>
      </c>
      <c r="BK162" s="146">
        <f>ROUND(L162*K162,3)</f>
        <v>0</v>
      </c>
      <c r="BL162" s="21" t="s">
        <v>145</v>
      </c>
      <c r="BM162" s="21" t="s">
        <v>185</v>
      </c>
    </row>
    <row r="163" spans="2:65" s="12" customFormat="1" ht="16.5" customHeight="1">
      <c r="B163" s="163"/>
      <c r="C163" s="164"/>
      <c r="D163" s="164"/>
      <c r="E163" s="165" t="s">
        <v>5</v>
      </c>
      <c r="F163" s="243" t="s">
        <v>186</v>
      </c>
      <c r="G163" s="244"/>
      <c r="H163" s="244"/>
      <c r="I163" s="244"/>
      <c r="J163" s="164"/>
      <c r="K163" s="165" t="s">
        <v>5</v>
      </c>
      <c r="L163" s="164"/>
      <c r="M163" s="164"/>
      <c r="N163" s="164"/>
      <c r="O163" s="164"/>
      <c r="P163" s="164"/>
      <c r="Q163" s="164"/>
      <c r="R163" s="166"/>
      <c r="T163" s="167"/>
      <c r="U163" s="164"/>
      <c r="V163" s="164"/>
      <c r="W163" s="164"/>
      <c r="X163" s="164"/>
      <c r="Y163" s="164"/>
      <c r="Z163" s="164"/>
      <c r="AA163" s="168"/>
      <c r="AT163" s="169" t="s">
        <v>149</v>
      </c>
      <c r="AU163" s="169" t="s">
        <v>146</v>
      </c>
      <c r="AV163" s="12" t="s">
        <v>80</v>
      </c>
      <c r="AW163" s="12" t="s">
        <v>29</v>
      </c>
      <c r="AX163" s="12" t="s">
        <v>73</v>
      </c>
      <c r="AY163" s="169" t="s">
        <v>140</v>
      </c>
    </row>
    <row r="164" spans="2:65" s="10" customFormat="1" ht="38.25" customHeight="1">
      <c r="B164" s="147"/>
      <c r="C164" s="148"/>
      <c r="D164" s="148"/>
      <c r="E164" s="149" t="s">
        <v>5</v>
      </c>
      <c r="F164" s="239" t="s">
        <v>187</v>
      </c>
      <c r="G164" s="240"/>
      <c r="H164" s="240"/>
      <c r="I164" s="240"/>
      <c r="J164" s="148"/>
      <c r="K164" s="150">
        <v>6.0229999999999997</v>
      </c>
      <c r="L164" s="148"/>
      <c r="M164" s="148"/>
      <c r="N164" s="148"/>
      <c r="O164" s="148"/>
      <c r="P164" s="148"/>
      <c r="Q164" s="148"/>
      <c r="R164" s="151"/>
      <c r="T164" s="152"/>
      <c r="U164" s="148"/>
      <c r="V164" s="148"/>
      <c r="W164" s="148"/>
      <c r="X164" s="148"/>
      <c r="Y164" s="148"/>
      <c r="Z164" s="148"/>
      <c r="AA164" s="153"/>
      <c r="AT164" s="154" t="s">
        <v>149</v>
      </c>
      <c r="AU164" s="154" t="s">
        <v>146</v>
      </c>
      <c r="AV164" s="10" t="s">
        <v>146</v>
      </c>
      <c r="AW164" s="10" t="s">
        <v>29</v>
      </c>
      <c r="AX164" s="10" t="s">
        <v>73</v>
      </c>
      <c r="AY164" s="154" t="s">
        <v>140</v>
      </c>
    </row>
    <row r="165" spans="2:65" s="12" customFormat="1" ht="16.5" customHeight="1">
      <c r="B165" s="163"/>
      <c r="C165" s="164"/>
      <c r="D165" s="164"/>
      <c r="E165" s="165" t="s">
        <v>5</v>
      </c>
      <c r="F165" s="245" t="s">
        <v>188</v>
      </c>
      <c r="G165" s="246"/>
      <c r="H165" s="246"/>
      <c r="I165" s="246"/>
      <c r="J165" s="164"/>
      <c r="K165" s="165" t="s">
        <v>5</v>
      </c>
      <c r="L165" s="164"/>
      <c r="M165" s="164"/>
      <c r="N165" s="164"/>
      <c r="O165" s="164"/>
      <c r="P165" s="164"/>
      <c r="Q165" s="164"/>
      <c r="R165" s="166"/>
      <c r="T165" s="167"/>
      <c r="U165" s="164"/>
      <c r="V165" s="164"/>
      <c r="W165" s="164"/>
      <c r="X165" s="164"/>
      <c r="Y165" s="164"/>
      <c r="Z165" s="164"/>
      <c r="AA165" s="168"/>
      <c r="AT165" s="169" t="s">
        <v>149</v>
      </c>
      <c r="AU165" s="169" t="s">
        <v>146</v>
      </c>
      <c r="AV165" s="12" t="s">
        <v>80</v>
      </c>
      <c r="AW165" s="12" t="s">
        <v>29</v>
      </c>
      <c r="AX165" s="12" t="s">
        <v>73</v>
      </c>
      <c r="AY165" s="169" t="s">
        <v>140</v>
      </c>
    </row>
    <row r="166" spans="2:65" s="10" customFormat="1" ht="16.5" customHeight="1">
      <c r="B166" s="147"/>
      <c r="C166" s="148"/>
      <c r="D166" s="148"/>
      <c r="E166" s="149" t="s">
        <v>5</v>
      </c>
      <c r="F166" s="239" t="s">
        <v>189</v>
      </c>
      <c r="G166" s="240"/>
      <c r="H166" s="240"/>
      <c r="I166" s="240"/>
      <c r="J166" s="148"/>
      <c r="K166" s="150">
        <v>2.5379999999999998</v>
      </c>
      <c r="L166" s="148"/>
      <c r="M166" s="148"/>
      <c r="N166" s="148"/>
      <c r="O166" s="148"/>
      <c r="P166" s="148"/>
      <c r="Q166" s="148"/>
      <c r="R166" s="151"/>
      <c r="T166" s="152"/>
      <c r="U166" s="148"/>
      <c r="V166" s="148"/>
      <c r="W166" s="148"/>
      <c r="X166" s="148"/>
      <c r="Y166" s="148"/>
      <c r="Z166" s="148"/>
      <c r="AA166" s="153"/>
      <c r="AT166" s="154" t="s">
        <v>149</v>
      </c>
      <c r="AU166" s="154" t="s">
        <v>146</v>
      </c>
      <c r="AV166" s="10" t="s">
        <v>146</v>
      </c>
      <c r="AW166" s="10" t="s">
        <v>29</v>
      </c>
      <c r="AX166" s="10" t="s">
        <v>73</v>
      </c>
      <c r="AY166" s="154" t="s">
        <v>140</v>
      </c>
    </row>
    <row r="167" spans="2:65" s="11" customFormat="1" ht="16.5" customHeight="1">
      <c r="B167" s="155"/>
      <c r="C167" s="156"/>
      <c r="D167" s="156"/>
      <c r="E167" s="157" t="s">
        <v>5</v>
      </c>
      <c r="F167" s="241" t="s">
        <v>156</v>
      </c>
      <c r="G167" s="242"/>
      <c r="H167" s="242"/>
      <c r="I167" s="242"/>
      <c r="J167" s="156"/>
      <c r="K167" s="158">
        <v>8.5609999999999999</v>
      </c>
      <c r="L167" s="156"/>
      <c r="M167" s="156"/>
      <c r="N167" s="156"/>
      <c r="O167" s="156"/>
      <c r="P167" s="156"/>
      <c r="Q167" s="156"/>
      <c r="R167" s="159"/>
      <c r="T167" s="160"/>
      <c r="U167" s="156"/>
      <c r="V167" s="156"/>
      <c r="W167" s="156"/>
      <c r="X167" s="156"/>
      <c r="Y167" s="156"/>
      <c r="Z167" s="156"/>
      <c r="AA167" s="161"/>
      <c r="AT167" s="162" t="s">
        <v>149</v>
      </c>
      <c r="AU167" s="162" t="s">
        <v>146</v>
      </c>
      <c r="AV167" s="11" t="s">
        <v>145</v>
      </c>
      <c r="AW167" s="11" t="s">
        <v>29</v>
      </c>
      <c r="AX167" s="11" t="s">
        <v>80</v>
      </c>
      <c r="AY167" s="162" t="s">
        <v>140</v>
      </c>
    </row>
    <row r="168" spans="2:65" s="1" customFormat="1" ht="25.5" customHeight="1">
      <c r="B168" s="136"/>
      <c r="C168" s="137" t="s">
        <v>190</v>
      </c>
      <c r="D168" s="137" t="s">
        <v>141</v>
      </c>
      <c r="E168" s="138" t="s">
        <v>191</v>
      </c>
      <c r="F168" s="235" t="s">
        <v>192</v>
      </c>
      <c r="G168" s="235"/>
      <c r="H168" s="235"/>
      <c r="I168" s="235"/>
      <c r="J168" s="139" t="s">
        <v>144</v>
      </c>
      <c r="K168" s="140">
        <v>11.702999999999999</v>
      </c>
      <c r="L168" s="236"/>
      <c r="M168" s="236"/>
      <c r="N168" s="236">
        <f>ROUND(L168*K168,3)</f>
        <v>0</v>
      </c>
      <c r="O168" s="236"/>
      <c r="P168" s="236"/>
      <c r="Q168" s="236"/>
      <c r="R168" s="141"/>
      <c r="T168" s="142" t="s">
        <v>5</v>
      </c>
      <c r="U168" s="43" t="s">
        <v>40</v>
      </c>
      <c r="V168" s="143">
        <v>0.61899999999999999</v>
      </c>
      <c r="W168" s="143">
        <f>V168*K168</f>
        <v>7.2441569999999995</v>
      </c>
      <c r="X168" s="143">
        <v>2.19407</v>
      </c>
      <c r="Y168" s="143">
        <f>X168*K168</f>
        <v>25.67720121</v>
      </c>
      <c r="Z168" s="143">
        <v>0</v>
      </c>
      <c r="AA168" s="144">
        <f>Z168*K168</f>
        <v>0</v>
      </c>
      <c r="AR168" s="21" t="s">
        <v>145</v>
      </c>
      <c r="AT168" s="21" t="s">
        <v>141</v>
      </c>
      <c r="AU168" s="21" t="s">
        <v>146</v>
      </c>
      <c r="AY168" s="21" t="s">
        <v>140</v>
      </c>
      <c r="BE168" s="145">
        <f>IF(U168="základná",N168,0)</f>
        <v>0</v>
      </c>
      <c r="BF168" s="145">
        <f>IF(U168="znížená",N168,0)</f>
        <v>0</v>
      </c>
      <c r="BG168" s="145">
        <f>IF(U168="zákl. prenesená",N168,0)</f>
        <v>0</v>
      </c>
      <c r="BH168" s="145">
        <f>IF(U168="zníž. prenesená",N168,0)</f>
        <v>0</v>
      </c>
      <c r="BI168" s="145">
        <f>IF(U168="nulová",N168,0)</f>
        <v>0</v>
      </c>
      <c r="BJ168" s="21" t="s">
        <v>146</v>
      </c>
      <c r="BK168" s="146">
        <f>ROUND(L168*K168,3)</f>
        <v>0</v>
      </c>
      <c r="BL168" s="21" t="s">
        <v>145</v>
      </c>
      <c r="BM168" s="21" t="s">
        <v>193</v>
      </c>
    </row>
    <row r="169" spans="2:65" s="12" customFormat="1" ht="16.5" customHeight="1">
      <c r="B169" s="163"/>
      <c r="C169" s="164"/>
      <c r="D169" s="164"/>
      <c r="E169" s="165" t="s">
        <v>5</v>
      </c>
      <c r="F169" s="243" t="s">
        <v>194</v>
      </c>
      <c r="G169" s="244"/>
      <c r="H169" s="244"/>
      <c r="I169" s="244"/>
      <c r="J169" s="164"/>
      <c r="K169" s="165" t="s">
        <v>5</v>
      </c>
      <c r="L169" s="164"/>
      <c r="M169" s="164"/>
      <c r="N169" s="164"/>
      <c r="O169" s="164"/>
      <c r="P169" s="164"/>
      <c r="Q169" s="164"/>
      <c r="R169" s="166"/>
      <c r="T169" s="167"/>
      <c r="U169" s="164"/>
      <c r="V169" s="164"/>
      <c r="W169" s="164"/>
      <c r="X169" s="164"/>
      <c r="Y169" s="164"/>
      <c r="Z169" s="164"/>
      <c r="AA169" s="168"/>
      <c r="AT169" s="169" t="s">
        <v>149</v>
      </c>
      <c r="AU169" s="169" t="s">
        <v>146</v>
      </c>
      <c r="AV169" s="12" t="s">
        <v>80</v>
      </c>
      <c r="AW169" s="12" t="s">
        <v>29</v>
      </c>
      <c r="AX169" s="12" t="s">
        <v>73</v>
      </c>
      <c r="AY169" s="169" t="s">
        <v>140</v>
      </c>
    </row>
    <row r="170" spans="2:65" s="10" customFormat="1" ht="16.5" customHeight="1">
      <c r="B170" s="147"/>
      <c r="C170" s="148"/>
      <c r="D170" s="148"/>
      <c r="E170" s="149" t="s">
        <v>5</v>
      </c>
      <c r="F170" s="239" t="s">
        <v>195</v>
      </c>
      <c r="G170" s="240"/>
      <c r="H170" s="240"/>
      <c r="I170" s="240"/>
      <c r="J170" s="148"/>
      <c r="K170" s="150">
        <v>11.478</v>
      </c>
      <c r="L170" s="148"/>
      <c r="M170" s="148"/>
      <c r="N170" s="148"/>
      <c r="O170" s="148"/>
      <c r="P170" s="148"/>
      <c r="Q170" s="148"/>
      <c r="R170" s="151"/>
      <c r="T170" s="152"/>
      <c r="U170" s="148"/>
      <c r="V170" s="148"/>
      <c r="W170" s="148"/>
      <c r="X170" s="148"/>
      <c r="Y170" s="148"/>
      <c r="Z170" s="148"/>
      <c r="AA170" s="153"/>
      <c r="AT170" s="154" t="s">
        <v>149</v>
      </c>
      <c r="AU170" s="154" t="s">
        <v>146</v>
      </c>
      <c r="AV170" s="10" t="s">
        <v>146</v>
      </c>
      <c r="AW170" s="10" t="s">
        <v>29</v>
      </c>
      <c r="AX170" s="10" t="s">
        <v>73</v>
      </c>
      <c r="AY170" s="154" t="s">
        <v>140</v>
      </c>
    </row>
    <row r="171" spans="2:65" s="12" customFormat="1" ht="16.5" customHeight="1">
      <c r="B171" s="163"/>
      <c r="C171" s="164"/>
      <c r="D171" s="164"/>
      <c r="E171" s="165" t="s">
        <v>5</v>
      </c>
      <c r="F171" s="245" t="s">
        <v>196</v>
      </c>
      <c r="G171" s="246"/>
      <c r="H171" s="246"/>
      <c r="I171" s="246"/>
      <c r="J171" s="164"/>
      <c r="K171" s="165" t="s">
        <v>5</v>
      </c>
      <c r="L171" s="164"/>
      <c r="M171" s="164"/>
      <c r="N171" s="164"/>
      <c r="O171" s="164"/>
      <c r="P171" s="164"/>
      <c r="Q171" s="164"/>
      <c r="R171" s="166"/>
      <c r="T171" s="167"/>
      <c r="U171" s="164"/>
      <c r="V171" s="164"/>
      <c r="W171" s="164"/>
      <c r="X171" s="164"/>
      <c r="Y171" s="164"/>
      <c r="Z171" s="164"/>
      <c r="AA171" s="168"/>
      <c r="AT171" s="169" t="s">
        <v>149</v>
      </c>
      <c r="AU171" s="169" t="s">
        <v>146</v>
      </c>
      <c r="AV171" s="12" t="s">
        <v>80</v>
      </c>
      <c r="AW171" s="12" t="s">
        <v>29</v>
      </c>
      <c r="AX171" s="12" t="s">
        <v>73</v>
      </c>
      <c r="AY171" s="169" t="s">
        <v>140</v>
      </c>
    </row>
    <row r="172" spans="2:65" s="10" customFormat="1" ht="16.5" customHeight="1">
      <c r="B172" s="147"/>
      <c r="C172" s="148"/>
      <c r="D172" s="148"/>
      <c r="E172" s="149" t="s">
        <v>5</v>
      </c>
      <c r="F172" s="239" t="s">
        <v>197</v>
      </c>
      <c r="G172" s="240"/>
      <c r="H172" s="240"/>
      <c r="I172" s="240"/>
      <c r="J172" s="148"/>
      <c r="K172" s="150">
        <v>0.22500000000000001</v>
      </c>
      <c r="L172" s="148"/>
      <c r="M172" s="148"/>
      <c r="N172" s="148"/>
      <c r="O172" s="148"/>
      <c r="P172" s="148"/>
      <c r="Q172" s="148"/>
      <c r="R172" s="151"/>
      <c r="T172" s="152"/>
      <c r="U172" s="148"/>
      <c r="V172" s="148"/>
      <c r="W172" s="148"/>
      <c r="X172" s="148"/>
      <c r="Y172" s="148"/>
      <c r="Z172" s="148"/>
      <c r="AA172" s="153"/>
      <c r="AT172" s="154" t="s">
        <v>149</v>
      </c>
      <c r="AU172" s="154" t="s">
        <v>146</v>
      </c>
      <c r="AV172" s="10" t="s">
        <v>146</v>
      </c>
      <c r="AW172" s="10" t="s">
        <v>29</v>
      </c>
      <c r="AX172" s="10" t="s">
        <v>73</v>
      </c>
      <c r="AY172" s="154" t="s">
        <v>140</v>
      </c>
    </row>
    <row r="173" spans="2:65" s="11" customFormat="1" ht="16.5" customHeight="1">
      <c r="B173" s="155"/>
      <c r="C173" s="156"/>
      <c r="D173" s="156"/>
      <c r="E173" s="157" t="s">
        <v>5</v>
      </c>
      <c r="F173" s="241" t="s">
        <v>156</v>
      </c>
      <c r="G173" s="242"/>
      <c r="H173" s="242"/>
      <c r="I173" s="242"/>
      <c r="J173" s="156"/>
      <c r="K173" s="158">
        <v>11.702999999999999</v>
      </c>
      <c r="L173" s="156"/>
      <c r="M173" s="156"/>
      <c r="N173" s="156"/>
      <c r="O173" s="156"/>
      <c r="P173" s="156"/>
      <c r="Q173" s="156"/>
      <c r="R173" s="159"/>
      <c r="T173" s="160"/>
      <c r="U173" s="156"/>
      <c r="V173" s="156"/>
      <c r="W173" s="156"/>
      <c r="X173" s="156"/>
      <c r="Y173" s="156"/>
      <c r="Z173" s="156"/>
      <c r="AA173" s="161"/>
      <c r="AT173" s="162" t="s">
        <v>149</v>
      </c>
      <c r="AU173" s="162" t="s">
        <v>146</v>
      </c>
      <c r="AV173" s="11" t="s">
        <v>145</v>
      </c>
      <c r="AW173" s="11" t="s">
        <v>29</v>
      </c>
      <c r="AX173" s="11" t="s">
        <v>80</v>
      </c>
      <c r="AY173" s="162" t="s">
        <v>140</v>
      </c>
    </row>
    <row r="174" spans="2:65" s="1" customFormat="1" ht="25.5" customHeight="1">
      <c r="B174" s="136"/>
      <c r="C174" s="137" t="s">
        <v>198</v>
      </c>
      <c r="D174" s="137" t="s">
        <v>141</v>
      </c>
      <c r="E174" s="138" t="s">
        <v>199</v>
      </c>
      <c r="F174" s="235" t="s">
        <v>200</v>
      </c>
      <c r="G174" s="235"/>
      <c r="H174" s="235"/>
      <c r="I174" s="235"/>
      <c r="J174" s="139" t="s">
        <v>201</v>
      </c>
      <c r="K174" s="140">
        <v>6.968</v>
      </c>
      <c r="L174" s="236"/>
      <c r="M174" s="236"/>
      <c r="N174" s="236">
        <f>ROUND(L174*K174,3)</f>
        <v>0</v>
      </c>
      <c r="O174" s="236"/>
      <c r="P174" s="236"/>
      <c r="Q174" s="236"/>
      <c r="R174" s="141"/>
      <c r="T174" s="142" t="s">
        <v>5</v>
      </c>
      <c r="U174" s="43" t="s">
        <v>40</v>
      </c>
      <c r="V174" s="143">
        <v>0.78800000000000003</v>
      </c>
      <c r="W174" s="143">
        <f>V174*K174</f>
        <v>5.4907840000000006</v>
      </c>
      <c r="X174" s="143">
        <v>4.0699999999999998E-3</v>
      </c>
      <c r="Y174" s="143">
        <f>X174*K174</f>
        <v>2.8359759999999998E-2</v>
      </c>
      <c r="Z174" s="143">
        <v>0</v>
      </c>
      <c r="AA174" s="144">
        <f>Z174*K174</f>
        <v>0</v>
      </c>
      <c r="AR174" s="21" t="s">
        <v>145</v>
      </c>
      <c r="AT174" s="21" t="s">
        <v>141</v>
      </c>
      <c r="AU174" s="21" t="s">
        <v>146</v>
      </c>
      <c r="AY174" s="21" t="s">
        <v>140</v>
      </c>
      <c r="BE174" s="145">
        <f>IF(U174="základná",N174,0)</f>
        <v>0</v>
      </c>
      <c r="BF174" s="145">
        <f>IF(U174="znížená",N174,0)</f>
        <v>0</v>
      </c>
      <c r="BG174" s="145">
        <f>IF(U174="zákl. prenesená",N174,0)</f>
        <v>0</v>
      </c>
      <c r="BH174" s="145">
        <f>IF(U174="zníž. prenesená",N174,0)</f>
        <v>0</v>
      </c>
      <c r="BI174" s="145">
        <f>IF(U174="nulová",N174,0)</f>
        <v>0</v>
      </c>
      <c r="BJ174" s="21" t="s">
        <v>146</v>
      </c>
      <c r="BK174" s="146">
        <f>ROUND(L174*K174,3)</f>
        <v>0</v>
      </c>
      <c r="BL174" s="21" t="s">
        <v>145</v>
      </c>
      <c r="BM174" s="21" t="s">
        <v>202</v>
      </c>
    </row>
    <row r="175" spans="2:65" s="12" customFormat="1" ht="16.5" customHeight="1">
      <c r="B175" s="163"/>
      <c r="C175" s="164"/>
      <c r="D175" s="164"/>
      <c r="E175" s="165" t="s">
        <v>5</v>
      </c>
      <c r="F175" s="243" t="s">
        <v>203</v>
      </c>
      <c r="G175" s="244"/>
      <c r="H175" s="244"/>
      <c r="I175" s="244"/>
      <c r="J175" s="164"/>
      <c r="K175" s="165" t="s">
        <v>5</v>
      </c>
      <c r="L175" s="164"/>
      <c r="M175" s="164"/>
      <c r="N175" s="164"/>
      <c r="O175" s="164"/>
      <c r="P175" s="164"/>
      <c r="Q175" s="164"/>
      <c r="R175" s="166"/>
      <c r="T175" s="167"/>
      <c r="U175" s="164"/>
      <c r="V175" s="164"/>
      <c r="W175" s="164"/>
      <c r="X175" s="164"/>
      <c r="Y175" s="164"/>
      <c r="Z175" s="164"/>
      <c r="AA175" s="168"/>
      <c r="AT175" s="169" t="s">
        <v>149</v>
      </c>
      <c r="AU175" s="169" t="s">
        <v>146</v>
      </c>
      <c r="AV175" s="12" t="s">
        <v>80</v>
      </c>
      <c r="AW175" s="12" t="s">
        <v>29</v>
      </c>
      <c r="AX175" s="12" t="s">
        <v>73</v>
      </c>
      <c r="AY175" s="169" t="s">
        <v>140</v>
      </c>
    </row>
    <row r="176" spans="2:65" s="10" customFormat="1" ht="16.5" customHeight="1">
      <c r="B176" s="147"/>
      <c r="C176" s="148"/>
      <c r="D176" s="148"/>
      <c r="E176" s="149" t="s">
        <v>5</v>
      </c>
      <c r="F176" s="239" t="s">
        <v>204</v>
      </c>
      <c r="G176" s="240"/>
      <c r="H176" s="240"/>
      <c r="I176" s="240"/>
      <c r="J176" s="148"/>
      <c r="K176" s="150">
        <v>6.4429999999999996</v>
      </c>
      <c r="L176" s="148"/>
      <c r="M176" s="148"/>
      <c r="N176" s="148"/>
      <c r="O176" s="148"/>
      <c r="P176" s="148"/>
      <c r="Q176" s="148"/>
      <c r="R176" s="151"/>
      <c r="T176" s="152"/>
      <c r="U176" s="148"/>
      <c r="V176" s="148"/>
      <c r="W176" s="148"/>
      <c r="X176" s="148"/>
      <c r="Y176" s="148"/>
      <c r="Z176" s="148"/>
      <c r="AA176" s="153"/>
      <c r="AT176" s="154" t="s">
        <v>149</v>
      </c>
      <c r="AU176" s="154" t="s">
        <v>146</v>
      </c>
      <c r="AV176" s="10" t="s">
        <v>146</v>
      </c>
      <c r="AW176" s="10" t="s">
        <v>29</v>
      </c>
      <c r="AX176" s="10" t="s">
        <v>73</v>
      </c>
      <c r="AY176" s="154" t="s">
        <v>140</v>
      </c>
    </row>
    <row r="177" spans="2:65" s="10" customFormat="1" ht="16.5" customHeight="1">
      <c r="B177" s="147"/>
      <c r="C177" s="148"/>
      <c r="D177" s="148"/>
      <c r="E177" s="149" t="s">
        <v>5</v>
      </c>
      <c r="F177" s="239" t="s">
        <v>205</v>
      </c>
      <c r="G177" s="240"/>
      <c r="H177" s="240"/>
      <c r="I177" s="240"/>
      <c r="J177" s="148"/>
      <c r="K177" s="150">
        <v>0.52500000000000002</v>
      </c>
      <c r="L177" s="148"/>
      <c r="M177" s="148"/>
      <c r="N177" s="148"/>
      <c r="O177" s="148"/>
      <c r="P177" s="148"/>
      <c r="Q177" s="148"/>
      <c r="R177" s="151"/>
      <c r="T177" s="152"/>
      <c r="U177" s="148"/>
      <c r="V177" s="148"/>
      <c r="W177" s="148"/>
      <c r="X177" s="148"/>
      <c r="Y177" s="148"/>
      <c r="Z177" s="148"/>
      <c r="AA177" s="153"/>
      <c r="AT177" s="154" t="s">
        <v>149</v>
      </c>
      <c r="AU177" s="154" t="s">
        <v>146</v>
      </c>
      <c r="AV177" s="10" t="s">
        <v>146</v>
      </c>
      <c r="AW177" s="10" t="s">
        <v>29</v>
      </c>
      <c r="AX177" s="10" t="s">
        <v>73</v>
      </c>
      <c r="AY177" s="154" t="s">
        <v>140</v>
      </c>
    </row>
    <row r="178" spans="2:65" s="11" customFormat="1" ht="16.5" customHeight="1">
      <c r="B178" s="155"/>
      <c r="C178" s="156"/>
      <c r="D178" s="156"/>
      <c r="E178" s="157" t="s">
        <v>5</v>
      </c>
      <c r="F178" s="241" t="s">
        <v>156</v>
      </c>
      <c r="G178" s="242"/>
      <c r="H178" s="242"/>
      <c r="I178" s="242"/>
      <c r="J178" s="156"/>
      <c r="K178" s="158">
        <v>6.968</v>
      </c>
      <c r="L178" s="156"/>
      <c r="M178" s="156"/>
      <c r="N178" s="156"/>
      <c r="O178" s="156"/>
      <c r="P178" s="156"/>
      <c r="Q178" s="156"/>
      <c r="R178" s="159"/>
      <c r="T178" s="160"/>
      <c r="U178" s="156"/>
      <c r="V178" s="156"/>
      <c r="W178" s="156"/>
      <c r="X178" s="156"/>
      <c r="Y178" s="156"/>
      <c r="Z178" s="156"/>
      <c r="AA178" s="161"/>
      <c r="AT178" s="162" t="s">
        <v>149</v>
      </c>
      <c r="AU178" s="162" t="s">
        <v>146</v>
      </c>
      <c r="AV178" s="11" t="s">
        <v>145</v>
      </c>
      <c r="AW178" s="11" t="s">
        <v>29</v>
      </c>
      <c r="AX178" s="11" t="s">
        <v>80</v>
      </c>
      <c r="AY178" s="162" t="s">
        <v>140</v>
      </c>
    </row>
    <row r="179" spans="2:65" s="1" customFormat="1" ht="25.5" customHeight="1">
      <c r="B179" s="136"/>
      <c r="C179" s="137" t="s">
        <v>206</v>
      </c>
      <c r="D179" s="137" t="s">
        <v>141</v>
      </c>
      <c r="E179" s="138" t="s">
        <v>207</v>
      </c>
      <c r="F179" s="235" t="s">
        <v>208</v>
      </c>
      <c r="G179" s="235"/>
      <c r="H179" s="235"/>
      <c r="I179" s="235"/>
      <c r="J179" s="139" t="s">
        <v>201</v>
      </c>
      <c r="K179" s="140">
        <v>6.968</v>
      </c>
      <c r="L179" s="236"/>
      <c r="M179" s="236"/>
      <c r="N179" s="236">
        <f>ROUND(L179*K179,3)</f>
        <v>0</v>
      </c>
      <c r="O179" s="236"/>
      <c r="P179" s="236"/>
      <c r="Q179" s="236"/>
      <c r="R179" s="141"/>
      <c r="T179" s="142" t="s">
        <v>5</v>
      </c>
      <c r="U179" s="43" t="s">
        <v>40</v>
      </c>
      <c r="V179" s="143">
        <v>0.32200000000000001</v>
      </c>
      <c r="W179" s="143">
        <f>V179*K179</f>
        <v>2.2436959999999999</v>
      </c>
      <c r="X179" s="143">
        <v>0</v>
      </c>
      <c r="Y179" s="143">
        <f>X179*K179</f>
        <v>0</v>
      </c>
      <c r="Z179" s="143">
        <v>0</v>
      </c>
      <c r="AA179" s="144">
        <f>Z179*K179</f>
        <v>0</v>
      </c>
      <c r="AR179" s="21" t="s">
        <v>145</v>
      </c>
      <c r="AT179" s="21" t="s">
        <v>141</v>
      </c>
      <c r="AU179" s="21" t="s">
        <v>146</v>
      </c>
      <c r="AY179" s="21" t="s">
        <v>140</v>
      </c>
      <c r="BE179" s="145">
        <f>IF(U179="základná",N179,0)</f>
        <v>0</v>
      </c>
      <c r="BF179" s="145">
        <f>IF(U179="znížená",N179,0)</f>
        <v>0</v>
      </c>
      <c r="BG179" s="145">
        <f>IF(U179="zákl. prenesená",N179,0)</f>
        <v>0</v>
      </c>
      <c r="BH179" s="145">
        <f>IF(U179="zníž. prenesená",N179,0)</f>
        <v>0</v>
      </c>
      <c r="BI179" s="145">
        <f>IF(U179="nulová",N179,0)</f>
        <v>0</v>
      </c>
      <c r="BJ179" s="21" t="s">
        <v>146</v>
      </c>
      <c r="BK179" s="146">
        <f>ROUND(L179*K179,3)</f>
        <v>0</v>
      </c>
      <c r="BL179" s="21" t="s">
        <v>145</v>
      </c>
      <c r="BM179" s="21" t="s">
        <v>209</v>
      </c>
    </row>
    <row r="180" spans="2:65" s="1" customFormat="1" ht="38.25" customHeight="1">
      <c r="B180" s="136"/>
      <c r="C180" s="137" t="s">
        <v>210</v>
      </c>
      <c r="D180" s="137" t="s">
        <v>141</v>
      </c>
      <c r="E180" s="138" t="s">
        <v>211</v>
      </c>
      <c r="F180" s="235" t="s">
        <v>212</v>
      </c>
      <c r="G180" s="235"/>
      <c r="H180" s="235"/>
      <c r="I180" s="235"/>
      <c r="J180" s="139" t="s">
        <v>201</v>
      </c>
      <c r="K180" s="140">
        <v>78.02</v>
      </c>
      <c r="L180" s="236"/>
      <c r="M180" s="236"/>
      <c r="N180" s="236">
        <f>ROUND(L180*K180,3)</f>
        <v>0</v>
      </c>
      <c r="O180" s="236"/>
      <c r="P180" s="236"/>
      <c r="Q180" s="236"/>
      <c r="R180" s="141"/>
      <c r="T180" s="142" t="s">
        <v>5</v>
      </c>
      <c r="U180" s="43" t="s">
        <v>40</v>
      </c>
      <c r="V180" s="143">
        <v>4.1000000000000002E-2</v>
      </c>
      <c r="W180" s="143">
        <f>V180*K180</f>
        <v>3.19882</v>
      </c>
      <c r="X180" s="143">
        <v>2.4499999999999999E-3</v>
      </c>
      <c r="Y180" s="143">
        <f>X180*K180</f>
        <v>0.19114899999999999</v>
      </c>
      <c r="Z180" s="143">
        <v>0</v>
      </c>
      <c r="AA180" s="144">
        <f>Z180*K180</f>
        <v>0</v>
      </c>
      <c r="AR180" s="21" t="s">
        <v>145</v>
      </c>
      <c r="AT180" s="21" t="s">
        <v>141</v>
      </c>
      <c r="AU180" s="21" t="s">
        <v>146</v>
      </c>
      <c r="AY180" s="21" t="s">
        <v>140</v>
      </c>
      <c r="BE180" s="145">
        <f>IF(U180="základná",N180,0)</f>
        <v>0</v>
      </c>
      <c r="BF180" s="145">
        <f>IF(U180="znížená",N180,0)</f>
        <v>0</v>
      </c>
      <c r="BG180" s="145">
        <f>IF(U180="zákl. prenesená",N180,0)</f>
        <v>0</v>
      </c>
      <c r="BH180" s="145">
        <f>IF(U180="zníž. prenesená",N180,0)</f>
        <v>0</v>
      </c>
      <c r="BI180" s="145">
        <f>IF(U180="nulová",N180,0)</f>
        <v>0</v>
      </c>
      <c r="BJ180" s="21" t="s">
        <v>146</v>
      </c>
      <c r="BK180" s="146">
        <f>ROUND(L180*K180,3)</f>
        <v>0</v>
      </c>
      <c r="BL180" s="21" t="s">
        <v>145</v>
      </c>
      <c r="BM180" s="21" t="s">
        <v>213</v>
      </c>
    </row>
    <row r="181" spans="2:65" s="12" customFormat="1" ht="16.5" customHeight="1">
      <c r="B181" s="163"/>
      <c r="C181" s="164"/>
      <c r="D181" s="164"/>
      <c r="E181" s="165" t="s">
        <v>5</v>
      </c>
      <c r="F181" s="243" t="s">
        <v>214</v>
      </c>
      <c r="G181" s="244"/>
      <c r="H181" s="244"/>
      <c r="I181" s="244"/>
      <c r="J181" s="164"/>
      <c r="K181" s="165" t="s">
        <v>5</v>
      </c>
      <c r="L181" s="164"/>
      <c r="M181" s="164"/>
      <c r="N181" s="164"/>
      <c r="O181" s="164"/>
      <c r="P181" s="164"/>
      <c r="Q181" s="164"/>
      <c r="R181" s="166"/>
      <c r="T181" s="167"/>
      <c r="U181" s="164"/>
      <c r="V181" s="164"/>
      <c r="W181" s="164"/>
      <c r="X181" s="164"/>
      <c r="Y181" s="164"/>
      <c r="Z181" s="164"/>
      <c r="AA181" s="168"/>
      <c r="AT181" s="169" t="s">
        <v>149</v>
      </c>
      <c r="AU181" s="169" t="s">
        <v>146</v>
      </c>
      <c r="AV181" s="12" t="s">
        <v>80</v>
      </c>
      <c r="AW181" s="12" t="s">
        <v>29</v>
      </c>
      <c r="AX181" s="12" t="s">
        <v>73</v>
      </c>
      <c r="AY181" s="169" t="s">
        <v>140</v>
      </c>
    </row>
    <row r="182" spans="2:65" s="10" customFormat="1" ht="16.5" customHeight="1">
      <c r="B182" s="147"/>
      <c r="C182" s="148"/>
      <c r="D182" s="148"/>
      <c r="E182" s="149" t="s">
        <v>5</v>
      </c>
      <c r="F182" s="239" t="s">
        <v>215</v>
      </c>
      <c r="G182" s="240"/>
      <c r="H182" s="240"/>
      <c r="I182" s="240"/>
      <c r="J182" s="148"/>
      <c r="K182" s="150">
        <v>78.02</v>
      </c>
      <c r="L182" s="148"/>
      <c r="M182" s="148"/>
      <c r="N182" s="148"/>
      <c r="O182" s="148"/>
      <c r="P182" s="148"/>
      <c r="Q182" s="148"/>
      <c r="R182" s="151"/>
      <c r="T182" s="152"/>
      <c r="U182" s="148"/>
      <c r="V182" s="148"/>
      <c r="W182" s="148"/>
      <c r="X182" s="148"/>
      <c r="Y182" s="148"/>
      <c r="Z182" s="148"/>
      <c r="AA182" s="153"/>
      <c r="AT182" s="154" t="s">
        <v>149</v>
      </c>
      <c r="AU182" s="154" t="s">
        <v>146</v>
      </c>
      <c r="AV182" s="10" t="s">
        <v>146</v>
      </c>
      <c r="AW182" s="10" t="s">
        <v>29</v>
      </c>
      <c r="AX182" s="10" t="s">
        <v>80</v>
      </c>
      <c r="AY182" s="154" t="s">
        <v>140</v>
      </c>
    </row>
    <row r="183" spans="2:65" s="1" customFormat="1" ht="25.5" customHeight="1">
      <c r="B183" s="136"/>
      <c r="C183" s="137" t="s">
        <v>216</v>
      </c>
      <c r="D183" s="137" t="s">
        <v>141</v>
      </c>
      <c r="E183" s="138" t="s">
        <v>217</v>
      </c>
      <c r="F183" s="235" t="s">
        <v>218</v>
      </c>
      <c r="G183" s="235"/>
      <c r="H183" s="235"/>
      <c r="I183" s="235"/>
      <c r="J183" s="139" t="s">
        <v>144</v>
      </c>
      <c r="K183" s="140">
        <v>22.588999999999999</v>
      </c>
      <c r="L183" s="236"/>
      <c r="M183" s="236"/>
      <c r="N183" s="236">
        <f>ROUND(L183*K183,3)</f>
        <v>0</v>
      </c>
      <c r="O183" s="236"/>
      <c r="P183" s="236"/>
      <c r="Q183" s="236"/>
      <c r="R183" s="141"/>
      <c r="T183" s="142" t="s">
        <v>5</v>
      </c>
      <c r="U183" s="43" t="s">
        <v>40</v>
      </c>
      <c r="V183" s="143">
        <v>0.58099999999999996</v>
      </c>
      <c r="W183" s="143">
        <f>V183*K183</f>
        <v>13.124208999999999</v>
      </c>
      <c r="X183" s="143">
        <v>2.19407</v>
      </c>
      <c r="Y183" s="143">
        <f>X183*K183</f>
        <v>49.561847229999998</v>
      </c>
      <c r="Z183" s="143">
        <v>0</v>
      </c>
      <c r="AA183" s="144">
        <f>Z183*K183</f>
        <v>0</v>
      </c>
      <c r="AR183" s="21" t="s">
        <v>145</v>
      </c>
      <c r="AT183" s="21" t="s">
        <v>141</v>
      </c>
      <c r="AU183" s="21" t="s">
        <v>146</v>
      </c>
      <c r="AY183" s="21" t="s">
        <v>140</v>
      </c>
      <c r="BE183" s="145">
        <f>IF(U183="základná",N183,0)</f>
        <v>0</v>
      </c>
      <c r="BF183" s="145">
        <f>IF(U183="znížená",N183,0)</f>
        <v>0</v>
      </c>
      <c r="BG183" s="145">
        <f>IF(U183="zákl. prenesená",N183,0)</f>
        <v>0</v>
      </c>
      <c r="BH183" s="145">
        <f>IF(U183="zníž. prenesená",N183,0)</f>
        <v>0</v>
      </c>
      <c r="BI183" s="145">
        <f>IF(U183="nulová",N183,0)</f>
        <v>0</v>
      </c>
      <c r="BJ183" s="21" t="s">
        <v>146</v>
      </c>
      <c r="BK183" s="146">
        <f>ROUND(L183*K183,3)</f>
        <v>0</v>
      </c>
      <c r="BL183" s="21" t="s">
        <v>145</v>
      </c>
      <c r="BM183" s="21" t="s">
        <v>219</v>
      </c>
    </row>
    <row r="184" spans="2:65" s="12" customFormat="1" ht="16.5" customHeight="1">
      <c r="B184" s="163"/>
      <c r="C184" s="164"/>
      <c r="D184" s="164"/>
      <c r="E184" s="165" t="s">
        <v>5</v>
      </c>
      <c r="F184" s="243" t="s">
        <v>164</v>
      </c>
      <c r="G184" s="244"/>
      <c r="H184" s="244"/>
      <c r="I184" s="244"/>
      <c r="J184" s="164"/>
      <c r="K184" s="165" t="s">
        <v>5</v>
      </c>
      <c r="L184" s="164"/>
      <c r="M184" s="164"/>
      <c r="N184" s="164"/>
      <c r="O184" s="164"/>
      <c r="P184" s="164"/>
      <c r="Q184" s="164"/>
      <c r="R184" s="166"/>
      <c r="T184" s="167"/>
      <c r="U184" s="164"/>
      <c r="V184" s="164"/>
      <c r="W184" s="164"/>
      <c r="X184" s="164"/>
      <c r="Y184" s="164"/>
      <c r="Z184" s="164"/>
      <c r="AA184" s="168"/>
      <c r="AT184" s="169" t="s">
        <v>149</v>
      </c>
      <c r="AU184" s="169" t="s">
        <v>146</v>
      </c>
      <c r="AV184" s="12" t="s">
        <v>80</v>
      </c>
      <c r="AW184" s="12" t="s">
        <v>29</v>
      </c>
      <c r="AX184" s="12" t="s">
        <v>73</v>
      </c>
      <c r="AY184" s="169" t="s">
        <v>140</v>
      </c>
    </row>
    <row r="185" spans="2:65" s="10" customFormat="1" ht="16.5" customHeight="1">
      <c r="B185" s="147"/>
      <c r="C185" s="148"/>
      <c r="D185" s="148"/>
      <c r="E185" s="149" t="s">
        <v>5</v>
      </c>
      <c r="F185" s="239" t="s">
        <v>220</v>
      </c>
      <c r="G185" s="240"/>
      <c r="H185" s="240"/>
      <c r="I185" s="240"/>
      <c r="J185" s="148"/>
      <c r="K185" s="150">
        <v>9.9879999999999995</v>
      </c>
      <c r="L185" s="148"/>
      <c r="M185" s="148"/>
      <c r="N185" s="148"/>
      <c r="O185" s="148"/>
      <c r="P185" s="148"/>
      <c r="Q185" s="148"/>
      <c r="R185" s="151"/>
      <c r="T185" s="152"/>
      <c r="U185" s="148"/>
      <c r="V185" s="148"/>
      <c r="W185" s="148"/>
      <c r="X185" s="148"/>
      <c r="Y185" s="148"/>
      <c r="Z185" s="148"/>
      <c r="AA185" s="153"/>
      <c r="AT185" s="154" t="s">
        <v>149</v>
      </c>
      <c r="AU185" s="154" t="s">
        <v>146</v>
      </c>
      <c r="AV185" s="10" t="s">
        <v>146</v>
      </c>
      <c r="AW185" s="10" t="s">
        <v>29</v>
      </c>
      <c r="AX185" s="10" t="s">
        <v>73</v>
      </c>
      <c r="AY185" s="154" t="s">
        <v>140</v>
      </c>
    </row>
    <row r="186" spans="2:65" s="12" customFormat="1" ht="16.5" customHeight="1">
      <c r="B186" s="163"/>
      <c r="C186" s="164"/>
      <c r="D186" s="164"/>
      <c r="E186" s="165" t="s">
        <v>5</v>
      </c>
      <c r="F186" s="245" t="s">
        <v>166</v>
      </c>
      <c r="G186" s="246"/>
      <c r="H186" s="246"/>
      <c r="I186" s="246"/>
      <c r="J186" s="164"/>
      <c r="K186" s="165" t="s">
        <v>5</v>
      </c>
      <c r="L186" s="164"/>
      <c r="M186" s="164"/>
      <c r="N186" s="164"/>
      <c r="O186" s="164"/>
      <c r="P186" s="164"/>
      <c r="Q186" s="164"/>
      <c r="R186" s="166"/>
      <c r="T186" s="167"/>
      <c r="U186" s="164"/>
      <c r="V186" s="164"/>
      <c r="W186" s="164"/>
      <c r="X186" s="164"/>
      <c r="Y186" s="164"/>
      <c r="Z186" s="164"/>
      <c r="AA186" s="168"/>
      <c r="AT186" s="169" t="s">
        <v>149</v>
      </c>
      <c r="AU186" s="169" t="s">
        <v>146</v>
      </c>
      <c r="AV186" s="12" t="s">
        <v>80</v>
      </c>
      <c r="AW186" s="12" t="s">
        <v>29</v>
      </c>
      <c r="AX186" s="12" t="s">
        <v>73</v>
      </c>
      <c r="AY186" s="169" t="s">
        <v>140</v>
      </c>
    </row>
    <row r="187" spans="2:65" s="10" customFormat="1" ht="25.5" customHeight="1">
      <c r="B187" s="147"/>
      <c r="C187" s="148"/>
      <c r="D187" s="148"/>
      <c r="E187" s="149" t="s">
        <v>5</v>
      </c>
      <c r="F187" s="239" t="s">
        <v>221</v>
      </c>
      <c r="G187" s="240"/>
      <c r="H187" s="240"/>
      <c r="I187" s="240"/>
      <c r="J187" s="148"/>
      <c r="K187" s="150">
        <v>9.0380000000000003</v>
      </c>
      <c r="L187" s="148"/>
      <c r="M187" s="148"/>
      <c r="N187" s="148"/>
      <c r="O187" s="148"/>
      <c r="P187" s="148"/>
      <c r="Q187" s="148"/>
      <c r="R187" s="151"/>
      <c r="T187" s="152"/>
      <c r="U187" s="148"/>
      <c r="V187" s="148"/>
      <c r="W187" s="148"/>
      <c r="X187" s="148"/>
      <c r="Y187" s="148"/>
      <c r="Z187" s="148"/>
      <c r="AA187" s="153"/>
      <c r="AT187" s="154" t="s">
        <v>149</v>
      </c>
      <c r="AU187" s="154" t="s">
        <v>146</v>
      </c>
      <c r="AV187" s="10" t="s">
        <v>146</v>
      </c>
      <c r="AW187" s="10" t="s">
        <v>29</v>
      </c>
      <c r="AX187" s="10" t="s">
        <v>73</v>
      </c>
      <c r="AY187" s="154" t="s">
        <v>140</v>
      </c>
    </row>
    <row r="188" spans="2:65" s="12" customFormat="1" ht="16.5" customHeight="1">
      <c r="B188" s="163"/>
      <c r="C188" s="164"/>
      <c r="D188" s="164"/>
      <c r="E188" s="165" t="s">
        <v>5</v>
      </c>
      <c r="F188" s="245" t="s">
        <v>168</v>
      </c>
      <c r="G188" s="246"/>
      <c r="H188" s="246"/>
      <c r="I188" s="246"/>
      <c r="J188" s="164"/>
      <c r="K188" s="165" t="s">
        <v>5</v>
      </c>
      <c r="L188" s="164"/>
      <c r="M188" s="164"/>
      <c r="N188" s="164"/>
      <c r="O188" s="164"/>
      <c r="P188" s="164"/>
      <c r="Q188" s="164"/>
      <c r="R188" s="166"/>
      <c r="T188" s="167"/>
      <c r="U188" s="164"/>
      <c r="V188" s="164"/>
      <c r="W188" s="164"/>
      <c r="X188" s="164"/>
      <c r="Y188" s="164"/>
      <c r="Z188" s="164"/>
      <c r="AA188" s="168"/>
      <c r="AT188" s="169" t="s">
        <v>149</v>
      </c>
      <c r="AU188" s="169" t="s">
        <v>146</v>
      </c>
      <c r="AV188" s="12" t="s">
        <v>80</v>
      </c>
      <c r="AW188" s="12" t="s">
        <v>29</v>
      </c>
      <c r="AX188" s="12" t="s">
        <v>73</v>
      </c>
      <c r="AY188" s="169" t="s">
        <v>140</v>
      </c>
    </row>
    <row r="189" spans="2:65" s="10" customFormat="1" ht="16.5" customHeight="1">
      <c r="B189" s="147"/>
      <c r="C189" s="148"/>
      <c r="D189" s="148"/>
      <c r="E189" s="149" t="s">
        <v>5</v>
      </c>
      <c r="F189" s="239" t="s">
        <v>169</v>
      </c>
      <c r="G189" s="240"/>
      <c r="H189" s="240"/>
      <c r="I189" s="240"/>
      <c r="J189" s="148"/>
      <c r="K189" s="150">
        <v>2.496</v>
      </c>
      <c r="L189" s="148"/>
      <c r="M189" s="148"/>
      <c r="N189" s="148"/>
      <c r="O189" s="148"/>
      <c r="P189" s="148"/>
      <c r="Q189" s="148"/>
      <c r="R189" s="151"/>
      <c r="T189" s="152"/>
      <c r="U189" s="148"/>
      <c r="V189" s="148"/>
      <c r="W189" s="148"/>
      <c r="X189" s="148"/>
      <c r="Y189" s="148"/>
      <c r="Z189" s="148"/>
      <c r="AA189" s="153"/>
      <c r="AT189" s="154" t="s">
        <v>149</v>
      </c>
      <c r="AU189" s="154" t="s">
        <v>146</v>
      </c>
      <c r="AV189" s="10" t="s">
        <v>146</v>
      </c>
      <c r="AW189" s="10" t="s">
        <v>29</v>
      </c>
      <c r="AX189" s="10" t="s">
        <v>73</v>
      </c>
      <c r="AY189" s="154" t="s">
        <v>140</v>
      </c>
    </row>
    <row r="190" spans="2:65" s="12" customFormat="1" ht="16.5" customHeight="1">
      <c r="B190" s="163"/>
      <c r="C190" s="164"/>
      <c r="D190" s="164"/>
      <c r="E190" s="165" t="s">
        <v>5</v>
      </c>
      <c r="F190" s="245" t="s">
        <v>170</v>
      </c>
      <c r="G190" s="246"/>
      <c r="H190" s="246"/>
      <c r="I190" s="246"/>
      <c r="J190" s="164"/>
      <c r="K190" s="165" t="s">
        <v>5</v>
      </c>
      <c r="L190" s="164"/>
      <c r="M190" s="164"/>
      <c r="N190" s="164"/>
      <c r="O190" s="164"/>
      <c r="P190" s="164"/>
      <c r="Q190" s="164"/>
      <c r="R190" s="166"/>
      <c r="T190" s="167"/>
      <c r="U190" s="164"/>
      <c r="V190" s="164"/>
      <c r="W190" s="164"/>
      <c r="X190" s="164"/>
      <c r="Y190" s="164"/>
      <c r="Z190" s="164"/>
      <c r="AA190" s="168"/>
      <c r="AT190" s="169" t="s">
        <v>149</v>
      </c>
      <c r="AU190" s="169" t="s">
        <v>146</v>
      </c>
      <c r="AV190" s="12" t="s">
        <v>80</v>
      </c>
      <c r="AW190" s="12" t="s">
        <v>29</v>
      </c>
      <c r="AX190" s="12" t="s">
        <v>73</v>
      </c>
      <c r="AY190" s="169" t="s">
        <v>140</v>
      </c>
    </row>
    <row r="191" spans="2:65" s="10" customFormat="1" ht="16.5" customHeight="1">
      <c r="B191" s="147"/>
      <c r="C191" s="148"/>
      <c r="D191" s="148"/>
      <c r="E191" s="149" t="s">
        <v>5</v>
      </c>
      <c r="F191" s="239" t="s">
        <v>171</v>
      </c>
      <c r="G191" s="240"/>
      <c r="H191" s="240"/>
      <c r="I191" s="240"/>
      <c r="J191" s="148"/>
      <c r="K191" s="150">
        <v>1.0669999999999999</v>
      </c>
      <c r="L191" s="148"/>
      <c r="M191" s="148"/>
      <c r="N191" s="148"/>
      <c r="O191" s="148"/>
      <c r="P191" s="148"/>
      <c r="Q191" s="148"/>
      <c r="R191" s="151"/>
      <c r="T191" s="152"/>
      <c r="U191" s="148"/>
      <c r="V191" s="148"/>
      <c r="W191" s="148"/>
      <c r="X191" s="148"/>
      <c r="Y191" s="148"/>
      <c r="Z191" s="148"/>
      <c r="AA191" s="153"/>
      <c r="AT191" s="154" t="s">
        <v>149</v>
      </c>
      <c r="AU191" s="154" t="s">
        <v>146</v>
      </c>
      <c r="AV191" s="10" t="s">
        <v>146</v>
      </c>
      <c r="AW191" s="10" t="s">
        <v>29</v>
      </c>
      <c r="AX191" s="10" t="s">
        <v>73</v>
      </c>
      <c r="AY191" s="154" t="s">
        <v>140</v>
      </c>
    </row>
    <row r="192" spans="2:65" s="11" customFormat="1" ht="16.5" customHeight="1">
      <c r="B192" s="155"/>
      <c r="C192" s="156"/>
      <c r="D192" s="156"/>
      <c r="E192" s="157" t="s">
        <v>5</v>
      </c>
      <c r="F192" s="241" t="s">
        <v>156</v>
      </c>
      <c r="G192" s="242"/>
      <c r="H192" s="242"/>
      <c r="I192" s="242"/>
      <c r="J192" s="156"/>
      <c r="K192" s="158">
        <v>22.588999999999999</v>
      </c>
      <c r="L192" s="156"/>
      <c r="M192" s="156"/>
      <c r="N192" s="156"/>
      <c r="O192" s="156"/>
      <c r="P192" s="156"/>
      <c r="Q192" s="156"/>
      <c r="R192" s="159"/>
      <c r="T192" s="160"/>
      <c r="U192" s="156"/>
      <c r="V192" s="156"/>
      <c r="W192" s="156"/>
      <c r="X192" s="156"/>
      <c r="Y192" s="156"/>
      <c r="Z192" s="156"/>
      <c r="AA192" s="161"/>
      <c r="AT192" s="162" t="s">
        <v>149</v>
      </c>
      <c r="AU192" s="162" t="s">
        <v>146</v>
      </c>
      <c r="AV192" s="11" t="s">
        <v>145</v>
      </c>
      <c r="AW192" s="11" t="s">
        <v>29</v>
      </c>
      <c r="AX192" s="11" t="s">
        <v>80</v>
      </c>
      <c r="AY192" s="162" t="s">
        <v>140</v>
      </c>
    </row>
    <row r="193" spans="2:65" s="9" customFormat="1" ht="29.85" customHeight="1">
      <c r="B193" s="125"/>
      <c r="C193" s="126"/>
      <c r="D193" s="135" t="s">
        <v>103</v>
      </c>
      <c r="E193" s="135"/>
      <c r="F193" s="135"/>
      <c r="G193" s="135"/>
      <c r="H193" s="135"/>
      <c r="I193" s="135"/>
      <c r="J193" s="135"/>
      <c r="K193" s="135"/>
      <c r="L193" s="135"/>
      <c r="M193" s="135"/>
      <c r="N193" s="256">
        <f>BK193</f>
        <v>0</v>
      </c>
      <c r="O193" s="257"/>
      <c r="P193" s="257"/>
      <c r="Q193" s="257"/>
      <c r="R193" s="128"/>
      <c r="T193" s="129"/>
      <c r="U193" s="126"/>
      <c r="V193" s="126"/>
      <c r="W193" s="130">
        <f>SUM(W194:W214)</f>
        <v>91.527361999999997</v>
      </c>
      <c r="X193" s="126"/>
      <c r="Y193" s="130">
        <f>SUM(Y194:Y214)</f>
        <v>22.522985799999997</v>
      </c>
      <c r="Z193" s="126"/>
      <c r="AA193" s="131">
        <f>SUM(AA194:AA214)</f>
        <v>0</v>
      </c>
      <c r="AR193" s="132" t="s">
        <v>80</v>
      </c>
      <c r="AT193" s="133" t="s">
        <v>72</v>
      </c>
      <c r="AU193" s="133" t="s">
        <v>80</v>
      </c>
      <c r="AY193" s="132" t="s">
        <v>140</v>
      </c>
      <c r="BK193" s="134">
        <f>SUM(BK194:BK214)</f>
        <v>0</v>
      </c>
    </row>
    <row r="194" spans="2:65" s="1" customFormat="1" ht="38.25" customHeight="1">
      <c r="B194" s="136"/>
      <c r="C194" s="137" t="s">
        <v>222</v>
      </c>
      <c r="D194" s="137" t="s">
        <v>141</v>
      </c>
      <c r="E194" s="138" t="s">
        <v>223</v>
      </c>
      <c r="F194" s="235" t="s">
        <v>224</v>
      </c>
      <c r="G194" s="235"/>
      <c r="H194" s="235"/>
      <c r="I194" s="235"/>
      <c r="J194" s="139" t="s">
        <v>144</v>
      </c>
      <c r="K194" s="140">
        <v>24.210999999999999</v>
      </c>
      <c r="L194" s="236"/>
      <c r="M194" s="236"/>
      <c r="N194" s="236">
        <f>ROUND(L194*K194,3)</f>
        <v>0</v>
      </c>
      <c r="O194" s="236"/>
      <c r="P194" s="236"/>
      <c r="Q194" s="236"/>
      <c r="R194" s="141"/>
      <c r="T194" s="142" t="s">
        <v>5</v>
      </c>
      <c r="U194" s="43" t="s">
        <v>40</v>
      </c>
      <c r="V194" s="143">
        <v>3.1629999999999998</v>
      </c>
      <c r="W194" s="143">
        <f>V194*K194</f>
        <v>76.579392999999996</v>
      </c>
      <c r="X194" s="143">
        <v>0.85916000000000003</v>
      </c>
      <c r="Y194" s="143">
        <f>X194*K194</f>
        <v>20.801122759999998</v>
      </c>
      <c r="Z194" s="143">
        <v>0</v>
      </c>
      <c r="AA194" s="144">
        <f>Z194*K194</f>
        <v>0</v>
      </c>
      <c r="AR194" s="21" t="s">
        <v>145</v>
      </c>
      <c r="AT194" s="21" t="s">
        <v>141</v>
      </c>
      <c r="AU194" s="21" t="s">
        <v>146</v>
      </c>
      <c r="AY194" s="21" t="s">
        <v>140</v>
      </c>
      <c r="BE194" s="145">
        <f>IF(U194="základná",N194,0)</f>
        <v>0</v>
      </c>
      <c r="BF194" s="145">
        <f>IF(U194="znížená",N194,0)</f>
        <v>0</v>
      </c>
      <c r="BG194" s="145">
        <f>IF(U194="zákl. prenesená",N194,0)</f>
        <v>0</v>
      </c>
      <c r="BH194" s="145">
        <f>IF(U194="zníž. prenesená",N194,0)</f>
        <v>0</v>
      </c>
      <c r="BI194" s="145">
        <f>IF(U194="nulová",N194,0)</f>
        <v>0</v>
      </c>
      <c r="BJ194" s="21" t="s">
        <v>146</v>
      </c>
      <c r="BK194" s="146">
        <f>ROUND(L194*K194,3)</f>
        <v>0</v>
      </c>
      <c r="BL194" s="21" t="s">
        <v>145</v>
      </c>
      <c r="BM194" s="21" t="s">
        <v>225</v>
      </c>
    </row>
    <row r="195" spans="2:65" s="10" customFormat="1" ht="16.5" customHeight="1">
      <c r="B195" s="147"/>
      <c r="C195" s="148"/>
      <c r="D195" s="148"/>
      <c r="E195" s="149" t="s">
        <v>5</v>
      </c>
      <c r="F195" s="237" t="s">
        <v>226</v>
      </c>
      <c r="G195" s="238"/>
      <c r="H195" s="238"/>
      <c r="I195" s="238"/>
      <c r="J195" s="148"/>
      <c r="K195" s="150">
        <v>4.1340000000000003</v>
      </c>
      <c r="L195" s="148"/>
      <c r="M195" s="148"/>
      <c r="N195" s="148"/>
      <c r="O195" s="148"/>
      <c r="P195" s="148"/>
      <c r="Q195" s="148"/>
      <c r="R195" s="151"/>
      <c r="T195" s="152"/>
      <c r="U195" s="148"/>
      <c r="V195" s="148"/>
      <c r="W195" s="148"/>
      <c r="X195" s="148"/>
      <c r="Y195" s="148"/>
      <c r="Z195" s="148"/>
      <c r="AA195" s="153"/>
      <c r="AT195" s="154" t="s">
        <v>149</v>
      </c>
      <c r="AU195" s="154" t="s">
        <v>146</v>
      </c>
      <c r="AV195" s="10" t="s">
        <v>146</v>
      </c>
      <c r="AW195" s="10" t="s">
        <v>29</v>
      </c>
      <c r="AX195" s="10" t="s">
        <v>73</v>
      </c>
      <c r="AY195" s="154" t="s">
        <v>140</v>
      </c>
    </row>
    <row r="196" spans="2:65" s="10" customFormat="1" ht="16.5" customHeight="1">
      <c r="B196" s="147"/>
      <c r="C196" s="148"/>
      <c r="D196" s="148"/>
      <c r="E196" s="149" t="s">
        <v>5</v>
      </c>
      <c r="F196" s="239" t="s">
        <v>227</v>
      </c>
      <c r="G196" s="240"/>
      <c r="H196" s="240"/>
      <c r="I196" s="240"/>
      <c r="J196" s="148"/>
      <c r="K196" s="150">
        <v>9.3699999999999992</v>
      </c>
      <c r="L196" s="148"/>
      <c r="M196" s="148"/>
      <c r="N196" s="148"/>
      <c r="O196" s="148"/>
      <c r="P196" s="148"/>
      <c r="Q196" s="148"/>
      <c r="R196" s="151"/>
      <c r="T196" s="152"/>
      <c r="U196" s="148"/>
      <c r="V196" s="148"/>
      <c r="W196" s="148"/>
      <c r="X196" s="148"/>
      <c r="Y196" s="148"/>
      <c r="Z196" s="148"/>
      <c r="AA196" s="153"/>
      <c r="AT196" s="154" t="s">
        <v>149</v>
      </c>
      <c r="AU196" s="154" t="s">
        <v>146</v>
      </c>
      <c r="AV196" s="10" t="s">
        <v>146</v>
      </c>
      <c r="AW196" s="10" t="s">
        <v>29</v>
      </c>
      <c r="AX196" s="10" t="s">
        <v>73</v>
      </c>
      <c r="AY196" s="154" t="s">
        <v>140</v>
      </c>
    </row>
    <row r="197" spans="2:65" s="10" customFormat="1" ht="16.5" customHeight="1">
      <c r="B197" s="147"/>
      <c r="C197" s="148"/>
      <c r="D197" s="148"/>
      <c r="E197" s="149" t="s">
        <v>5</v>
      </c>
      <c r="F197" s="239" t="s">
        <v>228</v>
      </c>
      <c r="G197" s="240"/>
      <c r="H197" s="240"/>
      <c r="I197" s="240"/>
      <c r="J197" s="148"/>
      <c r="K197" s="150">
        <v>12.6</v>
      </c>
      <c r="L197" s="148"/>
      <c r="M197" s="148"/>
      <c r="N197" s="148"/>
      <c r="O197" s="148"/>
      <c r="P197" s="148"/>
      <c r="Q197" s="148"/>
      <c r="R197" s="151"/>
      <c r="T197" s="152"/>
      <c r="U197" s="148"/>
      <c r="V197" s="148"/>
      <c r="W197" s="148"/>
      <c r="X197" s="148"/>
      <c r="Y197" s="148"/>
      <c r="Z197" s="148"/>
      <c r="AA197" s="153"/>
      <c r="AT197" s="154" t="s">
        <v>149</v>
      </c>
      <c r="AU197" s="154" t="s">
        <v>146</v>
      </c>
      <c r="AV197" s="10" t="s">
        <v>146</v>
      </c>
      <c r="AW197" s="10" t="s">
        <v>29</v>
      </c>
      <c r="AX197" s="10" t="s">
        <v>73</v>
      </c>
      <c r="AY197" s="154" t="s">
        <v>140</v>
      </c>
    </row>
    <row r="198" spans="2:65" s="10" customFormat="1" ht="16.5" customHeight="1">
      <c r="B198" s="147"/>
      <c r="C198" s="148"/>
      <c r="D198" s="148"/>
      <c r="E198" s="149" t="s">
        <v>5</v>
      </c>
      <c r="F198" s="239" t="s">
        <v>229</v>
      </c>
      <c r="G198" s="240"/>
      <c r="H198" s="240"/>
      <c r="I198" s="240"/>
      <c r="J198" s="148"/>
      <c r="K198" s="150">
        <v>2.0270000000000001</v>
      </c>
      <c r="L198" s="148"/>
      <c r="M198" s="148"/>
      <c r="N198" s="148"/>
      <c r="O198" s="148"/>
      <c r="P198" s="148"/>
      <c r="Q198" s="148"/>
      <c r="R198" s="151"/>
      <c r="T198" s="152"/>
      <c r="U198" s="148"/>
      <c r="V198" s="148"/>
      <c r="W198" s="148"/>
      <c r="X198" s="148"/>
      <c r="Y198" s="148"/>
      <c r="Z198" s="148"/>
      <c r="AA198" s="153"/>
      <c r="AT198" s="154" t="s">
        <v>149</v>
      </c>
      <c r="AU198" s="154" t="s">
        <v>146</v>
      </c>
      <c r="AV198" s="10" t="s">
        <v>146</v>
      </c>
      <c r="AW198" s="10" t="s">
        <v>29</v>
      </c>
      <c r="AX198" s="10" t="s">
        <v>73</v>
      </c>
      <c r="AY198" s="154" t="s">
        <v>140</v>
      </c>
    </row>
    <row r="199" spans="2:65" s="12" customFormat="1" ht="16.5" customHeight="1">
      <c r="B199" s="163"/>
      <c r="C199" s="164"/>
      <c r="D199" s="164"/>
      <c r="E199" s="165" t="s">
        <v>5</v>
      </c>
      <c r="F199" s="245" t="s">
        <v>230</v>
      </c>
      <c r="G199" s="246"/>
      <c r="H199" s="246"/>
      <c r="I199" s="246"/>
      <c r="J199" s="164"/>
      <c r="K199" s="165" t="s">
        <v>5</v>
      </c>
      <c r="L199" s="164"/>
      <c r="M199" s="164"/>
      <c r="N199" s="164"/>
      <c r="O199" s="164"/>
      <c r="P199" s="164"/>
      <c r="Q199" s="164"/>
      <c r="R199" s="166"/>
      <c r="T199" s="167"/>
      <c r="U199" s="164"/>
      <c r="V199" s="164"/>
      <c r="W199" s="164"/>
      <c r="X199" s="164"/>
      <c r="Y199" s="164"/>
      <c r="Z199" s="164"/>
      <c r="AA199" s="168"/>
      <c r="AT199" s="169" t="s">
        <v>149</v>
      </c>
      <c r="AU199" s="169" t="s">
        <v>146</v>
      </c>
      <c r="AV199" s="12" t="s">
        <v>80</v>
      </c>
      <c r="AW199" s="12" t="s">
        <v>29</v>
      </c>
      <c r="AX199" s="12" t="s">
        <v>73</v>
      </c>
      <c r="AY199" s="169" t="s">
        <v>140</v>
      </c>
    </row>
    <row r="200" spans="2:65" s="10" customFormat="1" ht="16.5" customHeight="1">
      <c r="B200" s="147"/>
      <c r="C200" s="148"/>
      <c r="D200" s="148"/>
      <c r="E200" s="149" t="s">
        <v>5</v>
      </c>
      <c r="F200" s="239" t="s">
        <v>231</v>
      </c>
      <c r="G200" s="240"/>
      <c r="H200" s="240"/>
      <c r="I200" s="240"/>
      <c r="J200" s="148"/>
      <c r="K200" s="150">
        <v>-3.92</v>
      </c>
      <c r="L200" s="148"/>
      <c r="M200" s="148"/>
      <c r="N200" s="148"/>
      <c r="O200" s="148"/>
      <c r="P200" s="148"/>
      <c r="Q200" s="148"/>
      <c r="R200" s="151"/>
      <c r="T200" s="152"/>
      <c r="U200" s="148"/>
      <c r="V200" s="148"/>
      <c r="W200" s="148"/>
      <c r="X200" s="148"/>
      <c r="Y200" s="148"/>
      <c r="Z200" s="148"/>
      <c r="AA200" s="153"/>
      <c r="AT200" s="154" t="s">
        <v>149</v>
      </c>
      <c r="AU200" s="154" t="s">
        <v>146</v>
      </c>
      <c r="AV200" s="10" t="s">
        <v>146</v>
      </c>
      <c r="AW200" s="10" t="s">
        <v>29</v>
      </c>
      <c r="AX200" s="10" t="s">
        <v>73</v>
      </c>
      <c r="AY200" s="154" t="s">
        <v>140</v>
      </c>
    </row>
    <row r="201" spans="2:65" s="11" customFormat="1" ht="16.5" customHeight="1">
      <c r="B201" s="155"/>
      <c r="C201" s="156"/>
      <c r="D201" s="156"/>
      <c r="E201" s="157" t="s">
        <v>5</v>
      </c>
      <c r="F201" s="241" t="s">
        <v>156</v>
      </c>
      <c r="G201" s="242"/>
      <c r="H201" s="242"/>
      <c r="I201" s="242"/>
      <c r="J201" s="156"/>
      <c r="K201" s="158">
        <v>24.210999999999999</v>
      </c>
      <c r="L201" s="156"/>
      <c r="M201" s="156"/>
      <c r="N201" s="156"/>
      <c r="O201" s="156"/>
      <c r="P201" s="156"/>
      <c r="Q201" s="156"/>
      <c r="R201" s="159"/>
      <c r="T201" s="160"/>
      <c r="U201" s="156"/>
      <c r="V201" s="156"/>
      <c r="W201" s="156"/>
      <c r="X201" s="156"/>
      <c r="Y201" s="156"/>
      <c r="Z201" s="156"/>
      <c r="AA201" s="161"/>
      <c r="AT201" s="162" t="s">
        <v>149</v>
      </c>
      <c r="AU201" s="162" t="s">
        <v>146</v>
      </c>
      <c r="AV201" s="11" t="s">
        <v>145</v>
      </c>
      <c r="AW201" s="11" t="s">
        <v>29</v>
      </c>
      <c r="AX201" s="11" t="s">
        <v>80</v>
      </c>
      <c r="AY201" s="162" t="s">
        <v>140</v>
      </c>
    </row>
    <row r="202" spans="2:65" s="1" customFormat="1" ht="38.25" customHeight="1">
      <c r="B202" s="136"/>
      <c r="C202" s="137" t="s">
        <v>232</v>
      </c>
      <c r="D202" s="137" t="s">
        <v>141</v>
      </c>
      <c r="E202" s="138" t="s">
        <v>233</v>
      </c>
      <c r="F202" s="235" t="s">
        <v>234</v>
      </c>
      <c r="G202" s="235"/>
      <c r="H202" s="235"/>
      <c r="I202" s="235"/>
      <c r="J202" s="139" t="s">
        <v>235</v>
      </c>
      <c r="K202" s="140">
        <v>26.925000000000001</v>
      </c>
      <c r="L202" s="236"/>
      <c r="M202" s="236"/>
      <c r="N202" s="236">
        <f>ROUND(L202*K202,3)</f>
        <v>0</v>
      </c>
      <c r="O202" s="236"/>
      <c r="P202" s="236"/>
      <c r="Q202" s="236"/>
      <c r="R202" s="141"/>
      <c r="T202" s="142" t="s">
        <v>5</v>
      </c>
      <c r="U202" s="43" t="s">
        <v>40</v>
      </c>
      <c r="V202" s="143">
        <v>9.0999999999999998E-2</v>
      </c>
      <c r="W202" s="143">
        <f>V202*K202</f>
        <v>2.4501750000000002</v>
      </c>
      <c r="X202" s="143">
        <v>8.4999999999999995E-4</v>
      </c>
      <c r="Y202" s="143">
        <f>X202*K202</f>
        <v>2.288625E-2</v>
      </c>
      <c r="Z202" s="143">
        <v>0</v>
      </c>
      <c r="AA202" s="144">
        <f>Z202*K202</f>
        <v>0</v>
      </c>
      <c r="AR202" s="21" t="s">
        <v>145</v>
      </c>
      <c r="AT202" s="21" t="s">
        <v>141</v>
      </c>
      <c r="AU202" s="21" t="s">
        <v>146</v>
      </c>
      <c r="AY202" s="21" t="s">
        <v>140</v>
      </c>
      <c r="BE202" s="145">
        <f>IF(U202="základná",N202,0)</f>
        <v>0</v>
      </c>
      <c r="BF202" s="145">
        <f>IF(U202="znížená",N202,0)</f>
        <v>0</v>
      </c>
      <c r="BG202" s="145">
        <f>IF(U202="zákl. prenesená",N202,0)</f>
        <v>0</v>
      </c>
      <c r="BH202" s="145">
        <f>IF(U202="zníž. prenesená",N202,0)</f>
        <v>0</v>
      </c>
      <c r="BI202" s="145">
        <f>IF(U202="nulová",N202,0)</f>
        <v>0</v>
      </c>
      <c r="BJ202" s="21" t="s">
        <v>146</v>
      </c>
      <c r="BK202" s="146">
        <f>ROUND(L202*K202,3)</f>
        <v>0</v>
      </c>
      <c r="BL202" s="21" t="s">
        <v>145</v>
      </c>
      <c r="BM202" s="21" t="s">
        <v>236</v>
      </c>
    </row>
    <row r="203" spans="2:65" s="10" customFormat="1" ht="16.5" customHeight="1">
      <c r="B203" s="147"/>
      <c r="C203" s="148"/>
      <c r="D203" s="148"/>
      <c r="E203" s="149" t="s">
        <v>5</v>
      </c>
      <c r="F203" s="237" t="s">
        <v>237</v>
      </c>
      <c r="G203" s="238"/>
      <c r="H203" s="238"/>
      <c r="I203" s="238"/>
      <c r="J203" s="148"/>
      <c r="K203" s="150">
        <v>26.925000000000001</v>
      </c>
      <c r="L203" s="148"/>
      <c r="M203" s="148"/>
      <c r="N203" s="148"/>
      <c r="O203" s="148"/>
      <c r="P203" s="148"/>
      <c r="Q203" s="148"/>
      <c r="R203" s="151"/>
      <c r="T203" s="152"/>
      <c r="U203" s="148"/>
      <c r="V203" s="148"/>
      <c r="W203" s="148"/>
      <c r="X203" s="148"/>
      <c r="Y203" s="148"/>
      <c r="Z203" s="148"/>
      <c r="AA203" s="153"/>
      <c r="AT203" s="154" t="s">
        <v>149</v>
      </c>
      <c r="AU203" s="154" t="s">
        <v>146</v>
      </c>
      <c r="AV203" s="10" t="s">
        <v>146</v>
      </c>
      <c r="AW203" s="10" t="s">
        <v>29</v>
      </c>
      <c r="AX203" s="10" t="s">
        <v>80</v>
      </c>
      <c r="AY203" s="154" t="s">
        <v>140</v>
      </c>
    </row>
    <row r="204" spans="2:65" s="1" customFormat="1" ht="38.25" customHeight="1">
      <c r="B204" s="136"/>
      <c r="C204" s="137" t="s">
        <v>238</v>
      </c>
      <c r="D204" s="137" t="s">
        <v>141</v>
      </c>
      <c r="E204" s="138" t="s">
        <v>239</v>
      </c>
      <c r="F204" s="235" t="s">
        <v>240</v>
      </c>
      <c r="G204" s="235"/>
      <c r="H204" s="235"/>
      <c r="I204" s="235"/>
      <c r="J204" s="139" t="s">
        <v>241</v>
      </c>
      <c r="K204" s="140">
        <v>1</v>
      </c>
      <c r="L204" s="236"/>
      <c r="M204" s="236"/>
      <c r="N204" s="236">
        <f>ROUND(L204*K204,3)</f>
        <v>0</v>
      </c>
      <c r="O204" s="236"/>
      <c r="P204" s="236"/>
      <c r="Q204" s="236"/>
      <c r="R204" s="141"/>
      <c r="T204" s="142" t="s">
        <v>5</v>
      </c>
      <c r="U204" s="43" t="s">
        <v>40</v>
      </c>
      <c r="V204" s="143">
        <v>5.9489999999999998</v>
      </c>
      <c r="W204" s="143">
        <f>V204*K204</f>
        <v>5.9489999999999998</v>
      </c>
      <c r="X204" s="143">
        <v>0.54001999999999994</v>
      </c>
      <c r="Y204" s="143">
        <f>X204*K204</f>
        <v>0.54001999999999994</v>
      </c>
      <c r="Z204" s="143">
        <v>0</v>
      </c>
      <c r="AA204" s="144">
        <f>Z204*K204</f>
        <v>0</v>
      </c>
      <c r="AR204" s="21" t="s">
        <v>145</v>
      </c>
      <c r="AT204" s="21" t="s">
        <v>141</v>
      </c>
      <c r="AU204" s="21" t="s">
        <v>146</v>
      </c>
      <c r="AY204" s="21" t="s">
        <v>140</v>
      </c>
      <c r="BE204" s="145">
        <f>IF(U204="základná",N204,0)</f>
        <v>0</v>
      </c>
      <c r="BF204" s="145">
        <f>IF(U204="znížená",N204,0)</f>
        <v>0</v>
      </c>
      <c r="BG204" s="145">
        <f>IF(U204="zákl. prenesená",N204,0)</f>
        <v>0</v>
      </c>
      <c r="BH204" s="145">
        <f>IF(U204="zníž. prenesená",N204,0)</f>
        <v>0</v>
      </c>
      <c r="BI204" s="145">
        <f>IF(U204="nulová",N204,0)</f>
        <v>0</v>
      </c>
      <c r="BJ204" s="21" t="s">
        <v>146</v>
      </c>
      <c r="BK204" s="146">
        <f>ROUND(L204*K204,3)</f>
        <v>0</v>
      </c>
      <c r="BL204" s="21" t="s">
        <v>145</v>
      </c>
      <c r="BM204" s="21" t="s">
        <v>242</v>
      </c>
    </row>
    <row r="205" spans="2:65" s="1" customFormat="1" ht="38.25" customHeight="1">
      <c r="B205" s="136"/>
      <c r="C205" s="137" t="s">
        <v>243</v>
      </c>
      <c r="D205" s="137" t="s">
        <v>141</v>
      </c>
      <c r="E205" s="138" t="s">
        <v>244</v>
      </c>
      <c r="F205" s="235" t="s">
        <v>245</v>
      </c>
      <c r="G205" s="235"/>
      <c r="H205" s="235"/>
      <c r="I205" s="235"/>
      <c r="J205" s="139" t="s">
        <v>144</v>
      </c>
      <c r="K205" s="140">
        <v>0.19800000000000001</v>
      </c>
      <c r="L205" s="236"/>
      <c r="M205" s="236"/>
      <c r="N205" s="236">
        <f>ROUND(L205*K205,3)</f>
        <v>0</v>
      </c>
      <c r="O205" s="236"/>
      <c r="P205" s="236"/>
      <c r="Q205" s="236"/>
      <c r="R205" s="141"/>
      <c r="T205" s="142" t="s">
        <v>5</v>
      </c>
      <c r="U205" s="43" t="s">
        <v>40</v>
      </c>
      <c r="V205" s="143">
        <v>1.155</v>
      </c>
      <c r="W205" s="143">
        <f>V205*K205</f>
        <v>0.22869</v>
      </c>
      <c r="X205" s="143">
        <v>2.4017599999999999</v>
      </c>
      <c r="Y205" s="143">
        <f>X205*K205</f>
        <v>0.47554848</v>
      </c>
      <c r="Z205" s="143">
        <v>0</v>
      </c>
      <c r="AA205" s="144">
        <f>Z205*K205</f>
        <v>0</v>
      </c>
      <c r="AR205" s="21" t="s">
        <v>145</v>
      </c>
      <c r="AT205" s="21" t="s">
        <v>141</v>
      </c>
      <c r="AU205" s="21" t="s">
        <v>146</v>
      </c>
      <c r="AY205" s="21" t="s">
        <v>140</v>
      </c>
      <c r="BE205" s="145">
        <f>IF(U205="základná",N205,0)</f>
        <v>0</v>
      </c>
      <c r="BF205" s="145">
        <f>IF(U205="znížená",N205,0)</f>
        <v>0</v>
      </c>
      <c r="BG205" s="145">
        <f>IF(U205="zákl. prenesená",N205,0)</f>
        <v>0</v>
      </c>
      <c r="BH205" s="145">
        <f>IF(U205="zníž. prenesená",N205,0)</f>
        <v>0</v>
      </c>
      <c r="BI205" s="145">
        <f>IF(U205="nulová",N205,0)</f>
        <v>0</v>
      </c>
      <c r="BJ205" s="21" t="s">
        <v>146</v>
      </c>
      <c r="BK205" s="146">
        <f>ROUND(L205*K205,3)</f>
        <v>0</v>
      </c>
      <c r="BL205" s="21" t="s">
        <v>145</v>
      </c>
      <c r="BM205" s="21" t="s">
        <v>246</v>
      </c>
    </row>
    <row r="206" spans="2:65" s="10" customFormat="1" ht="16.5" customHeight="1">
      <c r="B206" s="147"/>
      <c r="C206" s="148"/>
      <c r="D206" s="148"/>
      <c r="E206" s="149" t="s">
        <v>5</v>
      </c>
      <c r="F206" s="237" t="s">
        <v>247</v>
      </c>
      <c r="G206" s="238"/>
      <c r="H206" s="238"/>
      <c r="I206" s="238"/>
      <c r="J206" s="148"/>
      <c r="K206" s="150">
        <v>0.19800000000000001</v>
      </c>
      <c r="L206" s="148"/>
      <c r="M206" s="148"/>
      <c r="N206" s="148"/>
      <c r="O206" s="148"/>
      <c r="P206" s="148"/>
      <c r="Q206" s="148"/>
      <c r="R206" s="151"/>
      <c r="T206" s="152"/>
      <c r="U206" s="148"/>
      <c r="V206" s="148"/>
      <c r="W206" s="148"/>
      <c r="X206" s="148"/>
      <c r="Y206" s="148"/>
      <c r="Z206" s="148"/>
      <c r="AA206" s="153"/>
      <c r="AT206" s="154" t="s">
        <v>149</v>
      </c>
      <c r="AU206" s="154" t="s">
        <v>146</v>
      </c>
      <c r="AV206" s="10" t="s">
        <v>146</v>
      </c>
      <c r="AW206" s="10" t="s">
        <v>29</v>
      </c>
      <c r="AX206" s="10" t="s">
        <v>80</v>
      </c>
      <c r="AY206" s="154" t="s">
        <v>140</v>
      </c>
    </row>
    <row r="207" spans="2:65" s="1" customFormat="1" ht="38.25" customHeight="1">
      <c r="B207" s="136"/>
      <c r="C207" s="137" t="s">
        <v>248</v>
      </c>
      <c r="D207" s="137" t="s">
        <v>141</v>
      </c>
      <c r="E207" s="138" t="s">
        <v>249</v>
      </c>
      <c r="F207" s="235" t="s">
        <v>250</v>
      </c>
      <c r="G207" s="235"/>
      <c r="H207" s="235"/>
      <c r="I207" s="235"/>
      <c r="J207" s="139" t="s">
        <v>201</v>
      </c>
      <c r="K207" s="140">
        <v>2.64</v>
      </c>
      <c r="L207" s="236"/>
      <c r="M207" s="236"/>
      <c r="N207" s="236">
        <f>ROUND(L207*K207,3)</f>
        <v>0</v>
      </c>
      <c r="O207" s="236"/>
      <c r="P207" s="236"/>
      <c r="Q207" s="236"/>
      <c r="R207" s="141"/>
      <c r="T207" s="142" t="s">
        <v>5</v>
      </c>
      <c r="U207" s="43" t="s">
        <v>40</v>
      </c>
      <c r="V207" s="143">
        <v>0.435</v>
      </c>
      <c r="W207" s="143">
        <f>V207*K207</f>
        <v>1.1484000000000001</v>
      </c>
      <c r="X207" s="143">
        <v>5.5999999999999995E-4</v>
      </c>
      <c r="Y207" s="143">
        <f>X207*K207</f>
        <v>1.4783999999999999E-3</v>
      </c>
      <c r="Z207" s="143">
        <v>0</v>
      </c>
      <c r="AA207" s="144">
        <f>Z207*K207</f>
        <v>0</v>
      </c>
      <c r="AR207" s="21" t="s">
        <v>145</v>
      </c>
      <c r="AT207" s="21" t="s">
        <v>141</v>
      </c>
      <c r="AU207" s="21" t="s">
        <v>146</v>
      </c>
      <c r="AY207" s="21" t="s">
        <v>140</v>
      </c>
      <c r="BE207" s="145">
        <f>IF(U207="základná",N207,0)</f>
        <v>0</v>
      </c>
      <c r="BF207" s="145">
        <f>IF(U207="znížená",N207,0)</f>
        <v>0</v>
      </c>
      <c r="BG207" s="145">
        <f>IF(U207="zákl. prenesená",N207,0)</f>
        <v>0</v>
      </c>
      <c r="BH207" s="145">
        <f>IF(U207="zníž. prenesená",N207,0)</f>
        <v>0</v>
      </c>
      <c r="BI207" s="145">
        <f>IF(U207="nulová",N207,0)</f>
        <v>0</v>
      </c>
      <c r="BJ207" s="21" t="s">
        <v>146</v>
      </c>
      <c r="BK207" s="146">
        <f>ROUND(L207*K207,3)</f>
        <v>0</v>
      </c>
      <c r="BL207" s="21" t="s">
        <v>145</v>
      </c>
      <c r="BM207" s="21" t="s">
        <v>251</v>
      </c>
    </row>
    <row r="208" spans="2:65" s="10" customFormat="1" ht="16.5" customHeight="1">
      <c r="B208" s="147"/>
      <c r="C208" s="148"/>
      <c r="D208" s="148"/>
      <c r="E208" s="149" t="s">
        <v>5</v>
      </c>
      <c r="F208" s="237" t="s">
        <v>252</v>
      </c>
      <c r="G208" s="238"/>
      <c r="H208" s="238"/>
      <c r="I208" s="238"/>
      <c r="J208" s="148"/>
      <c r="K208" s="150">
        <v>2.64</v>
      </c>
      <c r="L208" s="148"/>
      <c r="M208" s="148"/>
      <c r="N208" s="148"/>
      <c r="O208" s="148"/>
      <c r="P208" s="148"/>
      <c r="Q208" s="148"/>
      <c r="R208" s="151"/>
      <c r="T208" s="152"/>
      <c r="U208" s="148"/>
      <c r="V208" s="148"/>
      <c r="W208" s="148"/>
      <c r="X208" s="148"/>
      <c r="Y208" s="148"/>
      <c r="Z208" s="148"/>
      <c r="AA208" s="153"/>
      <c r="AT208" s="154" t="s">
        <v>149</v>
      </c>
      <c r="AU208" s="154" t="s">
        <v>146</v>
      </c>
      <c r="AV208" s="10" t="s">
        <v>146</v>
      </c>
      <c r="AW208" s="10" t="s">
        <v>29</v>
      </c>
      <c r="AX208" s="10" t="s">
        <v>80</v>
      </c>
      <c r="AY208" s="154" t="s">
        <v>140</v>
      </c>
    </row>
    <row r="209" spans="2:65" s="1" customFormat="1" ht="38.25" customHeight="1">
      <c r="B209" s="136"/>
      <c r="C209" s="137" t="s">
        <v>253</v>
      </c>
      <c r="D209" s="137" t="s">
        <v>141</v>
      </c>
      <c r="E209" s="138" t="s">
        <v>254</v>
      </c>
      <c r="F209" s="235" t="s">
        <v>255</v>
      </c>
      <c r="G209" s="235"/>
      <c r="H209" s="235"/>
      <c r="I209" s="235"/>
      <c r="J209" s="139" t="s">
        <v>201</v>
      </c>
      <c r="K209" s="140">
        <v>2.64</v>
      </c>
      <c r="L209" s="236"/>
      <c r="M209" s="236"/>
      <c r="N209" s="236">
        <f>ROUND(L209*K209,3)</f>
        <v>0</v>
      </c>
      <c r="O209" s="236"/>
      <c r="P209" s="236"/>
      <c r="Q209" s="236"/>
      <c r="R209" s="141"/>
      <c r="T209" s="142" t="s">
        <v>5</v>
      </c>
      <c r="U209" s="43" t="s">
        <v>40</v>
      </c>
      <c r="V209" s="143">
        <v>0.23599999999999999</v>
      </c>
      <c r="W209" s="143">
        <f>V209*K209</f>
        <v>0.62304000000000004</v>
      </c>
      <c r="X209" s="143">
        <v>0</v>
      </c>
      <c r="Y209" s="143">
        <f>X209*K209</f>
        <v>0</v>
      </c>
      <c r="Z209" s="143">
        <v>0</v>
      </c>
      <c r="AA209" s="144">
        <f>Z209*K209</f>
        <v>0</v>
      </c>
      <c r="AR209" s="21" t="s">
        <v>145</v>
      </c>
      <c r="AT209" s="21" t="s">
        <v>141</v>
      </c>
      <c r="AU209" s="21" t="s">
        <v>146</v>
      </c>
      <c r="AY209" s="21" t="s">
        <v>140</v>
      </c>
      <c r="BE209" s="145">
        <f>IF(U209="základná",N209,0)</f>
        <v>0</v>
      </c>
      <c r="BF209" s="145">
        <f>IF(U209="znížená",N209,0)</f>
        <v>0</v>
      </c>
      <c r="BG209" s="145">
        <f>IF(U209="zákl. prenesená",N209,0)</f>
        <v>0</v>
      </c>
      <c r="BH209" s="145">
        <f>IF(U209="zníž. prenesená",N209,0)</f>
        <v>0</v>
      </c>
      <c r="BI209" s="145">
        <f>IF(U209="nulová",N209,0)</f>
        <v>0</v>
      </c>
      <c r="BJ209" s="21" t="s">
        <v>146</v>
      </c>
      <c r="BK209" s="146">
        <f>ROUND(L209*K209,3)</f>
        <v>0</v>
      </c>
      <c r="BL209" s="21" t="s">
        <v>145</v>
      </c>
      <c r="BM209" s="21" t="s">
        <v>256</v>
      </c>
    </row>
    <row r="210" spans="2:65" s="1" customFormat="1" ht="25.5" customHeight="1">
      <c r="B210" s="136"/>
      <c r="C210" s="137" t="s">
        <v>257</v>
      </c>
      <c r="D210" s="137" t="s">
        <v>141</v>
      </c>
      <c r="E210" s="138" t="s">
        <v>258</v>
      </c>
      <c r="F210" s="235" t="s">
        <v>259</v>
      </c>
      <c r="G210" s="235"/>
      <c r="H210" s="235"/>
      <c r="I210" s="235"/>
      <c r="J210" s="139" t="s">
        <v>260</v>
      </c>
      <c r="K210" s="140">
        <v>2.5999999999999999E-2</v>
      </c>
      <c r="L210" s="236"/>
      <c r="M210" s="236"/>
      <c r="N210" s="236">
        <f>ROUND(L210*K210,3)</f>
        <v>0</v>
      </c>
      <c r="O210" s="236"/>
      <c r="P210" s="236"/>
      <c r="Q210" s="236"/>
      <c r="R210" s="141"/>
      <c r="T210" s="142" t="s">
        <v>5</v>
      </c>
      <c r="U210" s="43" t="s">
        <v>40</v>
      </c>
      <c r="V210" s="143">
        <v>39.453000000000003</v>
      </c>
      <c r="W210" s="143">
        <f>V210*K210</f>
        <v>1.0257780000000001</v>
      </c>
      <c r="X210" s="143">
        <v>1.01953</v>
      </c>
      <c r="Y210" s="143">
        <f>X210*K210</f>
        <v>2.6507780000000002E-2</v>
      </c>
      <c r="Z210" s="143">
        <v>0</v>
      </c>
      <c r="AA210" s="144">
        <f>Z210*K210</f>
        <v>0</v>
      </c>
      <c r="AR210" s="21" t="s">
        <v>145</v>
      </c>
      <c r="AT210" s="21" t="s">
        <v>141</v>
      </c>
      <c r="AU210" s="21" t="s">
        <v>146</v>
      </c>
      <c r="AY210" s="21" t="s">
        <v>140</v>
      </c>
      <c r="BE210" s="145">
        <f>IF(U210="základná",N210,0)</f>
        <v>0</v>
      </c>
      <c r="BF210" s="145">
        <f>IF(U210="znížená",N210,0)</f>
        <v>0</v>
      </c>
      <c r="BG210" s="145">
        <f>IF(U210="zákl. prenesená",N210,0)</f>
        <v>0</v>
      </c>
      <c r="BH210" s="145">
        <f>IF(U210="zníž. prenesená",N210,0)</f>
        <v>0</v>
      </c>
      <c r="BI210" s="145">
        <f>IF(U210="nulová",N210,0)</f>
        <v>0</v>
      </c>
      <c r="BJ210" s="21" t="s">
        <v>146</v>
      </c>
      <c r="BK210" s="146">
        <f>ROUND(L210*K210,3)</f>
        <v>0</v>
      </c>
      <c r="BL210" s="21" t="s">
        <v>145</v>
      </c>
      <c r="BM210" s="21" t="s">
        <v>261</v>
      </c>
    </row>
    <row r="211" spans="2:65" s="10" customFormat="1" ht="16.5" customHeight="1">
      <c r="B211" s="147"/>
      <c r="C211" s="148"/>
      <c r="D211" s="148"/>
      <c r="E211" s="149" t="s">
        <v>5</v>
      </c>
      <c r="F211" s="237" t="s">
        <v>262</v>
      </c>
      <c r="G211" s="238"/>
      <c r="H211" s="238"/>
      <c r="I211" s="238"/>
      <c r="J211" s="148"/>
      <c r="K211" s="150">
        <v>2.5999999999999999E-2</v>
      </c>
      <c r="L211" s="148"/>
      <c r="M211" s="148"/>
      <c r="N211" s="148"/>
      <c r="O211" s="148"/>
      <c r="P211" s="148"/>
      <c r="Q211" s="148"/>
      <c r="R211" s="151"/>
      <c r="T211" s="152"/>
      <c r="U211" s="148"/>
      <c r="V211" s="148"/>
      <c r="W211" s="148"/>
      <c r="X211" s="148"/>
      <c r="Y211" s="148"/>
      <c r="Z211" s="148"/>
      <c r="AA211" s="153"/>
      <c r="AT211" s="154" t="s">
        <v>149</v>
      </c>
      <c r="AU211" s="154" t="s">
        <v>146</v>
      </c>
      <c r="AV211" s="10" t="s">
        <v>146</v>
      </c>
      <c r="AW211" s="10" t="s">
        <v>29</v>
      </c>
      <c r="AX211" s="10" t="s">
        <v>80</v>
      </c>
      <c r="AY211" s="154" t="s">
        <v>140</v>
      </c>
    </row>
    <row r="212" spans="2:65" s="1" customFormat="1" ht="38.25" customHeight="1">
      <c r="B212" s="136"/>
      <c r="C212" s="137" t="s">
        <v>10</v>
      </c>
      <c r="D212" s="137" t="s">
        <v>141</v>
      </c>
      <c r="E212" s="138" t="s">
        <v>263</v>
      </c>
      <c r="F212" s="235" t="s">
        <v>264</v>
      </c>
      <c r="G212" s="235"/>
      <c r="H212" s="235"/>
      <c r="I212" s="235"/>
      <c r="J212" s="139" t="s">
        <v>201</v>
      </c>
      <c r="K212" s="140">
        <v>6.359</v>
      </c>
      <c r="L212" s="236"/>
      <c r="M212" s="236"/>
      <c r="N212" s="236">
        <f>ROUND(L212*K212,3)</f>
        <v>0</v>
      </c>
      <c r="O212" s="236"/>
      <c r="P212" s="236"/>
      <c r="Q212" s="236"/>
      <c r="R212" s="141"/>
      <c r="T212" s="142" t="s">
        <v>5</v>
      </c>
      <c r="U212" s="43" t="s">
        <v>40</v>
      </c>
      <c r="V212" s="143">
        <v>0.55400000000000005</v>
      </c>
      <c r="W212" s="143">
        <f>V212*K212</f>
        <v>3.5228860000000002</v>
      </c>
      <c r="X212" s="143">
        <v>0.10306999999999999</v>
      </c>
      <c r="Y212" s="143">
        <f>X212*K212</f>
        <v>0.65542212999999994</v>
      </c>
      <c r="Z212" s="143">
        <v>0</v>
      </c>
      <c r="AA212" s="144">
        <f>Z212*K212</f>
        <v>0</v>
      </c>
      <c r="AR212" s="21" t="s">
        <v>145</v>
      </c>
      <c r="AT212" s="21" t="s">
        <v>141</v>
      </c>
      <c r="AU212" s="21" t="s">
        <v>146</v>
      </c>
      <c r="AY212" s="21" t="s">
        <v>140</v>
      </c>
      <c r="BE212" s="145">
        <f>IF(U212="základná",N212,0)</f>
        <v>0</v>
      </c>
      <c r="BF212" s="145">
        <f>IF(U212="znížená",N212,0)</f>
        <v>0</v>
      </c>
      <c r="BG212" s="145">
        <f>IF(U212="zákl. prenesená",N212,0)</f>
        <v>0</v>
      </c>
      <c r="BH212" s="145">
        <f>IF(U212="zníž. prenesená",N212,0)</f>
        <v>0</v>
      </c>
      <c r="BI212" s="145">
        <f>IF(U212="nulová",N212,0)</f>
        <v>0</v>
      </c>
      <c r="BJ212" s="21" t="s">
        <v>146</v>
      </c>
      <c r="BK212" s="146">
        <f>ROUND(L212*K212,3)</f>
        <v>0</v>
      </c>
      <c r="BL212" s="21" t="s">
        <v>145</v>
      </c>
      <c r="BM212" s="21" t="s">
        <v>265</v>
      </c>
    </row>
    <row r="213" spans="2:65" s="12" customFormat="1" ht="16.5" customHeight="1">
      <c r="B213" s="163"/>
      <c r="C213" s="164"/>
      <c r="D213" s="164"/>
      <c r="E213" s="165" t="s">
        <v>5</v>
      </c>
      <c r="F213" s="243" t="s">
        <v>266</v>
      </c>
      <c r="G213" s="244"/>
      <c r="H213" s="244"/>
      <c r="I213" s="244"/>
      <c r="J213" s="164"/>
      <c r="K213" s="165" t="s">
        <v>5</v>
      </c>
      <c r="L213" s="164"/>
      <c r="M213" s="164"/>
      <c r="N213" s="164"/>
      <c r="O213" s="164"/>
      <c r="P213" s="164"/>
      <c r="Q213" s="164"/>
      <c r="R213" s="166"/>
      <c r="T213" s="167"/>
      <c r="U213" s="164"/>
      <c r="V213" s="164"/>
      <c r="W213" s="164"/>
      <c r="X213" s="164"/>
      <c r="Y213" s="164"/>
      <c r="Z213" s="164"/>
      <c r="AA213" s="168"/>
      <c r="AT213" s="169" t="s">
        <v>149</v>
      </c>
      <c r="AU213" s="169" t="s">
        <v>146</v>
      </c>
      <c r="AV213" s="12" t="s">
        <v>80</v>
      </c>
      <c r="AW213" s="12" t="s">
        <v>29</v>
      </c>
      <c r="AX213" s="12" t="s">
        <v>73</v>
      </c>
      <c r="AY213" s="169" t="s">
        <v>140</v>
      </c>
    </row>
    <row r="214" spans="2:65" s="10" customFormat="1" ht="16.5" customHeight="1">
      <c r="B214" s="147"/>
      <c r="C214" s="148"/>
      <c r="D214" s="148"/>
      <c r="E214" s="149" t="s">
        <v>5</v>
      </c>
      <c r="F214" s="239" t="s">
        <v>267</v>
      </c>
      <c r="G214" s="240"/>
      <c r="H214" s="240"/>
      <c r="I214" s="240"/>
      <c r="J214" s="148"/>
      <c r="K214" s="150">
        <v>6.359</v>
      </c>
      <c r="L214" s="148"/>
      <c r="M214" s="148"/>
      <c r="N214" s="148"/>
      <c r="O214" s="148"/>
      <c r="P214" s="148"/>
      <c r="Q214" s="148"/>
      <c r="R214" s="151"/>
      <c r="T214" s="152"/>
      <c r="U214" s="148"/>
      <c r="V214" s="148"/>
      <c r="W214" s="148"/>
      <c r="X214" s="148"/>
      <c r="Y214" s="148"/>
      <c r="Z214" s="148"/>
      <c r="AA214" s="153"/>
      <c r="AT214" s="154" t="s">
        <v>149</v>
      </c>
      <c r="AU214" s="154" t="s">
        <v>146</v>
      </c>
      <c r="AV214" s="10" t="s">
        <v>146</v>
      </c>
      <c r="AW214" s="10" t="s">
        <v>29</v>
      </c>
      <c r="AX214" s="10" t="s">
        <v>80</v>
      </c>
      <c r="AY214" s="154" t="s">
        <v>140</v>
      </c>
    </row>
    <row r="215" spans="2:65" s="9" customFormat="1" ht="29.85" customHeight="1">
      <c r="B215" s="125"/>
      <c r="C215" s="126"/>
      <c r="D215" s="135" t="s">
        <v>104</v>
      </c>
      <c r="E215" s="135"/>
      <c r="F215" s="135"/>
      <c r="G215" s="135"/>
      <c r="H215" s="135"/>
      <c r="I215" s="135"/>
      <c r="J215" s="135"/>
      <c r="K215" s="135"/>
      <c r="L215" s="135"/>
      <c r="M215" s="135"/>
      <c r="N215" s="256">
        <f>BK215</f>
        <v>0</v>
      </c>
      <c r="O215" s="257"/>
      <c r="P215" s="257"/>
      <c r="Q215" s="257"/>
      <c r="R215" s="128"/>
      <c r="T215" s="129"/>
      <c r="U215" s="126"/>
      <c r="V215" s="126"/>
      <c r="W215" s="130">
        <f>SUM(W216:W261)</f>
        <v>60.770992709999994</v>
      </c>
      <c r="X215" s="126"/>
      <c r="Y215" s="130">
        <f>SUM(Y216:Y261)</f>
        <v>24.770671870000001</v>
      </c>
      <c r="Z215" s="126"/>
      <c r="AA215" s="131">
        <f>SUM(AA216:AA261)</f>
        <v>0</v>
      </c>
      <c r="AR215" s="132" t="s">
        <v>80</v>
      </c>
      <c r="AT215" s="133" t="s">
        <v>72</v>
      </c>
      <c r="AU215" s="133" t="s">
        <v>80</v>
      </c>
      <c r="AY215" s="132" t="s">
        <v>140</v>
      </c>
      <c r="BK215" s="134">
        <f>SUM(BK216:BK261)</f>
        <v>0</v>
      </c>
    </row>
    <row r="216" spans="2:65" s="1" customFormat="1" ht="16.5" customHeight="1">
      <c r="B216" s="136"/>
      <c r="C216" s="137" t="s">
        <v>268</v>
      </c>
      <c r="D216" s="137" t="s">
        <v>141</v>
      </c>
      <c r="E216" s="138" t="s">
        <v>269</v>
      </c>
      <c r="F216" s="235" t="s">
        <v>270</v>
      </c>
      <c r="G216" s="235"/>
      <c r="H216" s="235"/>
      <c r="I216" s="235"/>
      <c r="J216" s="139" t="s">
        <v>144</v>
      </c>
      <c r="K216" s="140">
        <v>5.21</v>
      </c>
      <c r="L216" s="236"/>
      <c r="M216" s="236"/>
      <c r="N216" s="236">
        <f>ROUND(L216*K216,3)</f>
        <v>0</v>
      </c>
      <c r="O216" s="236"/>
      <c r="P216" s="236"/>
      <c r="Q216" s="236"/>
      <c r="R216" s="141"/>
      <c r="T216" s="142" t="s">
        <v>5</v>
      </c>
      <c r="U216" s="43" t="s">
        <v>40</v>
      </c>
      <c r="V216" s="143">
        <v>1.26135</v>
      </c>
      <c r="W216" s="143">
        <f>V216*K216</f>
        <v>6.5716334999999999</v>
      </c>
      <c r="X216" s="143">
        <v>2.4018999999999999</v>
      </c>
      <c r="Y216" s="143">
        <f>X216*K216</f>
        <v>12.513899</v>
      </c>
      <c r="Z216" s="143">
        <v>0</v>
      </c>
      <c r="AA216" s="144">
        <f>Z216*K216</f>
        <v>0</v>
      </c>
      <c r="AR216" s="21" t="s">
        <v>145</v>
      </c>
      <c r="AT216" s="21" t="s">
        <v>141</v>
      </c>
      <c r="AU216" s="21" t="s">
        <v>146</v>
      </c>
      <c r="AY216" s="21" t="s">
        <v>140</v>
      </c>
      <c r="BE216" s="145">
        <f>IF(U216="základná",N216,0)</f>
        <v>0</v>
      </c>
      <c r="BF216" s="145">
        <f>IF(U216="znížená",N216,0)</f>
        <v>0</v>
      </c>
      <c r="BG216" s="145">
        <f>IF(U216="zákl. prenesená",N216,0)</f>
        <v>0</v>
      </c>
      <c r="BH216" s="145">
        <f>IF(U216="zníž. prenesená",N216,0)</f>
        <v>0</v>
      </c>
      <c r="BI216" s="145">
        <f>IF(U216="nulová",N216,0)</f>
        <v>0</v>
      </c>
      <c r="BJ216" s="21" t="s">
        <v>146</v>
      </c>
      <c r="BK216" s="146">
        <f>ROUND(L216*K216,3)</f>
        <v>0</v>
      </c>
      <c r="BL216" s="21" t="s">
        <v>145</v>
      </c>
      <c r="BM216" s="21" t="s">
        <v>271</v>
      </c>
    </row>
    <row r="217" spans="2:65" s="1" customFormat="1" ht="16.5" customHeight="1">
      <c r="B217" s="136"/>
      <c r="C217" s="137" t="s">
        <v>272</v>
      </c>
      <c r="D217" s="137" t="s">
        <v>141</v>
      </c>
      <c r="E217" s="138" t="s">
        <v>273</v>
      </c>
      <c r="F217" s="235" t="s">
        <v>274</v>
      </c>
      <c r="G217" s="235"/>
      <c r="H217" s="235"/>
      <c r="I217" s="235"/>
      <c r="J217" s="139" t="s">
        <v>201</v>
      </c>
      <c r="K217" s="140">
        <v>5.21</v>
      </c>
      <c r="L217" s="236"/>
      <c r="M217" s="236"/>
      <c r="N217" s="236">
        <f>ROUND(L217*K217,3)</f>
        <v>0</v>
      </c>
      <c r="O217" s="236"/>
      <c r="P217" s="236"/>
      <c r="Q217" s="236"/>
      <c r="R217" s="141"/>
      <c r="T217" s="142" t="s">
        <v>5</v>
      </c>
      <c r="U217" s="43" t="s">
        <v>40</v>
      </c>
      <c r="V217" s="143">
        <v>0.64900000000000002</v>
      </c>
      <c r="W217" s="143">
        <f>V217*K217</f>
        <v>3.3812899999999999</v>
      </c>
      <c r="X217" s="143">
        <v>3.6900000000000001E-3</v>
      </c>
      <c r="Y217" s="143">
        <f>X217*K217</f>
        <v>1.92249E-2</v>
      </c>
      <c r="Z217" s="143">
        <v>0</v>
      </c>
      <c r="AA217" s="144">
        <f>Z217*K217</f>
        <v>0</v>
      </c>
      <c r="AR217" s="21" t="s">
        <v>145</v>
      </c>
      <c r="AT217" s="21" t="s">
        <v>141</v>
      </c>
      <c r="AU217" s="21" t="s">
        <v>146</v>
      </c>
      <c r="AY217" s="21" t="s">
        <v>140</v>
      </c>
      <c r="BE217" s="145">
        <f>IF(U217="základná",N217,0)</f>
        <v>0</v>
      </c>
      <c r="BF217" s="145">
        <f>IF(U217="znížená",N217,0)</f>
        <v>0</v>
      </c>
      <c r="BG217" s="145">
        <f>IF(U217="zákl. prenesená",N217,0)</f>
        <v>0</v>
      </c>
      <c r="BH217" s="145">
        <f>IF(U217="zníž. prenesená",N217,0)</f>
        <v>0</v>
      </c>
      <c r="BI217" s="145">
        <f>IF(U217="nulová",N217,0)</f>
        <v>0</v>
      </c>
      <c r="BJ217" s="21" t="s">
        <v>146</v>
      </c>
      <c r="BK217" s="146">
        <f>ROUND(L217*K217,3)</f>
        <v>0</v>
      </c>
      <c r="BL217" s="21" t="s">
        <v>145</v>
      </c>
      <c r="BM217" s="21" t="s">
        <v>275</v>
      </c>
    </row>
    <row r="218" spans="2:65" s="12" customFormat="1" ht="16.5" customHeight="1">
      <c r="B218" s="163"/>
      <c r="C218" s="164"/>
      <c r="D218" s="164"/>
      <c r="E218" s="165" t="s">
        <v>5</v>
      </c>
      <c r="F218" s="243" t="s">
        <v>276</v>
      </c>
      <c r="G218" s="244"/>
      <c r="H218" s="244"/>
      <c r="I218" s="244"/>
      <c r="J218" s="164"/>
      <c r="K218" s="165" t="s">
        <v>5</v>
      </c>
      <c r="L218" s="164"/>
      <c r="M218" s="164"/>
      <c r="N218" s="164"/>
      <c r="O218" s="164"/>
      <c r="P218" s="164"/>
      <c r="Q218" s="164"/>
      <c r="R218" s="166"/>
      <c r="T218" s="167"/>
      <c r="U218" s="164"/>
      <c r="V218" s="164"/>
      <c r="W218" s="164"/>
      <c r="X218" s="164"/>
      <c r="Y218" s="164"/>
      <c r="Z218" s="164"/>
      <c r="AA218" s="168"/>
      <c r="AT218" s="169" t="s">
        <v>149</v>
      </c>
      <c r="AU218" s="169" t="s">
        <v>146</v>
      </c>
      <c r="AV218" s="12" t="s">
        <v>80</v>
      </c>
      <c r="AW218" s="12" t="s">
        <v>29</v>
      </c>
      <c r="AX218" s="12" t="s">
        <v>73</v>
      </c>
      <c r="AY218" s="169" t="s">
        <v>140</v>
      </c>
    </row>
    <row r="219" spans="2:65" s="10" customFormat="1" ht="16.5" customHeight="1">
      <c r="B219" s="147"/>
      <c r="C219" s="148"/>
      <c r="D219" s="148"/>
      <c r="E219" s="149" t="s">
        <v>5</v>
      </c>
      <c r="F219" s="239" t="s">
        <v>277</v>
      </c>
      <c r="G219" s="240"/>
      <c r="H219" s="240"/>
      <c r="I219" s="240"/>
      <c r="J219" s="148"/>
      <c r="K219" s="150">
        <v>5.21</v>
      </c>
      <c r="L219" s="148"/>
      <c r="M219" s="148"/>
      <c r="N219" s="148"/>
      <c r="O219" s="148"/>
      <c r="P219" s="148"/>
      <c r="Q219" s="148"/>
      <c r="R219" s="151"/>
      <c r="T219" s="152"/>
      <c r="U219" s="148"/>
      <c r="V219" s="148"/>
      <c r="W219" s="148"/>
      <c r="X219" s="148"/>
      <c r="Y219" s="148"/>
      <c r="Z219" s="148"/>
      <c r="AA219" s="153"/>
      <c r="AT219" s="154" t="s">
        <v>149</v>
      </c>
      <c r="AU219" s="154" t="s">
        <v>146</v>
      </c>
      <c r="AV219" s="10" t="s">
        <v>146</v>
      </c>
      <c r="AW219" s="10" t="s">
        <v>29</v>
      </c>
      <c r="AX219" s="10" t="s">
        <v>80</v>
      </c>
      <c r="AY219" s="154" t="s">
        <v>140</v>
      </c>
    </row>
    <row r="220" spans="2:65" s="1" customFormat="1" ht="16.5" customHeight="1">
      <c r="B220" s="136"/>
      <c r="C220" s="137" t="s">
        <v>278</v>
      </c>
      <c r="D220" s="137" t="s">
        <v>141</v>
      </c>
      <c r="E220" s="138" t="s">
        <v>279</v>
      </c>
      <c r="F220" s="235" t="s">
        <v>280</v>
      </c>
      <c r="G220" s="235"/>
      <c r="H220" s="235"/>
      <c r="I220" s="235"/>
      <c r="J220" s="139" t="s">
        <v>201</v>
      </c>
      <c r="K220" s="140">
        <v>0.51600000000000001</v>
      </c>
      <c r="L220" s="236"/>
      <c r="M220" s="236"/>
      <c r="N220" s="236">
        <f>ROUND(L220*K220,3)</f>
        <v>0</v>
      </c>
      <c r="O220" s="236"/>
      <c r="P220" s="236"/>
      <c r="Q220" s="236"/>
      <c r="R220" s="141"/>
      <c r="T220" s="142" t="s">
        <v>5</v>
      </c>
      <c r="U220" s="43" t="s">
        <v>40</v>
      </c>
      <c r="V220" s="143">
        <v>0.27500000000000002</v>
      </c>
      <c r="W220" s="143">
        <f>V220*K220</f>
        <v>0.14190000000000003</v>
      </c>
      <c r="X220" s="143">
        <v>0</v>
      </c>
      <c r="Y220" s="143">
        <f>X220*K220</f>
        <v>0</v>
      </c>
      <c r="Z220" s="143">
        <v>0</v>
      </c>
      <c r="AA220" s="144">
        <f>Z220*K220</f>
        <v>0</v>
      </c>
      <c r="AR220" s="21" t="s">
        <v>145</v>
      </c>
      <c r="AT220" s="21" t="s">
        <v>141</v>
      </c>
      <c r="AU220" s="21" t="s">
        <v>146</v>
      </c>
      <c r="AY220" s="21" t="s">
        <v>140</v>
      </c>
      <c r="BE220" s="145">
        <f>IF(U220="základná",N220,0)</f>
        <v>0</v>
      </c>
      <c r="BF220" s="145">
        <f>IF(U220="znížená",N220,0)</f>
        <v>0</v>
      </c>
      <c r="BG220" s="145">
        <f>IF(U220="zákl. prenesená",N220,0)</f>
        <v>0</v>
      </c>
      <c r="BH220" s="145">
        <f>IF(U220="zníž. prenesená",N220,0)</f>
        <v>0</v>
      </c>
      <c r="BI220" s="145">
        <f>IF(U220="nulová",N220,0)</f>
        <v>0</v>
      </c>
      <c r="BJ220" s="21" t="s">
        <v>146</v>
      </c>
      <c r="BK220" s="146">
        <f>ROUND(L220*K220,3)</f>
        <v>0</v>
      </c>
      <c r="BL220" s="21" t="s">
        <v>145</v>
      </c>
      <c r="BM220" s="21" t="s">
        <v>281</v>
      </c>
    </row>
    <row r="221" spans="2:65" s="1" customFormat="1" ht="25.5" customHeight="1">
      <c r="B221" s="136"/>
      <c r="C221" s="137" t="s">
        <v>282</v>
      </c>
      <c r="D221" s="137" t="s">
        <v>141</v>
      </c>
      <c r="E221" s="138" t="s">
        <v>283</v>
      </c>
      <c r="F221" s="235" t="s">
        <v>284</v>
      </c>
      <c r="G221" s="235"/>
      <c r="H221" s="235"/>
      <c r="I221" s="235"/>
      <c r="J221" s="139" t="s">
        <v>201</v>
      </c>
      <c r="K221" s="140">
        <v>1.08</v>
      </c>
      <c r="L221" s="236"/>
      <c r="M221" s="236"/>
      <c r="N221" s="236">
        <f>ROUND(L221*K221,3)</f>
        <v>0</v>
      </c>
      <c r="O221" s="236"/>
      <c r="P221" s="236"/>
      <c r="Q221" s="236"/>
      <c r="R221" s="141"/>
      <c r="T221" s="142" t="s">
        <v>5</v>
      </c>
      <c r="U221" s="43" t="s">
        <v>40</v>
      </c>
      <c r="V221" s="143">
        <v>0.94599999999999995</v>
      </c>
      <c r="W221" s="143">
        <f>V221*K221</f>
        <v>1.0216799999999999</v>
      </c>
      <c r="X221" s="143">
        <v>6.3299999999999997E-3</v>
      </c>
      <c r="Y221" s="143">
        <f>X221*K221</f>
        <v>6.8364000000000003E-3</v>
      </c>
      <c r="Z221" s="143">
        <v>0</v>
      </c>
      <c r="AA221" s="144">
        <f>Z221*K221</f>
        <v>0</v>
      </c>
      <c r="AR221" s="21" t="s">
        <v>145</v>
      </c>
      <c r="AT221" s="21" t="s">
        <v>141</v>
      </c>
      <c r="AU221" s="21" t="s">
        <v>146</v>
      </c>
      <c r="AY221" s="21" t="s">
        <v>140</v>
      </c>
      <c r="BE221" s="145">
        <f>IF(U221="základná",N221,0)</f>
        <v>0</v>
      </c>
      <c r="BF221" s="145">
        <f>IF(U221="znížená",N221,0)</f>
        <v>0</v>
      </c>
      <c r="BG221" s="145">
        <f>IF(U221="zákl. prenesená",N221,0)</f>
        <v>0</v>
      </c>
      <c r="BH221" s="145">
        <f>IF(U221="zníž. prenesená",N221,0)</f>
        <v>0</v>
      </c>
      <c r="BI221" s="145">
        <f>IF(U221="nulová",N221,0)</f>
        <v>0</v>
      </c>
      <c r="BJ221" s="21" t="s">
        <v>146</v>
      </c>
      <c r="BK221" s="146">
        <f>ROUND(L221*K221,3)</f>
        <v>0</v>
      </c>
      <c r="BL221" s="21" t="s">
        <v>145</v>
      </c>
      <c r="BM221" s="21" t="s">
        <v>285</v>
      </c>
    </row>
    <row r="222" spans="2:65" s="10" customFormat="1" ht="16.5" customHeight="1">
      <c r="B222" s="147"/>
      <c r="C222" s="148"/>
      <c r="D222" s="148"/>
      <c r="E222" s="149" t="s">
        <v>5</v>
      </c>
      <c r="F222" s="237" t="s">
        <v>286</v>
      </c>
      <c r="G222" s="238"/>
      <c r="H222" s="238"/>
      <c r="I222" s="238"/>
      <c r="J222" s="148"/>
      <c r="K222" s="150">
        <v>1.08</v>
      </c>
      <c r="L222" s="148"/>
      <c r="M222" s="148"/>
      <c r="N222" s="148"/>
      <c r="O222" s="148"/>
      <c r="P222" s="148"/>
      <c r="Q222" s="148"/>
      <c r="R222" s="151"/>
      <c r="T222" s="152"/>
      <c r="U222" s="148"/>
      <c r="V222" s="148"/>
      <c r="W222" s="148"/>
      <c r="X222" s="148"/>
      <c r="Y222" s="148"/>
      <c r="Z222" s="148"/>
      <c r="AA222" s="153"/>
      <c r="AT222" s="154" t="s">
        <v>149</v>
      </c>
      <c r="AU222" s="154" t="s">
        <v>146</v>
      </c>
      <c r="AV222" s="10" t="s">
        <v>146</v>
      </c>
      <c r="AW222" s="10" t="s">
        <v>29</v>
      </c>
      <c r="AX222" s="10" t="s">
        <v>80</v>
      </c>
      <c r="AY222" s="154" t="s">
        <v>140</v>
      </c>
    </row>
    <row r="223" spans="2:65" s="1" customFormat="1" ht="25.5" customHeight="1">
      <c r="B223" s="136"/>
      <c r="C223" s="137" t="s">
        <v>287</v>
      </c>
      <c r="D223" s="137" t="s">
        <v>141</v>
      </c>
      <c r="E223" s="138" t="s">
        <v>288</v>
      </c>
      <c r="F223" s="235" t="s">
        <v>289</v>
      </c>
      <c r="G223" s="235"/>
      <c r="H223" s="235"/>
      <c r="I223" s="235"/>
      <c r="J223" s="139" t="s">
        <v>201</v>
      </c>
      <c r="K223" s="140">
        <v>1.08</v>
      </c>
      <c r="L223" s="236"/>
      <c r="M223" s="236"/>
      <c r="N223" s="236">
        <f>ROUND(L223*K223,3)</f>
        <v>0</v>
      </c>
      <c r="O223" s="236"/>
      <c r="P223" s="236"/>
      <c r="Q223" s="236"/>
      <c r="R223" s="141"/>
      <c r="T223" s="142" t="s">
        <v>5</v>
      </c>
      <c r="U223" s="43" t="s">
        <v>40</v>
      </c>
      <c r="V223" s="143">
        <v>0.32800000000000001</v>
      </c>
      <c r="W223" s="143">
        <f>V223*K223</f>
        <v>0.35424000000000005</v>
      </c>
      <c r="X223" s="143">
        <v>0</v>
      </c>
      <c r="Y223" s="143">
        <f>X223*K223</f>
        <v>0</v>
      </c>
      <c r="Z223" s="143">
        <v>0</v>
      </c>
      <c r="AA223" s="144">
        <f>Z223*K223</f>
        <v>0</v>
      </c>
      <c r="AR223" s="21" t="s">
        <v>145</v>
      </c>
      <c r="AT223" s="21" t="s">
        <v>141</v>
      </c>
      <c r="AU223" s="21" t="s">
        <v>146</v>
      </c>
      <c r="AY223" s="21" t="s">
        <v>140</v>
      </c>
      <c r="BE223" s="145">
        <f>IF(U223="základná",N223,0)</f>
        <v>0</v>
      </c>
      <c r="BF223" s="145">
        <f>IF(U223="znížená",N223,0)</f>
        <v>0</v>
      </c>
      <c r="BG223" s="145">
        <f>IF(U223="zákl. prenesená",N223,0)</f>
        <v>0</v>
      </c>
      <c r="BH223" s="145">
        <f>IF(U223="zníž. prenesená",N223,0)</f>
        <v>0</v>
      </c>
      <c r="BI223" s="145">
        <f>IF(U223="nulová",N223,0)</f>
        <v>0</v>
      </c>
      <c r="BJ223" s="21" t="s">
        <v>146</v>
      </c>
      <c r="BK223" s="146">
        <f>ROUND(L223*K223,3)</f>
        <v>0</v>
      </c>
      <c r="BL223" s="21" t="s">
        <v>145</v>
      </c>
      <c r="BM223" s="21" t="s">
        <v>290</v>
      </c>
    </row>
    <row r="224" spans="2:65" s="1" customFormat="1" ht="25.5" customHeight="1">
      <c r="B224" s="136"/>
      <c r="C224" s="137" t="s">
        <v>291</v>
      </c>
      <c r="D224" s="137" t="s">
        <v>141</v>
      </c>
      <c r="E224" s="138" t="s">
        <v>292</v>
      </c>
      <c r="F224" s="235" t="s">
        <v>293</v>
      </c>
      <c r="G224" s="235"/>
      <c r="H224" s="235"/>
      <c r="I224" s="235"/>
      <c r="J224" s="139" t="s">
        <v>260</v>
      </c>
      <c r="K224" s="140">
        <v>6.7000000000000004E-2</v>
      </c>
      <c r="L224" s="236"/>
      <c r="M224" s="236"/>
      <c r="N224" s="236">
        <f>ROUND(L224*K224,3)</f>
        <v>0</v>
      </c>
      <c r="O224" s="236"/>
      <c r="P224" s="236"/>
      <c r="Q224" s="236"/>
      <c r="R224" s="141"/>
      <c r="T224" s="142" t="s">
        <v>5</v>
      </c>
      <c r="U224" s="43" t="s">
        <v>40</v>
      </c>
      <c r="V224" s="143">
        <v>35.858629999999998</v>
      </c>
      <c r="W224" s="143">
        <f>V224*K224</f>
        <v>2.4025282099999998</v>
      </c>
      <c r="X224" s="143">
        <v>1.0162899999999999</v>
      </c>
      <c r="Y224" s="143">
        <f>X224*K224</f>
        <v>6.8091429999999994E-2</v>
      </c>
      <c r="Z224" s="143">
        <v>0</v>
      </c>
      <c r="AA224" s="144">
        <f>Z224*K224</f>
        <v>0</v>
      </c>
      <c r="AR224" s="21" t="s">
        <v>145</v>
      </c>
      <c r="AT224" s="21" t="s">
        <v>141</v>
      </c>
      <c r="AU224" s="21" t="s">
        <v>146</v>
      </c>
      <c r="AY224" s="21" t="s">
        <v>140</v>
      </c>
      <c r="BE224" s="145">
        <f>IF(U224="základná",N224,0)</f>
        <v>0</v>
      </c>
      <c r="BF224" s="145">
        <f>IF(U224="znížená",N224,0)</f>
        <v>0</v>
      </c>
      <c r="BG224" s="145">
        <f>IF(U224="zákl. prenesená",N224,0)</f>
        <v>0</v>
      </c>
      <c r="BH224" s="145">
        <f>IF(U224="zníž. prenesená",N224,0)</f>
        <v>0</v>
      </c>
      <c r="BI224" s="145">
        <f>IF(U224="nulová",N224,0)</f>
        <v>0</v>
      </c>
      <c r="BJ224" s="21" t="s">
        <v>146</v>
      </c>
      <c r="BK224" s="146">
        <f>ROUND(L224*K224,3)</f>
        <v>0</v>
      </c>
      <c r="BL224" s="21" t="s">
        <v>145</v>
      </c>
      <c r="BM224" s="21" t="s">
        <v>294</v>
      </c>
    </row>
    <row r="225" spans="2:65" s="10" customFormat="1" ht="16.5" customHeight="1">
      <c r="B225" s="147"/>
      <c r="C225" s="148"/>
      <c r="D225" s="148"/>
      <c r="E225" s="149" t="s">
        <v>5</v>
      </c>
      <c r="F225" s="237" t="s">
        <v>295</v>
      </c>
      <c r="G225" s="238"/>
      <c r="H225" s="238"/>
      <c r="I225" s="238"/>
      <c r="J225" s="148"/>
      <c r="K225" s="150">
        <v>6.7000000000000004E-2</v>
      </c>
      <c r="L225" s="148"/>
      <c r="M225" s="148"/>
      <c r="N225" s="148"/>
      <c r="O225" s="148"/>
      <c r="P225" s="148"/>
      <c r="Q225" s="148"/>
      <c r="R225" s="151"/>
      <c r="T225" s="152"/>
      <c r="U225" s="148"/>
      <c r="V225" s="148"/>
      <c r="W225" s="148"/>
      <c r="X225" s="148"/>
      <c r="Y225" s="148"/>
      <c r="Z225" s="148"/>
      <c r="AA225" s="153"/>
      <c r="AT225" s="154" t="s">
        <v>149</v>
      </c>
      <c r="AU225" s="154" t="s">
        <v>146</v>
      </c>
      <c r="AV225" s="10" t="s">
        <v>146</v>
      </c>
      <c r="AW225" s="10" t="s">
        <v>29</v>
      </c>
      <c r="AX225" s="10" t="s">
        <v>80</v>
      </c>
      <c r="AY225" s="154" t="s">
        <v>140</v>
      </c>
    </row>
    <row r="226" spans="2:65" s="1" customFormat="1" ht="25.5" customHeight="1">
      <c r="B226" s="136"/>
      <c r="C226" s="137" t="s">
        <v>296</v>
      </c>
      <c r="D226" s="137" t="s">
        <v>141</v>
      </c>
      <c r="E226" s="138" t="s">
        <v>297</v>
      </c>
      <c r="F226" s="235" t="s">
        <v>298</v>
      </c>
      <c r="G226" s="235"/>
      <c r="H226" s="235"/>
      <c r="I226" s="235"/>
      <c r="J226" s="139" t="s">
        <v>144</v>
      </c>
      <c r="K226" s="140">
        <v>2.5539999999999998</v>
      </c>
      <c r="L226" s="236"/>
      <c r="M226" s="236"/>
      <c r="N226" s="236">
        <f>ROUND(L226*K226,3)</f>
        <v>0</v>
      </c>
      <c r="O226" s="236"/>
      <c r="P226" s="236"/>
      <c r="Q226" s="236"/>
      <c r="R226" s="141"/>
      <c r="T226" s="142" t="s">
        <v>5</v>
      </c>
      <c r="U226" s="43" t="s">
        <v>40</v>
      </c>
      <c r="V226" s="143">
        <v>1.58</v>
      </c>
      <c r="W226" s="143">
        <f>V226*K226</f>
        <v>4.0353199999999996</v>
      </c>
      <c r="X226" s="143">
        <v>2.4018600000000001</v>
      </c>
      <c r="Y226" s="143">
        <f>X226*K226</f>
        <v>6.1343504399999995</v>
      </c>
      <c r="Z226" s="143">
        <v>0</v>
      </c>
      <c r="AA226" s="144">
        <f>Z226*K226</f>
        <v>0</v>
      </c>
      <c r="AR226" s="21" t="s">
        <v>145</v>
      </c>
      <c r="AT226" s="21" t="s">
        <v>141</v>
      </c>
      <c r="AU226" s="21" t="s">
        <v>146</v>
      </c>
      <c r="AY226" s="21" t="s">
        <v>140</v>
      </c>
      <c r="BE226" s="145">
        <f>IF(U226="základná",N226,0)</f>
        <v>0</v>
      </c>
      <c r="BF226" s="145">
        <f>IF(U226="znížená",N226,0)</f>
        <v>0</v>
      </c>
      <c r="BG226" s="145">
        <f>IF(U226="zákl. prenesená",N226,0)</f>
        <v>0</v>
      </c>
      <c r="BH226" s="145">
        <f>IF(U226="zníž. prenesená",N226,0)</f>
        <v>0</v>
      </c>
      <c r="BI226" s="145">
        <f>IF(U226="nulová",N226,0)</f>
        <v>0</v>
      </c>
      <c r="BJ226" s="21" t="s">
        <v>146</v>
      </c>
      <c r="BK226" s="146">
        <f>ROUND(L226*K226,3)</f>
        <v>0</v>
      </c>
      <c r="BL226" s="21" t="s">
        <v>145</v>
      </c>
      <c r="BM226" s="21" t="s">
        <v>299</v>
      </c>
    </row>
    <row r="227" spans="2:65" s="10" customFormat="1" ht="16.5" customHeight="1">
      <c r="B227" s="147"/>
      <c r="C227" s="148"/>
      <c r="D227" s="148"/>
      <c r="E227" s="149" t="s">
        <v>5</v>
      </c>
      <c r="F227" s="237" t="s">
        <v>300</v>
      </c>
      <c r="G227" s="238"/>
      <c r="H227" s="238"/>
      <c r="I227" s="238"/>
      <c r="J227" s="148"/>
      <c r="K227" s="150">
        <v>2.4340000000000002</v>
      </c>
      <c r="L227" s="148"/>
      <c r="M227" s="148"/>
      <c r="N227" s="148"/>
      <c r="O227" s="148"/>
      <c r="P227" s="148"/>
      <c r="Q227" s="148"/>
      <c r="R227" s="151"/>
      <c r="T227" s="152"/>
      <c r="U227" s="148"/>
      <c r="V227" s="148"/>
      <c r="W227" s="148"/>
      <c r="X227" s="148"/>
      <c r="Y227" s="148"/>
      <c r="Z227" s="148"/>
      <c r="AA227" s="153"/>
      <c r="AT227" s="154" t="s">
        <v>149</v>
      </c>
      <c r="AU227" s="154" t="s">
        <v>146</v>
      </c>
      <c r="AV227" s="10" t="s">
        <v>146</v>
      </c>
      <c r="AW227" s="10" t="s">
        <v>29</v>
      </c>
      <c r="AX227" s="10" t="s">
        <v>73</v>
      </c>
      <c r="AY227" s="154" t="s">
        <v>140</v>
      </c>
    </row>
    <row r="228" spans="2:65" s="10" customFormat="1" ht="16.5" customHeight="1">
      <c r="B228" s="147"/>
      <c r="C228" s="148"/>
      <c r="D228" s="148"/>
      <c r="E228" s="149" t="s">
        <v>5</v>
      </c>
      <c r="F228" s="239" t="s">
        <v>301</v>
      </c>
      <c r="G228" s="240"/>
      <c r="H228" s="240"/>
      <c r="I228" s="240"/>
      <c r="J228" s="148"/>
      <c r="K228" s="150">
        <v>0.12</v>
      </c>
      <c r="L228" s="148"/>
      <c r="M228" s="148"/>
      <c r="N228" s="148"/>
      <c r="O228" s="148"/>
      <c r="P228" s="148"/>
      <c r="Q228" s="148"/>
      <c r="R228" s="151"/>
      <c r="T228" s="152"/>
      <c r="U228" s="148"/>
      <c r="V228" s="148"/>
      <c r="W228" s="148"/>
      <c r="X228" s="148"/>
      <c r="Y228" s="148"/>
      <c r="Z228" s="148"/>
      <c r="AA228" s="153"/>
      <c r="AT228" s="154" t="s">
        <v>149</v>
      </c>
      <c r="AU228" s="154" t="s">
        <v>146</v>
      </c>
      <c r="AV228" s="10" t="s">
        <v>146</v>
      </c>
      <c r="AW228" s="10" t="s">
        <v>29</v>
      </c>
      <c r="AX228" s="10" t="s">
        <v>73</v>
      </c>
      <c r="AY228" s="154" t="s">
        <v>140</v>
      </c>
    </row>
    <row r="229" spans="2:65" s="11" customFormat="1" ht="16.5" customHeight="1">
      <c r="B229" s="155"/>
      <c r="C229" s="156"/>
      <c r="D229" s="156"/>
      <c r="E229" s="157" t="s">
        <v>5</v>
      </c>
      <c r="F229" s="241" t="s">
        <v>156</v>
      </c>
      <c r="G229" s="242"/>
      <c r="H229" s="242"/>
      <c r="I229" s="242"/>
      <c r="J229" s="156"/>
      <c r="K229" s="158">
        <v>2.5539999999999998</v>
      </c>
      <c r="L229" s="156"/>
      <c r="M229" s="156"/>
      <c r="N229" s="156"/>
      <c r="O229" s="156"/>
      <c r="P229" s="156"/>
      <c r="Q229" s="156"/>
      <c r="R229" s="159"/>
      <c r="T229" s="160"/>
      <c r="U229" s="156"/>
      <c r="V229" s="156"/>
      <c r="W229" s="156"/>
      <c r="X229" s="156"/>
      <c r="Y229" s="156"/>
      <c r="Z229" s="156"/>
      <c r="AA229" s="161"/>
      <c r="AT229" s="162" t="s">
        <v>149</v>
      </c>
      <c r="AU229" s="162" t="s">
        <v>146</v>
      </c>
      <c r="AV229" s="11" t="s">
        <v>145</v>
      </c>
      <c r="AW229" s="11" t="s">
        <v>29</v>
      </c>
      <c r="AX229" s="11" t="s">
        <v>80</v>
      </c>
      <c r="AY229" s="162" t="s">
        <v>140</v>
      </c>
    </row>
    <row r="230" spans="2:65" s="1" customFormat="1" ht="25.5" customHeight="1">
      <c r="B230" s="136"/>
      <c r="C230" s="137" t="s">
        <v>302</v>
      </c>
      <c r="D230" s="137" t="s">
        <v>141</v>
      </c>
      <c r="E230" s="138" t="s">
        <v>303</v>
      </c>
      <c r="F230" s="235" t="s">
        <v>304</v>
      </c>
      <c r="G230" s="235"/>
      <c r="H230" s="235"/>
      <c r="I230" s="235"/>
      <c r="J230" s="139" t="s">
        <v>201</v>
      </c>
      <c r="K230" s="140">
        <v>21.495000000000001</v>
      </c>
      <c r="L230" s="236"/>
      <c r="M230" s="236"/>
      <c r="N230" s="236">
        <f>ROUND(L230*K230,3)</f>
        <v>0</v>
      </c>
      <c r="O230" s="236"/>
      <c r="P230" s="236"/>
      <c r="Q230" s="236"/>
      <c r="R230" s="141"/>
      <c r="T230" s="142" t="s">
        <v>5</v>
      </c>
      <c r="U230" s="43" t="s">
        <v>40</v>
      </c>
      <c r="V230" s="143">
        <v>0.48199999999999998</v>
      </c>
      <c r="W230" s="143">
        <f>V230*K230</f>
        <v>10.36059</v>
      </c>
      <c r="X230" s="143">
        <v>3.4099999999999998E-3</v>
      </c>
      <c r="Y230" s="143">
        <f>X230*K230</f>
        <v>7.3297950000000001E-2</v>
      </c>
      <c r="Z230" s="143">
        <v>0</v>
      </c>
      <c r="AA230" s="144">
        <f>Z230*K230</f>
        <v>0</v>
      </c>
      <c r="AR230" s="21" t="s">
        <v>145</v>
      </c>
      <c r="AT230" s="21" t="s">
        <v>141</v>
      </c>
      <c r="AU230" s="21" t="s">
        <v>146</v>
      </c>
      <c r="AY230" s="21" t="s">
        <v>140</v>
      </c>
      <c r="BE230" s="145">
        <f>IF(U230="základná",N230,0)</f>
        <v>0</v>
      </c>
      <c r="BF230" s="145">
        <f>IF(U230="znížená",N230,0)</f>
        <v>0</v>
      </c>
      <c r="BG230" s="145">
        <f>IF(U230="zákl. prenesená",N230,0)</f>
        <v>0</v>
      </c>
      <c r="BH230" s="145">
        <f>IF(U230="zníž. prenesená",N230,0)</f>
        <v>0</v>
      </c>
      <c r="BI230" s="145">
        <f>IF(U230="nulová",N230,0)</f>
        <v>0</v>
      </c>
      <c r="BJ230" s="21" t="s">
        <v>146</v>
      </c>
      <c r="BK230" s="146">
        <f>ROUND(L230*K230,3)</f>
        <v>0</v>
      </c>
      <c r="BL230" s="21" t="s">
        <v>145</v>
      </c>
      <c r="BM230" s="21" t="s">
        <v>305</v>
      </c>
    </row>
    <row r="231" spans="2:65" s="10" customFormat="1" ht="25.5" customHeight="1">
      <c r="B231" s="147"/>
      <c r="C231" s="148"/>
      <c r="D231" s="148"/>
      <c r="E231" s="149" t="s">
        <v>5</v>
      </c>
      <c r="F231" s="237" t="s">
        <v>306</v>
      </c>
      <c r="G231" s="238"/>
      <c r="H231" s="238"/>
      <c r="I231" s="238"/>
      <c r="J231" s="148"/>
      <c r="K231" s="150">
        <v>20.295000000000002</v>
      </c>
      <c r="L231" s="148"/>
      <c r="M231" s="148"/>
      <c r="N231" s="148"/>
      <c r="O231" s="148"/>
      <c r="P231" s="148"/>
      <c r="Q231" s="148"/>
      <c r="R231" s="151"/>
      <c r="T231" s="152"/>
      <c r="U231" s="148"/>
      <c r="V231" s="148"/>
      <c r="W231" s="148"/>
      <c r="X231" s="148"/>
      <c r="Y231" s="148"/>
      <c r="Z231" s="148"/>
      <c r="AA231" s="153"/>
      <c r="AT231" s="154" t="s">
        <v>149</v>
      </c>
      <c r="AU231" s="154" t="s">
        <v>146</v>
      </c>
      <c r="AV231" s="10" t="s">
        <v>146</v>
      </c>
      <c r="AW231" s="10" t="s">
        <v>29</v>
      </c>
      <c r="AX231" s="10" t="s">
        <v>73</v>
      </c>
      <c r="AY231" s="154" t="s">
        <v>140</v>
      </c>
    </row>
    <row r="232" spans="2:65" s="10" customFormat="1" ht="16.5" customHeight="1">
      <c r="B232" s="147"/>
      <c r="C232" s="148"/>
      <c r="D232" s="148"/>
      <c r="E232" s="149" t="s">
        <v>5</v>
      </c>
      <c r="F232" s="239" t="s">
        <v>307</v>
      </c>
      <c r="G232" s="240"/>
      <c r="H232" s="240"/>
      <c r="I232" s="240"/>
      <c r="J232" s="148"/>
      <c r="K232" s="150">
        <v>1.2</v>
      </c>
      <c r="L232" s="148"/>
      <c r="M232" s="148"/>
      <c r="N232" s="148"/>
      <c r="O232" s="148"/>
      <c r="P232" s="148"/>
      <c r="Q232" s="148"/>
      <c r="R232" s="151"/>
      <c r="T232" s="152"/>
      <c r="U232" s="148"/>
      <c r="V232" s="148"/>
      <c r="W232" s="148"/>
      <c r="X232" s="148"/>
      <c r="Y232" s="148"/>
      <c r="Z232" s="148"/>
      <c r="AA232" s="153"/>
      <c r="AT232" s="154" t="s">
        <v>149</v>
      </c>
      <c r="AU232" s="154" t="s">
        <v>146</v>
      </c>
      <c r="AV232" s="10" t="s">
        <v>146</v>
      </c>
      <c r="AW232" s="10" t="s">
        <v>29</v>
      </c>
      <c r="AX232" s="10" t="s">
        <v>73</v>
      </c>
      <c r="AY232" s="154" t="s">
        <v>140</v>
      </c>
    </row>
    <row r="233" spans="2:65" s="11" customFormat="1" ht="16.5" customHeight="1">
      <c r="B233" s="155"/>
      <c r="C233" s="156"/>
      <c r="D233" s="156"/>
      <c r="E233" s="157" t="s">
        <v>5</v>
      </c>
      <c r="F233" s="241" t="s">
        <v>156</v>
      </c>
      <c r="G233" s="242"/>
      <c r="H233" s="242"/>
      <c r="I233" s="242"/>
      <c r="J233" s="156"/>
      <c r="K233" s="158">
        <v>21.495000000000001</v>
      </c>
      <c r="L233" s="156"/>
      <c r="M233" s="156"/>
      <c r="N233" s="156"/>
      <c r="O233" s="156"/>
      <c r="P233" s="156"/>
      <c r="Q233" s="156"/>
      <c r="R233" s="159"/>
      <c r="T233" s="160"/>
      <c r="U233" s="156"/>
      <c r="V233" s="156"/>
      <c r="W233" s="156"/>
      <c r="X233" s="156"/>
      <c r="Y233" s="156"/>
      <c r="Z233" s="156"/>
      <c r="AA233" s="161"/>
      <c r="AT233" s="162" t="s">
        <v>149</v>
      </c>
      <c r="AU233" s="162" t="s">
        <v>146</v>
      </c>
      <c r="AV233" s="11" t="s">
        <v>145</v>
      </c>
      <c r="AW233" s="11" t="s">
        <v>29</v>
      </c>
      <c r="AX233" s="11" t="s">
        <v>80</v>
      </c>
      <c r="AY233" s="162" t="s">
        <v>140</v>
      </c>
    </row>
    <row r="234" spans="2:65" s="1" customFormat="1" ht="25.5" customHeight="1">
      <c r="B234" s="136"/>
      <c r="C234" s="137" t="s">
        <v>308</v>
      </c>
      <c r="D234" s="137" t="s">
        <v>141</v>
      </c>
      <c r="E234" s="138" t="s">
        <v>309</v>
      </c>
      <c r="F234" s="235" t="s">
        <v>310</v>
      </c>
      <c r="G234" s="235"/>
      <c r="H234" s="235"/>
      <c r="I234" s="235"/>
      <c r="J234" s="139" t="s">
        <v>201</v>
      </c>
      <c r="K234" s="140">
        <v>21.495000000000001</v>
      </c>
      <c r="L234" s="236"/>
      <c r="M234" s="236"/>
      <c r="N234" s="236">
        <f>ROUND(L234*K234,3)</f>
        <v>0</v>
      </c>
      <c r="O234" s="236"/>
      <c r="P234" s="236"/>
      <c r="Q234" s="236"/>
      <c r="R234" s="141"/>
      <c r="T234" s="142" t="s">
        <v>5</v>
      </c>
      <c r="U234" s="43" t="s">
        <v>40</v>
      </c>
      <c r="V234" s="143">
        <v>0.23899999999999999</v>
      </c>
      <c r="W234" s="143">
        <f>V234*K234</f>
        <v>5.1373050000000005</v>
      </c>
      <c r="X234" s="143">
        <v>0</v>
      </c>
      <c r="Y234" s="143">
        <f>X234*K234</f>
        <v>0</v>
      </c>
      <c r="Z234" s="143">
        <v>0</v>
      </c>
      <c r="AA234" s="144">
        <f>Z234*K234</f>
        <v>0</v>
      </c>
      <c r="AR234" s="21" t="s">
        <v>145</v>
      </c>
      <c r="AT234" s="21" t="s">
        <v>141</v>
      </c>
      <c r="AU234" s="21" t="s">
        <v>146</v>
      </c>
      <c r="AY234" s="21" t="s">
        <v>140</v>
      </c>
      <c r="BE234" s="145">
        <f>IF(U234="základná",N234,0)</f>
        <v>0</v>
      </c>
      <c r="BF234" s="145">
        <f>IF(U234="znížená",N234,0)</f>
        <v>0</v>
      </c>
      <c r="BG234" s="145">
        <f>IF(U234="zákl. prenesená",N234,0)</f>
        <v>0</v>
      </c>
      <c r="BH234" s="145">
        <f>IF(U234="zníž. prenesená",N234,0)</f>
        <v>0</v>
      </c>
      <c r="BI234" s="145">
        <f>IF(U234="nulová",N234,0)</f>
        <v>0</v>
      </c>
      <c r="BJ234" s="21" t="s">
        <v>146</v>
      </c>
      <c r="BK234" s="146">
        <f>ROUND(L234*K234,3)</f>
        <v>0</v>
      </c>
      <c r="BL234" s="21" t="s">
        <v>145</v>
      </c>
      <c r="BM234" s="21" t="s">
        <v>311</v>
      </c>
    </row>
    <row r="235" spans="2:65" s="1" customFormat="1" ht="25.5" customHeight="1">
      <c r="B235" s="136"/>
      <c r="C235" s="137" t="s">
        <v>312</v>
      </c>
      <c r="D235" s="137" t="s">
        <v>141</v>
      </c>
      <c r="E235" s="138" t="s">
        <v>313</v>
      </c>
      <c r="F235" s="235" t="s">
        <v>314</v>
      </c>
      <c r="G235" s="235"/>
      <c r="H235" s="235"/>
      <c r="I235" s="235"/>
      <c r="J235" s="139" t="s">
        <v>260</v>
      </c>
      <c r="K235" s="140">
        <v>0.19700000000000001</v>
      </c>
      <c r="L235" s="236"/>
      <c r="M235" s="236"/>
      <c r="N235" s="236">
        <f>ROUND(L235*K235,3)</f>
        <v>0</v>
      </c>
      <c r="O235" s="236"/>
      <c r="P235" s="236"/>
      <c r="Q235" s="236"/>
      <c r="R235" s="141"/>
      <c r="T235" s="142" t="s">
        <v>5</v>
      </c>
      <c r="U235" s="43" t="s">
        <v>40</v>
      </c>
      <c r="V235" s="143">
        <v>35.619</v>
      </c>
      <c r="W235" s="143">
        <f>V235*K235</f>
        <v>7.0169430000000004</v>
      </c>
      <c r="X235" s="143">
        <v>1.0165999999999999</v>
      </c>
      <c r="Y235" s="143">
        <f>X235*K235</f>
        <v>0.20027020000000001</v>
      </c>
      <c r="Z235" s="143">
        <v>0</v>
      </c>
      <c r="AA235" s="144">
        <f>Z235*K235</f>
        <v>0</v>
      </c>
      <c r="AR235" s="21" t="s">
        <v>145</v>
      </c>
      <c r="AT235" s="21" t="s">
        <v>141</v>
      </c>
      <c r="AU235" s="21" t="s">
        <v>146</v>
      </c>
      <c r="AY235" s="21" t="s">
        <v>140</v>
      </c>
      <c r="BE235" s="145">
        <f>IF(U235="základná",N235,0)</f>
        <v>0</v>
      </c>
      <c r="BF235" s="145">
        <f>IF(U235="znížená",N235,0)</f>
        <v>0</v>
      </c>
      <c r="BG235" s="145">
        <f>IF(U235="zákl. prenesená",N235,0)</f>
        <v>0</v>
      </c>
      <c r="BH235" s="145">
        <f>IF(U235="zníž. prenesená",N235,0)</f>
        <v>0</v>
      </c>
      <c r="BI235" s="145">
        <f>IF(U235="nulová",N235,0)</f>
        <v>0</v>
      </c>
      <c r="BJ235" s="21" t="s">
        <v>146</v>
      </c>
      <c r="BK235" s="146">
        <f>ROUND(L235*K235,3)</f>
        <v>0</v>
      </c>
      <c r="BL235" s="21" t="s">
        <v>145</v>
      </c>
      <c r="BM235" s="21" t="s">
        <v>315</v>
      </c>
    </row>
    <row r="236" spans="2:65" s="10" customFormat="1" ht="16.5" customHeight="1">
      <c r="B236" s="147"/>
      <c r="C236" s="148"/>
      <c r="D236" s="148"/>
      <c r="E236" s="149" t="s">
        <v>5</v>
      </c>
      <c r="F236" s="237" t="s">
        <v>316</v>
      </c>
      <c r="G236" s="238"/>
      <c r="H236" s="238"/>
      <c r="I236" s="238"/>
      <c r="J236" s="148"/>
      <c r="K236" s="150">
        <v>0.19700000000000001</v>
      </c>
      <c r="L236" s="148"/>
      <c r="M236" s="148"/>
      <c r="N236" s="148"/>
      <c r="O236" s="148"/>
      <c r="P236" s="148"/>
      <c r="Q236" s="148"/>
      <c r="R236" s="151"/>
      <c r="T236" s="152"/>
      <c r="U236" s="148"/>
      <c r="V236" s="148"/>
      <c r="W236" s="148"/>
      <c r="X236" s="148"/>
      <c r="Y236" s="148"/>
      <c r="Z236" s="148"/>
      <c r="AA236" s="153"/>
      <c r="AT236" s="154" t="s">
        <v>149</v>
      </c>
      <c r="AU236" s="154" t="s">
        <v>146</v>
      </c>
      <c r="AV236" s="10" t="s">
        <v>146</v>
      </c>
      <c r="AW236" s="10" t="s">
        <v>29</v>
      </c>
      <c r="AX236" s="10" t="s">
        <v>80</v>
      </c>
      <c r="AY236" s="154" t="s">
        <v>140</v>
      </c>
    </row>
    <row r="237" spans="2:65" s="1" customFormat="1" ht="38.25" customHeight="1">
      <c r="B237" s="136"/>
      <c r="C237" s="137" t="s">
        <v>317</v>
      </c>
      <c r="D237" s="137" t="s">
        <v>141</v>
      </c>
      <c r="E237" s="138" t="s">
        <v>318</v>
      </c>
      <c r="F237" s="235" t="s">
        <v>319</v>
      </c>
      <c r="G237" s="235"/>
      <c r="H237" s="235"/>
      <c r="I237" s="235"/>
      <c r="J237" s="139" t="s">
        <v>201</v>
      </c>
      <c r="K237" s="140">
        <v>13.353</v>
      </c>
      <c r="L237" s="236"/>
      <c r="M237" s="236"/>
      <c r="N237" s="236">
        <f>ROUND(L237*K237,3)</f>
        <v>0</v>
      </c>
      <c r="O237" s="236"/>
      <c r="P237" s="236"/>
      <c r="Q237" s="236"/>
      <c r="R237" s="141"/>
      <c r="T237" s="142" t="s">
        <v>5</v>
      </c>
      <c r="U237" s="43" t="s">
        <v>40</v>
      </c>
      <c r="V237" s="143">
        <v>0.23100000000000001</v>
      </c>
      <c r="W237" s="143">
        <f>V237*K237</f>
        <v>3.084543</v>
      </c>
      <c r="X237" s="143">
        <v>1.4999999999999999E-4</v>
      </c>
      <c r="Y237" s="143">
        <f>X237*K237</f>
        <v>2.0029499999999999E-3</v>
      </c>
      <c r="Z237" s="143">
        <v>0</v>
      </c>
      <c r="AA237" s="144">
        <f>Z237*K237</f>
        <v>0</v>
      </c>
      <c r="AR237" s="21" t="s">
        <v>145</v>
      </c>
      <c r="AT237" s="21" t="s">
        <v>141</v>
      </c>
      <c r="AU237" s="21" t="s">
        <v>146</v>
      </c>
      <c r="AY237" s="21" t="s">
        <v>140</v>
      </c>
      <c r="BE237" s="145">
        <f>IF(U237="základná",N237,0)</f>
        <v>0</v>
      </c>
      <c r="BF237" s="145">
        <f>IF(U237="znížená",N237,0)</f>
        <v>0</v>
      </c>
      <c r="BG237" s="145">
        <f>IF(U237="zákl. prenesená",N237,0)</f>
        <v>0</v>
      </c>
      <c r="BH237" s="145">
        <f>IF(U237="zníž. prenesená",N237,0)</f>
        <v>0</v>
      </c>
      <c r="BI237" s="145">
        <f>IF(U237="nulová",N237,0)</f>
        <v>0</v>
      </c>
      <c r="BJ237" s="21" t="s">
        <v>146</v>
      </c>
      <c r="BK237" s="146">
        <f>ROUND(L237*K237,3)</f>
        <v>0</v>
      </c>
      <c r="BL237" s="21" t="s">
        <v>145</v>
      </c>
      <c r="BM237" s="21" t="s">
        <v>320</v>
      </c>
    </row>
    <row r="238" spans="2:65" s="12" customFormat="1" ht="16.5" customHeight="1">
      <c r="B238" s="163"/>
      <c r="C238" s="164"/>
      <c r="D238" s="164"/>
      <c r="E238" s="165" t="s">
        <v>5</v>
      </c>
      <c r="F238" s="243" t="s">
        <v>321</v>
      </c>
      <c r="G238" s="244"/>
      <c r="H238" s="244"/>
      <c r="I238" s="244"/>
      <c r="J238" s="164"/>
      <c r="K238" s="165" t="s">
        <v>5</v>
      </c>
      <c r="L238" s="164"/>
      <c r="M238" s="164"/>
      <c r="N238" s="164"/>
      <c r="O238" s="164"/>
      <c r="P238" s="164"/>
      <c r="Q238" s="164"/>
      <c r="R238" s="166"/>
      <c r="T238" s="167"/>
      <c r="U238" s="164"/>
      <c r="V238" s="164"/>
      <c r="W238" s="164"/>
      <c r="X238" s="164"/>
      <c r="Y238" s="164"/>
      <c r="Z238" s="164"/>
      <c r="AA238" s="168"/>
      <c r="AT238" s="169" t="s">
        <v>149</v>
      </c>
      <c r="AU238" s="169" t="s">
        <v>146</v>
      </c>
      <c r="AV238" s="12" t="s">
        <v>80</v>
      </c>
      <c r="AW238" s="12" t="s">
        <v>29</v>
      </c>
      <c r="AX238" s="12" t="s">
        <v>73</v>
      </c>
      <c r="AY238" s="169" t="s">
        <v>140</v>
      </c>
    </row>
    <row r="239" spans="2:65" s="10" customFormat="1" ht="16.5" customHeight="1">
      <c r="B239" s="147"/>
      <c r="C239" s="148"/>
      <c r="D239" s="148"/>
      <c r="E239" s="149" t="s">
        <v>5</v>
      </c>
      <c r="F239" s="239" t="s">
        <v>322</v>
      </c>
      <c r="G239" s="240"/>
      <c r="H239" s="240"/>
      <c r="I239" s="240"/>
      <c r="J239" s="148"/>
      <c r="K239" s="150">
        <v>10.702999999999999</v>
      </c>
      <c r="L239" s="148"/>
      <c r="M239" s="148"/>
      <c r="N239" s="148"/>
      <c r="O239" s="148"/>
      <c r="P239" s="148"/>
      <c r="Q239" s="148"/>
      <c r="R239" s="151"/>
      <c r="T239" s="152"/>
      <c r="U239" s="148"/>
      <c r="V239" s="148"/>
      <c r="W239" s="148"/>
      <c r="X239" s="148"/>
      <c r="Y239" s="148"/>
      <c r="Z239" s="148"/>
      <c r="AA239" s="153"/>
      <c r="AT239" s="154" t="s">
        <v>149</v>
      </c>
      <c r="AU239" s="154" t="s">
        <v>146</v>
      </c>
      <c r="AV239" s="10" t="s">
        <v>146</v>
      </c>
      <c r="AW239" s="10" t="s">
        <v>29</v>
      </c>
      <c r="AX239" s="10" t="s">
        <v>73</v>
      </c>
      <c r="AY239" s="154" t="s">
        <v>140</v>
      </c>
    </row>
    <row r="240" spans="2:65" s="10" customFormat="1" ht="16.5" customHeight="1">
      <c r="B240" s="147"/>
      <c r="C240" s="148"/>
      <c r="D240" s="148"/>
      <c r="E240" s="149" t="s">
        <v>5</v>
      </c>
      <c r="F240" s="239" t="s">
        <v>323</v>
      </c>
      <c r="G240" s="240"/>
      <c r="H240" s="240"/>
      <c r="I240" s="240"/>
      <c r="J240" s="148"/>
      <c r="K240" s="150">
        <v>0.69</v>
      </c>
      <c r="L240" s="148"/>
      <c r="M240" s="148"/>
      <c r="N240" s="148"/>
      <c r="O240" s="148"/>
      <c r="P240" s="148"/>
      <c r="Q240" s="148"/>
      <c r="R240" s="151"/>
      <c r="T240" s="152"/>
      <c r="U240" s="148"/>
      <c r="V240" s="148"/>
      <c r="W240" s="148"/>
      <c r="X240" s="148"/>
      <c r="Y240" s="148"/>
      <c r="Z240" s="148"/>
      <c r="AA240" s="153"/>
      <c r="AT240" s="154" t="s">
        <v>149</v>
      </c>
      <c r="AU240" s="154" t="s">
        <v>146</v>
      </c>
      <c r="AV240" s="10" t="s">
        <v>146</v>
      </c>
      <c r="AW240" s="10" t="s">
        <v>29</v>
      </c>
      <c r="AX240" s="10" t="s">
        <v>73</v>
      </c>
      <c r="AY240" s="154" t="s">
        <v>140</v>
      </c>
    </row>
    <row r="241" spans="2:65" s="12" customFormat="1" ht="16.5" customHeight="1">
      <c r="B241" s="163"/>
      <c r="C241" s="164"/>
      <c r="D241" s="164"/>
      <c r="E241" s="165" t="s">
        <v>5</v>
      </c>
      <c r="F241" s="245" t="s">
        <v>324</v>
      </c>
      <c r="G241" s="246"/>
      <c r="H241" s="246"/>
      <c r="I241" s="246"/>
      <c r="J241" s="164"/>
      <c r="K241" s="165" t="s">
        <v>5</v>
      </c>
      <c r="L241" s="164"/>
      <c r="M241" s="164"/>
      <c r="N241" s="164"/>
      <c r="O241" s="164"/>
      <c r="P241" s="164"/>
      <c r="Q241" s="164"/>
      <c r="R241" s="166"/>
      <c r="T241" s="167"/>
      <c r="U241" s="164"/>
      <c r="V241" s="164"/>
      <c r="W241" s="164"/>
      <c r="X241" s="164"/>
      <c r="Y241" s="164"/>
      <c r="Z241" s="164"/>
      <c r="AA241" s="168"/>
      <c r="AT241" s="169" t="s">
        <v>149</v>
      </c>
      <c r="AU241" s="169" t="s">
        <v>146</v>
      </c>
      <c r="AV241" s="12" t="s">
        <v>80</v>
      </c>
      <c r="AW241" s="12" t="s">
        <v>29</v>
      </c>
      <c r="AX241" s="12" t="s">
        <v>73</v>
      </c>
      <c r="AY241" s="169" t="s">
        <v>140</v>
      </c>
    </row>
    <row r="242" spans="2:65" s="10" customFormat="1" ht="16.5" customHeight="1">
      <c r="B242" s="147"/>
      <c r="C242" s="148"/>
      <c r="D242" s="148"/>
      <c r="E242" s="149" t="s">
        <v>5</v>
      </c>
      <c r="F242" s="239" t="s">
        <v>325</v>
      </c>
      <c r="G242" s="240"/>
      <c r="H242" s="240"/>
      <c r="I242" s="240"/>
      <c r="J242" s="148"/>
      <c r="K242" s="150">
        <v>1.96</v>
      </c>
      <c r="L242" s="148"/>
      <c r="M242" s="148"/>
      <c r="N242" s="148"/>
      <c r="O242" s="148"/>
      <c r="P242" s="148"/>
      <c r="Q242" s="148"/>
      <c r="R242" s="151"/>
      <c r="T242" s="152"/>
      <c r="U242" s="148"/>
      <c r="V242" s="148"/>
      <c r="W242" s="148"/>
      <c r="X242" s="148"/>
      <c r="Y242" s="148"/>
      <c r="Z242" s="148"/>
      <c r="AA242" s="153"/>
      <c r="AT242" s="154" t="s">
        <v>149</v>
      </c>
      <c r="AU242" s="154" t="s">
        <v>146</v>
      </c>
      <c r="AV242" s="10" t="s">
        <v>146</v>
      </c>
      <c r="AW242" s="10" t="s">
        <v>29</v>
      </c>
      <c r="AX242" s="10" t="s">
        <v>73</v>
      </c>
      <c r="AY242" s="154" t="s">
        <v>140</v>
      </c>
    </row>
    <row r="243" spans="2:65" s="11" customFormat="1" ht="16.5" customHeight="1">
      <c r="B243" s="155"/>
      <c r="C243" s="156"/>
      <c r="D243" s="156"/>
      <c r="E243" s="157" t="s">
        <v>5</v>
      </c>
      <c r="F243" s="241" t="s">
        <v>156</v>
      </c>
      <c r="G243" s="242"/>
      <c r="H243" s="242"/>
      <c r="I243" s="242"/>
      <c r="J243" s="156"/>
      <c r="K243" s="158">
        <v>13.353</v>
      </c>
      <c r="L243" s="156"/>
      <c r="M243" s="156"/>
      <c r="N243" s="156"/>
      <c r="O243" s="156"/>
      <c r="P243" s="156"/>
      <c r="Q243" s="156"/>
      <c r="R243" s="159"/>
      <c r="T243" s="160"/>
      <c r="U243" s="156"/>
      <c r="V243" s="156"/>
      <c r="W243" s="156"/>
      <c r="X243" s="156"/>
      <c r="Y243" s="156"/>
      <c r="Z243" s="156"/>
      <c r="AA243" s="161"/>
      <c r="AT243" s="162" t="s">
        <v>149</v>
      </c>
      <c r="AU243" s="162" t="s">
        <v>146</v>
      </c>
      <c r="AV243" s="11" t="s">
        <v>145</v>
      </c>
      <c r="AW243" s="11" t="s">
        <v>29</v>
      </c>
      <c r="AX243" s="11" t="s">
        <v>80</v>
      </c>
      <c r="AY243" s="162" t="s">
        <v>140</v>
      </c>
    </row>
    <row r="244" spans="2:65" s="1" customFormat="1" ht="38.25" customHeight="1">
      <c r="B244" s="136"/>
      <c r="C244" s="170" t="s">
        <v>326</v>
      </c>
      <c r="D244" s="170" t="s">
        <v>327</v>
      </c>
      <c r="E244" s="171" t="s">
        <v>328</v>
      </c>
      <c r="F244" s="247" t="s">
        <v>329</v>
      </c>
      <c r="G244" s="247"/>
      <c r="H244" s="247"/>
      <c r="I244" s="247"/>
      <c r="J244" s="172" t="s">
        <v>201</v>
      </c>
      <c r="K244" s="173">
        <v>14.021000000000001</v>
      </c>
      <c r="L244" s="248"/>
      <c r="M244" s="248"/>
      <c r="N244" s="248">
        <f>ROUND(L244*K244,3)</f>
        <v>0</v>
      </c>
      <c r="O244" s="236"/>
      <c r="P244" s="236"/>
      <c r="Q244" s="236"/>
      <c r="R244" s="141"/>
      <c r="T244" s="142" t="s">
        <v>5</v>
      </c>
      <c r="U244" s="43" t="s">
        <v>40</v>
      </c>
      <c r="V244" s="143">
        <v>0</v>
      </c>
      <c r="W244" s="143">
        <f>V244*K244</f>
        <v>0</v>
      </c>
      <c r="X244" s="143">
        <v>1.0500000000000001E-2</v>
      </c>
      <c r="Y244" s="143">
        <f>X244*K244</f>
        <v>0.1472205</v>
      </c>
      <c r="Z244" s="143">
        <v>0</v>
      </c>
      <c r="AA244" s="144">
        <f>Z244*K244</f>
        <v>0</v>
      </c>
      <c r="AR244" s="21" t="s">
        <v>190</v>
      </c>
      <c r="AT244" s="21" t="s">
        <v>327</v>
      </c>
      <c r="AU244" s="21" t="s">
        <v>146</v>
      </c>
      <c r="AY244" s="21" t="s">
        <v>140</v>
      </c>
      <c r="BE244" s="145">
        <f>IF(U244="základná",N244,0)</f>
        <v>0</v>
      </c>
      <c r="BF244" s="145">
        <f>IF(U244="znížená",N244,0)</f>
        <v>0</v>
      </c>
      <c r="BG244" s="145">
        <f>IF(U244="zákl. prenesená",N244,0)</f>
        <v>0</v>
      </c>
      <c r="BH244" s="145">
        <f>IF(U244="zníž. prenesená",N244,0)</f>
        <v>0</v>
      </c>
      <c r="BI244" s="145">
        <f>IF(U244="nulová",N244,0)</f>
        <v>0</v>
      </c>
      <c r="BJ244" s="21" t="s">
        <v>146</v>
      </c>
      <c r="BK244" s="146">
        <f>ROUND(L244*K244,3)</f>
        <v>0</v>
      </c>
      <c r="BL244" s="21" t="s">
        <v>145</v>
      </c>
      <c r="BM244" s="21" t="s">
        <v>330</v>
      </c>
    </row>
    <row r="245" spans="2:65" s="1" customFormat="1" ht="38.25" customHeight="1">
      <c r="B245" s="136"/>
      <c r="C245" s="137" t="s">
        <v>331</v>
      </c>
      <c r="D245" s="137" t="s">
        <v>141</v>
      </c>
      <c r="E245" s="138" t="s">
        <v>332</v>
      </c>
      <c r="F245" s="235" t="s">
        <v>333</v>
      </c>
      <c r="G245" s="235"/>
      <c r="H245" s="235"/>
      <c r="I245" s="235"/>
      <c r="J245" s="139" t="s">
        <v>235</v>
      </c>
      <c r="K245" s="140">
        <v>24.6</v>
      </c>
      <c r="L245" s="236"/>
      <c r="M245" s="236"/>
      <c r="N245" s="236">
        <f>ROUND(L245*K245,3)</f>
        <v>0</v>
      </c>
      <c r="O245" s="236"/>
      <c r="P245" s="236"/>
      <c r="Q245" s="236"/>
      <c r="R245" s="141"/>
      <c r="T245" s="142" t="s">
        <v>5</v>
      </c>
      <c r="U245" s="43" t="s">
        <v>40</v>
      </c>
      <c r="V245" s="143">
        <v>0.38600000000000001</v>
      </c>
      <c r="W245" s="143">
        <f>V245*K245</f>
        <v>9.4956000000000014</v>
      </c>
      <c r="X245" s="143">
        <v>9.9599999999999994E-2</v>
      </c>
      <c r="Y245" s="143">
        <f>X245*K245</f>
        <v>2.4501599999999999</v>
      </c>
      <c r="Z245" s="143">
        <v>0</v>
      </c>
      <c r="AA245" s="144">
        <f>Z245*K245</f>
        <v>0</v>
      </c>
      <c r="AR245" s="21" t="s">
        <v>145</v>
      </c>
      <c r="AT245" s="21" t="s">
        <v>141</v>
      </c>
      <c r="AU245" s="21" t="s">
        <v>146</v>
      </c>
      <c r="AY245" s="21" t="s">
        <v>140</v>
      </c>
      <c r="BE245" s="145">
        <f>IF(U245="základná",N245,0)</f>
        <v>0</v>
      </c>
      <c r="BF245" s="145">
        <f>IF(U245="znížená",N245,0)</f>
        <v>0</v>
      </c>
      <c r="BG245" s="145">
        <f>IF(U245="zákl. prenesená",N245,0)</f>
        <v>0</v>
      </c>
      <c r="BH245" s="145">
        <f>IF(U245="zníž. prenesená",N245,0)</f>
        <v>0</v>
      </c>
      <c r="BI245" s="145">
        <f>IF(U245="nulová",N245,0)</f>
        <v>0</v>
      </c>
      <c r="BJ245" s="21" t="s">
        <v>146</v>
      </c>
      <c r="BK245" s="146">
        <f>ROUND(L245*K245,3)</f>
        <v>0</v>
      </c>
      <c r="BL245" s="21" t="s">
        <v>145</v>
      </c>
      <c r="BM245" s="21" t="s">
        <v>334</v>
      </c>
    </row>
    <row r="246" spans="2:65" s="12" customFormat="1" ht="16.5" customHeight="1">
      <c r="B246" s="163"/>
      <c r="C246" s="164"/>
      <c r="D246" s="164"/>
      <c r="E246" s="165" t="s">
        <v>5</v>
      </c>
      <c r="F246" s="243" t="s">
        <v>335</v>
      </c>
      <c r="G246" s="244"/>
      <c r="H246" s="244"/>
      <c r="I246" s="244"/>
      <c r="J246" s="164"/>
      <c r="K246" s="165" t="s">
        <v>5</v>
      </c>
      <c r="L246" s="164"/>
      <c r="M246" s="164"/>
      <c r="N246" s="164"/>
      <c r="O246" s="164"/>
      <c r="P246" s="164"/>
      <c r="Q246" s="164"/>
      <c r="R246" s="166"/>
      <c r="T246" s="167"/>
      <c r="U246" s="164"/>
      <c r="V246" s="164"/>
      <c r="W246" s="164"/>
      <c r="X246" s="164"/>
      <c r="Y246" s="164"/>
      <c r="Z246" s="164"/>
      <c r="AA246" s="168"/>
      <c r="AT246" s="169" t="s">
        <v>149</v>
      </c>
      <c r="AU246" s="169" t="s">
        <v>146</v>
      </c>
      <c r="AV246" s="12" t="s">
        <v>80</v>
      </c>
      <c r="AW246" s="12" t="s">
        <v>29</v>
      </c>
      <c r="AX246" s="12" t="s">
        <v>73</v>
      </c>
      <c r="AY246" s="169" t="s">
        <v>140</v>
      </c>
    </row>
    <row r="247" spans="2:65" s="10" customFormat="1" ht="16.5" customHeight="1">
      <c r="B247" s="147"/>
      <c r="C247" s="148"/>
      <c r="D247" s="148"/>
      <c r="E247" s="149" t="s">
        <v>5</v>
      </c>
      <c r="F247" s="239" t="s">
        <v>336</v>
      </c>
      <c r="G247" s="240"/>
      <c r="H247" s="240"/>
      <c r="I247" s="240"/>
      <c r="J247" s="148"/>
      <c r="K247" s="150">
        <v>18</v>
      </c>
      <c r="L247" s="148"/>
      <c r="M247" s="148"/>
      <c r="N247" s="148"/>
      <c r="O247" s="148"/>
      <c r="P247" s="148"/>
      <c r="Q247" s="148"/>
      <c r="R247" s="151"/>
      <c r="T247" s="152"/>
      <c r="U247" s="148"/>
      <c r="V247" s="148"/>
      <c r="W247" s="148"/>
      <c r="X247" s="148"/>
      <c r="Y247" s="148"/>
      <c r="Z247" s="148"/>
      <c r="AA247" s="153"/>
      <c r="AT247" s="154" t="s">
        <v>149</v>
      </c>
      <c r="AU247" s="154" t="s">
        <v>146</v>
      </c>
      <c r="AV247" s="10" t="s">
        <v>146</v>
      </c>
      <c r="AW247" s="10" t="s">
        <v>29</v>
      </c>
      <c r="AX247" s="10" t="s">
        <v>73</v>
      </c>
      <c r="AY247" s="154" t="s">
        <v>140</v>
      </c>
    </row>
    <row r="248" spans="2:65" s="12" customFormat="1" ht="16.5" customHeight="1">
      <c r="B248" s="163"/>
      <c r="C248" s="164"/>
      <c r="D248" s="164"/>
      <c r="E248" s="165" t="s">
        <v>5</v>
      </c>
      <c r="F248" s="245" t="s">
        <v>337</v>
      </c>
      <c r="G248" s="246"/>
      <c r="H248" s="246"/>
      <c r="I248" s="246"/>
      <c r="J248" s="164"/>
      <c r="K248" s="165" t="s">
        <v>5</v>
      </c>
      <c r="L248" s="164"/>
      <c r="M248" s="164"/>
      <c r="N248" s="164"/>
      <c r="O248" s="164"/>
      <c r="P248" s="164"/>
      <c r="Q248" s="164"/>
      <c r="R248" s="166"/>
      <c r="T248" s="167"/>
      <c r="U248" s="164"/>
      <c r="V248" s="164"/>
      <c r="W248" s="164"/>
      <c r="X248" s="164"/>
      <c r="Y248" s="164"/>
      <c r="Z248" s="164"/>
      <c r="AA248" s="168"/>
      <c r="AT248" s="169" t="s">
        <v>149</v>
      </c>
      <c r="AU248" s="169" t="s">
        <v>146</v>
      </c>
      <c r="AV248" s="12" t="s">
        <v>80</v>
      </c>
      <c r="AW248" s="12" t="s">
        <v>29</v>
      </c>
      <c r="AX248" s="12" t="s">
        <v>73</v>
      </c>
      <c r="AY248" s="169" t="s">
        <v>140</v>
      </c>
    </row>
    <row r="249" spans="2:65" s="10" customFormat="1" ht="16.5" customHeight="1">
      <c r="B249" s="147"/>
      <c r="C249" s="148"/>
      <c r="D249" s="148"/>
      <c r="E249" s="149" t="s">
        <v>5</v>
      </c>
      <c r="F249" s="239" t="s">
        <v>338</v>
      </c>
      <c r="G249" s="240"/>
      <c r="H249" s="240"/>
      <c r="I249" s="240"/>
      <c r="J249" s="148"/>
      <c r="K249" s="150">
        <v>6.6</v>
      </c>
      <c r="L249" s="148"/>
      <c r="M249" s="148"/>
      <c r="N249" s="148"/>
      <c r="O249" s="148"/>
      <c r="P249" s="148"/>
      <c r="Q249" s="148"/>
      <c r="R249" s="151"/>
      <c r="T249" s="152"/>
      <c r="U249" s="148"/>
      <c r="V249" s="148"/>
      <c r="W249" s="148"/>
      <c r="X249" s="148"/>
      <c r="Y249" s="148"/>
      <c r="Z249" s="148"/>
      <c r="AA249" s="153"/>
      <c r="AT249" s="154" t="s">
        <v>149</v>
      </c>
      <c r="AU249" s="154" t="s">
        <v>146</v>
      </c>
      <c r="AV249" s="10" t="s">
        <v>146</v>
      </c>
      <c r="AW249" s="10" t="s">
        <v>29</v>
      </c>
      <c r="AX249" s="10" t="s">
        <v>73</v>
      </c>
      <c r="AY249" s="154" t="s">
        <v>140</v>
      </c>
    </row>
    <row r="250" spans="2:65" s="11" customFormat="1" ht="16.5" customHeight="1">
      <c r="B250" s="155"/>
      <c r="C250" s="156"/>
      <c r="D250" s="156"/>
      <c r="E250" s="157" t="s">
        <v>5</v>
      </c>
      <c r="F250" s="241" t="s">
        <v>156</v>
      </c>
      <c r="G250" s="242"/>
      <c r="H250" s="242"/>
      <c r="I250" s="242"/>
      <c r="J250" s="156"/>
      <c r="K250" s="158">
        <v>24.6</v>
      </c>
      <c r="L250" s="156"/>
      <c r="M250" s="156"/>
      <c r="N250" s="156"/>
      <c r="O250" s="156"/>
      <c r="P250" s="156"/>
      <c r="Q250" s="156"/>
      <c r="R250" s="159"/>
      <c r="T250" s="160"/>
      <c r="U250" s="156"/>
      <c r="V250" s="156"/>
      <c r="W250" s="156"/>
      <c r="X250" s="156"/>
      <c r="Y250" s="156"/>
      <c r="Z250" s="156"/>
      <c r="AA250" s="161"/>
      <c r="AT250" s="162" t="s">
        <v>149</v>
      </c>
      <c r="AU250" s="162" t="s">
        <v>146</v>
      </c>
      <c r="AV250" s="11" t="s">
        <v>145</v>
      </c>
      <c r="AW250" s="11" t="s">
        <v>29</v>
      </c>
      <c r="AX250" s="11" t="s">
        <v>80</v>
      </c>
      <c r="AY250" s="162" t="s">
        <v>140</v>
      </c>
    </row>
    <row r="251" spans="2:65" s="1" customFormat="1" ht="38.25" customHeight="1">
      <c r="B251" s="136"/>
      <c r="C251" s="137" t="s">
        <v>339</v>
      </c>
      <c r="D251" s="137" t="s">
        <v>141</v>
      </c>
      <c r="E251" s="138" t="s">
        <v>340</v>
      </c>
      <c r="F251" s="235" t="s">
        <v>341</v>
      </c>
      <c r="G251" s="235"/>
      <c r="H251" s="235"/>
      <c r="I251" s="235"/>
      <c r="J251" s="139" t="s">
        <v>201</v>
      </c>
      <c r="K251" s="140">
        <v>6.27</v>
      </c>
      <c r="L251" s="236"/>
      <c r="M251" s="236"/>
      <c r="N251" s="236">
        <f>ROUND(L251*K251,3)</f>
        <v>0</v>
      </c>
      <c r="O251" s="236"/>
      <c r="P251" s="236"/>
      <c r="Q251" s="236"/>
      <c r="R251" s="141"/>
      <c r="T251" s="142" t="s">
        <v>5</v>
      </c>
      <c r="U251" s="43" t="s">
        <v>40</v>
      </c>
      <c r="V251" s="143">
        <v>0.83499999999999996</v>
      </c>
      <c r="W251" s="143">
        <f>V251*K251</f>
        <v>5.2354499999999993</v>
      </c>
      <c r="X251" s="143">
        <v>4.3099999999999996E-3</v>
      </c>
      <c r="Y251" s="143">
        <f>X251*K251</f>
        <v>2.7023699999999994E-2</v>
      </c>
      <c r="Z251" s="143">
        <v>0</v>
      </c>
      <c r="AA251" s="144">
        <f>Z251*K251</f>
        <v>0</v>
      </c>
      <c r="AR251" s="21" t="s">
        <v>145</v>
      </c>
      <c r="AT251" s="21" t="s">
        <v>141</v>
      </c>
      <c r="AU251" s="21" t="s">
        <v>146</v>
      </c>
      <c r="AY251" s="21" t="s">
        <v>140</v>
      </c>
      <c r="BE251" s="145">
        <f>IF(U251="základná",N251,0)</f>
        <v>0</v>
      </c>
      <c r="BF251" s="145">
        <f>IF(U251="znížená",N251,0)</f>
        <v>0</v>
      </c>
      <c r="BG251" s="145">
        <f>IF(U251="zákl. prenesená",N251,0)</f>
        <v>0</v>
      </c>
      <c r="BH251" s="145">
        <f>IF(U251="zníž. prenesená",N251,0)</f>
        <v>0</v>
      </c>
      <c r="BI251" s="145">
        <f>IF(U251="nulová",N251,0)</f>
        <v>0</v>
      </c>
      <c r="BJ251" s="21" t="s">
        <v>146</v>
      </c>
      <c r="BK251" s="146">
        <f>ROUND(L251*K251,3)</f>
        <v>0</v>
      </c>
      <c r="BL251" s="21" t="s">
        <v>145</v>
      </c>
      <c r="BM251" s="21" t="s">
        <v>342</v>
      </c>
    </row>
    <row r="252" spans="2:65" s="12" customFormat="1" ht="16.5" customHeight="1">
      <c r="B252" s="163"/>
      <c r="C252" s="164"/>
      <c r="D252" s="164"/>
      <c r="E252" s="165" t="s">
        <v>5</v>
      </c>
      <c r="F252" s="243" t="s">
        <v>343</v>
      </c>
      <c r="G252" s="244"/>
      <c r="H252" s="244"/>
      <c r="I252" s="244"/>
      <c r="J252" s="164"/>
      <c r="K252" s="165" t="s">
        <v>5</v>
      </c>
      <c r="L252" s="164"/>
      <c r="M252" s="164"/>
      <c r="N252" s="164"/>
      <c r="O252" s="164"/>
      <c r="P252" s="164"/>
      <c r="Q252" s="164"/>
      <c r="R252" s="166"/>
      <c r="T252" s="167"/>
      <c r="U252" s="164"/>
      <c r="V252" s="164"/>
      <c r="W252" s="164"/>
      <c r="X252" s="164"/>
      <c r="Y252" s="164"/>
      <c r="Z252" s="164"/>
      <c r="AA252" s="168"/>
      <c r="AT252" s="169" t="s">
        <v>149</v>
      </c>
      <c r="AU252" s="169" t="s">
        <v>146</v>
      </c>
      <c r="AV252" s="12" t="s">
        <v>80</v>
      </c>
      <c r="AW252" s="12" t="s">
        <v>29</v>
      </c>
      <c r="AX252" s="12" t="s">
        <v>73</v>
      </c>
      <c r="AY252" s="169" t="s">
        <v>140</v>
      </c>
    </row>
    <row r="253" spans="2:65" s="10" customFormat="1" ht="16.5" customHeight="1">
      <c r="B253" s="147"/>
      <c r="C253" s="148"/>
      <c r="D253" s="148"/>
      <c r="E253" s="149" t="s">
        <v>5</v>
      </c>
      <c r="F253" s="239" t="s">
        <v>344</v>
      </c>
      <c r="G253" s="240"/>
      <c r="H253" s="240"/>
      <c r="I253" s="240"/>
      <c r="J253" s="148"/>
      <c r="K253" s="150">
        <v>1.17</v>
      </c>
      <c r="L253" s="148"/>
      <c r="M253" s="148"/>
      <c r="N253" s="148"/>
      <c r="O253" s="148"/>
      <c r="P253" s="148"/>
      <c r="Q253" s="148"/>
      <c r="R253" s="151"/>
      <c r="T253" s="152"/>
      <c r="U253" s="148"/>
      <c r="V253" s="148"/>
      <c r="W253" s="148"/>
      <c r="X253" s="148"/>
      <c r="Y253" s="148"/>
      <c r="Z253" s="148"/>
      <c r="AA253" s="153"/>
      <c r="AT253" s="154" t="s">
        <v>149</v>
      </c>
      <c r="AU253" s="154" t="s">
        <v>146</v>
      </c>
      <c r="AV253" s="10" t="s">
        <v>146</v>
      </c>
      <c r="AW253" s="10" t="s">
        <v>29</v>
      </c>
      <c r="AX253" s="10" t="s">
        <v>73</v>
      </c>
      <c r="AY253" s="154" t="s">
        <v>140</v>
      </c>
    </row>
    <row r="254" spans="2:65" s="12" customFormat="1" ht="16.5" customHeight="1">
      <c r="B254" s="163"/>
      <c r="C254" s="164"/>
      <c r="D254" s="164"/>
      <c r="E254" s="165" t="s">
        <v>5</v>
      </c>
      <c r="F254" s="245" t="s">
        <v>335</v>
      </c>
      <c r="G254" s="246"/>
      <c r="H254" s="246"/>
      <c r="I254" s="246"/>
      <c r="J254" s="164"/>
      <c r="K254" s="165" t="s">
        <v>5</v>
      </c>
      <c r="L254" s="164"/>
      <c r="M254" s="164"/>
      <c r="N254" s="164"/>
      <c r="O254" s="164"/>
      <c r="P254" s="164"/>
      <c r="Q254" s="164"/>
      <c r="R254" s="166"/>
      <c r="T254" s="167"/>
      <c r="U254" s="164"/>
      <c r="V254" s="164"/>
      <c r="W254" s="164"/>
      <c r="X254" s="164"/>
      <c r="Y254" s="164"/>
      <c r="Z254" s="164"/>
      <c r="AA254" s="168"/>
      <c r="AT254" s="169" t="s">
        <v>149</v>
      </c>
      <c r="AU254" s="169" t="s">
        <v>146</v>
      </c>
      <c r="AV254" s="12" t="s">
        <v>80</v>
      </c>
      <c r="AW254" s="12" t="s">
        <v>29</v>
      </c>
      <c r="AX254" s="12" t="s">
        <v>73</v>
      </c>
      <c r="AY254" s="169" t="s">
        <v>140</v>
      </c>
    </row>
    <row r="255" spans="2:65" s="10" customFormat="1" ht="16.5" customHeight="1">
      <c r="B255" s="147"/>
      <c r="C255" s="148"/>
      <c r="D255" s="148"/>
      <c r="E255" s="149" t="s">
        <v>5</v>
      </c>
      <c r="F255" s="239" t="s">
        <v>345</v>
      </c>
      <c r="G255" s="240"/>
      <c r="H255" s="240"/>
      <c r="I255" s="240"/>
      <c r="J255" s="148"/>
      <c r="K255" s="150">
        <v>4.5</v>
      </c>
      <c r="L255" s="148"/>
      <c r="M255" s="148"/>
      <c r="N255" s="148"/>
      <c r="O255" s="148"/>
      <c r="P255" s="148"/>
      <c r="Q255" s="148"/>
      <c r="R255" s="151"/>
      <c r="T255" s="152"/>
      <c r="U255" s="148"/>
      <c r="V255" s="148"/>
      <c r="W255" s="148"/>
      <c r="X255" s="148"/>
      <c r="Y255" s="148"/>
      <c r="Z255" s="148"/>
      <c r="AA255" s="153"/>
      <c r="AT255" s="154" t="s">
        <v>149</v>
      </c>
      <c r="AU255" s="154" t="s">
        <v>146</v>
      </c>
      <c r="AV255" s="10" t="s">
        <v>146</v>
      </c>
      <c r="AW255" s="10" t="s">
        <v>29</v>
      </c>
      <c r="AX255" s="10" t="s">
        <v>73</v>
      </c>
      <c r="AY255" s="154" t="s">
        <v>140</v>
      </c>
    </row>
    <row r="256" spans="2:65" s="10" customFormat="1" ht="16.5" customHeight="1">
      <c r="B256" s="147"/>
      <c r="C256" s="148"/>
      <c r="D256" s="148"/>
      <c r="E256" s="149" t="s">
        <v>5</v>
      </c>
      <c r="F256" s="239" t="s">
        <v>346</v>
      </c>
      <c r="G256" s="240"/>
      <c r="H256" s="240"/>
      <c r="I256" s="240"/>
      <c r="J256" s="148"/>
      <c r="K256" s="150">
        <v>0.6</v>
      </c>
      <c r="L256" s="148"/>
      <c r="M256" s="148"/>
      <c r="N256" s="148"/>
      <c r="O256" s="148"/>
      <c r="P256" s="148"/>
      <c r="Q256" s="148"/>
      <c r="R256" s="151"/>
      <c r="T256" s="152"/>
      <c r="U256" s="148"/>
      <c r="V256" s="148"/>
      <c r="W256" s="148"/>
      <c r="X256" s="148"/>
      <c r="Y256" s="148"/>
      <c r="Z256" s="148"/>
      <c r="AA256" s="153"/>
      <c r="AT256" s="154" t="s">
        <v>149</v>
      </c>
      <c r="AU256" s="154" t="s">
        <v>146</v>
      </c>
      <c r="AV256" s="10" t="s">
        <v>146</v>
      </c>
      <c r="AW256" s="10" t="s">
        <v>29</v>
      </c>
      <c r="AX256" s="10" t="s">
        <v>73</v>
      </c>
      <c r="AY256" s="154" t="s">
        <v>140</v>
      </c>
    </row>
    <row r="257" spans="2:65" s="11" customFormat="1" ht="16.5" customHeight="1">
      <c r="B257" s="155"/>
      <c r="C257" s="156"/>
      <c r="D257" s="156"/>
      <c r="E257" s="157" t="s">
        <v>5</v>
      </c>
      <c r="F257" s="241" t="s">
        <v>156</v>
      </c>
      <c r="G257" s="242"/>
      <c r="H257" s="242"/>
      <c r="I257" s="242"/>
      <c r="J257" s="156"/>
      <c r="K257" s="158">
        <v>6.27</v>
      </c>
      <c r="L257" s="156"/>
      <c r="M257" s="156"/>
      <c r="N257" s="156"/>
      <c r="O257" s="156"/>
      <c r="P257" s="156"/>
      <c r="Q257" s="156"/>
      <c r="R257" s="159"/>
      <c r="T257" s="160"/>
      <c r="U257" s="156"/>
      <c r="V257" s="156"/>
      <c r="W257" s="156"/>
      <c r="X257" s="156"/>
      <c r="Y257" s="156"/>
      <c r="Z257" s="156"/>
      <c r="AA257" s="161"/>
      <c r="AT257" s="162" t="s">
        <v>149</v>
      </c>
      <c r="AU257" s="162" t="s">
        <v>146</v>
      </c>
      <c r="AV257" s="11" t="s">
        <v>145</v>
      </c>
      <c r="AW257" s="11" t="s">
        <v>29</v>
      </c>
      <c r="AX257" s="11" t="s">
        <v>80</v>
      </c>
      <c r="AY257" s="162" t="s">
        <v>140</v>
      </c>
    </row>
    <row r="258" spans="2:65" s="1" customFormat="1" ht="38.25" customHeight="1">
      <c r="B258" s="136"/>
      <c r="C258" s="137" t="s">
        <v>347</v>
      </c>
      <c r="D258" s="137" t="s">
        <v>141</v>
      </c>
      <c r="E258" s="138" t="s">
        <v>348</v>
      </c>
      <c r="F258" s="235" t="s">
        <v>349</v>
      </c>
      <c r="G258" s="235"/>
      <c r="H258" s="235"/>
      <c r="I258" s="235"/>
      <c r="J258" s="139" t="s">
        <v>201</v>
      </c>
      <c r="K258" s="140">
        <v>6.27</v>
      </c>
      <c r="L258" s="236"/>
      <c r="M258" s="236"/>
      <c r="N258" s="236">
        <f>ROUND(L258*K258,3)</f>
        <v>0</v>
      </c>
      <c r="O258" s="236"/>
      <c r="P258" s="236"/>
      <c r="Q258" s="236"/>
      <c r="R258" s="141"/>
      <c r="T258" s="142" t="s">
        <v>5</v>
      </c>
      <c r="U258" s="43" t="s">
        <v>40</v>
      </c>
      <c r="V258" s="143">
        <v>0.25900000000000001</v>
      </c>
      <c r="W258" s="143">
        <f>V258*K258</f>
        <v>1.6239299999999999</v>
      </c>
      <c r="X258" s="143">
        <v>0</v>
      </c>
      <c r="Y258" s="143">
        <f>X258*K258</f>
        <v>0</v>
      </c>
      <c r="Z258" s="143">
        <v>0</v>
      </c>
      <c r="AA258" s="144">
        <f>Z258*K258</f>
        <v>0</v>
      </c>
      <c r="AR258" s="21" t="s">
        <v>145</v>
      </c>
      <c r="AT258" s="21" t="s">
        <v>141</v>
      </c>
      <c r="AU258" s="21" t="s">
        <v>146</v>
      </c>
      <c r="AY258" s="21" t="s">
        <v>140</v>
      </c>
      <c r="BE258" s="145">
        <f>IF(U258="základná",N258,0)</f>
        <v>0</v>
      </c>
      <c r="BF258" s="145">
        <f>IF(U258="znížená",N258,0)</f>
        <v>0</v>
      </c>
      <c r="BG258" s="145">
        <f>IF(U258="zákl. prenesená",N258,0)</f>
        <v>0</v>
      </c>
      <c r="BH258" s="145">
        <f>IF(U258="zníž. prenesená",N258,0)</f>
        <v>0</v>
      </c>
      <c r="BI258" s="145">
        <f>IF(U258="nulová",N258,0)</f>
        <v>0</v>
      </c>
      <c r="BJ258" s="21" t="s">
        <v>146</v>
      </c>
      <c r="BK258" s="146">
        <f>ROUND(L258*K258,3)</f>
        <v>0</v>
      </c>
      <c r="BL258" s="21" t="s">
        <v>145</v>
      </c>
      <c r="BM258" s="21" t="s">
        <v>350</v>
      </c>
    </row>
    <row r="259" spans="2:65" s="1" customFormat="1" ht="38.25" customHeight="1">
      <c r="B259" s="136"/>
      <c r="C259" s="137" t="s">
        <v>351</v>
      </c>
      <c r="D259" s="137" t="s">
        <v>141</v>
      </c>
      <c r="E259" s="138" t="s">
        <v>352</v>
      </c>
      <c r="F259" s="235" t="s">
        <v>353</v>
      </c>
      <c r="G259" s="235"/>
      <c r="H259" s="235"/>
      <c r="I259" s="235"/>
      <c r="J259" s="139" t="s">
        <v>201</v>
      </c>
      <c r="K259" s="140">
        <v>19.32</v>
      </c>
      <c r="L259" s="236"/>
      <c r="M259" s="236"/>
      <c r="N259" s="236">
        <f>ROUND(L259*K259,3)</f>
        <v>0</v>
      </c>
      <c r="O259" s="236"/>
      <c r="P259" s="236"/>
      <c r="Q259" s="236"/>
      <c r="R259" s="141"/>
      <c r="T259" s="142" t="s">
        <v>5</v>
      </c>
      <c r="U259" s="43" t="s">
        <v>40</v>
      </c>
      <c r="V259" s="143">
        <v>4.7E-2</v>
      </c>
      <c r="W259" s="143">
        <f>V259*K259</f>
        <v>0.90804000000000007</v>
      </c>
      <c r="X259" s="143">
        <v>0.16192000000000001</v>
      </c>
      <c r="Y259" s="143">
        <f>X259*K259</f>
        <v>3.1282944000000001</v>
      </c>
      <c r="Z259" s="143">
        <v>0</v>
      </c>
      <c r="AA259" s="144">
        <f>Z259*K259</f>
        <v>0</v>
      </c>
      <c r="AR259" s="21" t="s">
        <v>145</v>
      </c>
      <c r="AT259" s="21" t="s">
        <v>141</v>
      </c>
      <c r="AU259" s="21" t="s">
        <v>146</v>
      </c>
      <c r="AY259" s="21" t="s">
        <v>140</v>
      </c>
      <c r="BE259" s="145">
        <f>IF(U259="základná",N259,0)</f>
        <v>0</v>
      </c>
      <c r="BF259" s="145">
        <f>IF(U259="znížená",N259,0)</f>
        <v>0</v>
      </c>
      <c r="BG259" s="145">
        <f>IF(U259="zákl. prenesená",N259,0)</f>
        <v>0</v>
      </c>
      <c r="BH259" s="145">
        <f>IF(U259="zníž. prenesená",N259,0)</f>
        <v>0</v>
      </c>
      <c r="BI259" s="145">
        <f>IF(U259="nulová",N259,0)</f>
        <v>0</v>
      </c>
      <c r="BJ259" s="21" t="s">
        <v>146</v>
      </c>
      <c r="BK259" s="146">
        <f>ROUND(L259*K259,3)</f>
        <v>0</v>
      </c>
      <c r="BL259" s="21" t="s">
        <v>145</v>
      </c>
      <c r="BM259" s="21" t="s">
        <v>354</v>
      </c>
    </row>
    <row r="260" spans="2:65" s="12" customFormat="1" ht="16.5" customHeight="1">
      <c r="B260" s="163"/>
      <c r="C260" s="164"/>
      <c r="D260" s="164"/>
      <c r="E260" s="165" t="s">
        <v>5</v>
      </c>
      <c r="F260" s="243" t="s">
        <v>355</v>
      </c>
      <c r="G260" s="244"/>
      <c r="H260" s="244"/>
      <c r="I260" s="244"/>
      <c r="J260" s="164"/>
      <c r="K260" s="165" t="s">
        <v>5</v>
      </c>
      <c r="L260" s="164"/>
      <c r="M260" s="164"/>
      <c r="N260" s="164"/>
      <c r="O260" s="164"/>
      <c r="P260" s="164"/>
      <c r="Q260" s="164"/>
      <c r="R260" s="166"/>
      <c r="T260" s="167"/>
      <c r="U260" s="164"/>
      <c r="V260" s="164"/>
      <c r="W260" s="164"/>
      <c r="X260" s="164"/>
      <c r="Y260" s="164"/>
      <c r="Z260" s="164"/>
      <c r="AA260" s="168"/>
      <c r="AT260" s="169" t="s">
        <v>149</v>
      </c>
      <c r="AU260" s="169" t="s">
        <v>146</v>
      </c>
      <c r="AV260" s="12" t="s">
        <v>80</v>
      </c>
      <c r="AW260" s="12" t="s">
        <v>29</v>
      </c>
      <c r="AX260" s="12" t="s">
        <v>73</v>
      </c>
      <c r="AY260" s="169" t="s">
        <v>140</v>
      </c>
    </row>
    <row r="261" spans="2:65" s="10" customFormat="1" ht="16.5" customHeight="1">
      <c r="B261" s="147"/>
      <c r="C261" s="148"/>
      <c r="D261" s="148"/>
      <c r="E261" s="149" t="s">
        <v>5</v>
      </c>
      <c r="F261" s="239" t="s">
        <v>356</v>
      </c>
      <c r="G261" s="240"/>
      <c r="H261" s="240"/>
      <c r="I261" s="240"/>
      <c r="J261" s="148"/>
      <c r="K261" s="150">
        <v>19.32</v>
      </c>
      <c r="L261" s="148"/>
      <c r="M261" s="148"/>
      <c r="N261" s="148"/>
      <c r="O261" s="148"/>
      <c r="P261" s="148"/>
      <c r="Q261" s="148"/>
      <c r="R261" s="151"/>
      <c r="T261" s="152"/>
      <c r="U261" s="148"/>
      <c r="V261" s="148"/>
      <c r="W261" s="148"/>
      <c r="X261" s="148"/>
      <c r="Y261" s="148"/>
      <c r="Z261" s="148"/>
      <c r="AA261" s="153"/>
      <c r="AT261" s="154" t="s">
        <v>149</v>
      </c>
      <c r="AU261" s="154" t="s">
        <v>146</v>
      </c>
      <c r="AV261" s="10" t="s">
        <v>146</v>
      </c>
      <c r="AW261" s="10" t="s">
        <v>29</v>
      </c>
      <c r="AX261" s="10" t="s">
        <v>80</v>
      </c>
      <c r="AY261" s="154" t="s">
        <v>140</v>
      </c>
    </row>
    <row r="262" spans="2:65" s="9" customFormat="1" ht="29.85" customHeight="1">
      <c r="B262" s="125"/>
      <c r="C262" s="126"/>
      <c r="D262" s="135" t="s">
        <v>105</v>
      </c>
      <c r="E262" s="135"/>
      <c r="F262" s="135"/>
      <c r="G262" s="135"/>
      <c r="H262" s="135"/>
      <c r="I262" s="135"/>
      <c r="J262" s="135"/>
      <c r="K262" s="135"/>
      <c r="L262" s="135"/>
      <c r="M262" s="135"/>
      <c r="N262" s="256">
        <f>BK262</f>
        <v>0</v>
      </c>
      <c r="O262" s="257"/>
      <c r="P262" s="257"/>
      <c r="Q262" s="257"/>
      <c r="R262" s="128"/>
      <c r="T262" s="129"/>
      <c r="U262" s="126"/>
      <c r="V262" s="126"/>
      <c r="W262" s="130">
        <f>SUM(W263:W321)</f>
        <v>153.24942965</v>
      </c>
      <c r="X262" s="126"/>
      <c r="Y262" s="130">
        <f>SUM(Y263:Y321)</f>
        <v>11.264078819999998</v>
      </c>
      <c r="Z262" s="126"/>
      <c r="AA262" s="131">
        <f>SUM(AA263:AA321)</f>
        <v>0</v>
      </c>
      <c r="AR262" s="132" t="s">
        <v>80</v>
      </c>
      <c r="AT262" s="133" t="s">
        <v>72</v>
      </c>
      <c r="AU262" s="133" t="s">
        <v>80</v>
      </c>
      <c r="AY262" s="132" t="s">
        <v>140</v>
      </c>
      <c r="BK262" s="134">
        <f>SUM(BK263:BK321)</f>
        <v>0</v>
      </c>
    </row>
    <row r="263" spans="2:65" s="1" customFormat="1" ht="25.5" customHeight="1">
      <c r="B263" s="136"/>
      <c r="C263" s="137" t="s">
        <v>357</v>
      </c>
      <c r="D263" s="137" t="s">
        <v>141</v>
      </c>
      <c r="E263" s="138" t="s">
        <v>358</v>
      </c>
      <c r="F263" s="235" t="s">
        <v>359</v>
      </c>
      <c r="G263" s="235"/>
      <c r="H263" s="235"/>
      <c r="I263" s="235"/>
      <c r="J263" s="139" t="s">
        <v>201</v>
      </c>
      <c r="K263" s="140">
        <v>2.5049999999999999</v>
      </c>
      <c r="L263" s="236"/>
      <c r="M263" s="236"/>
      <c r="N263" s="236">
        <f>ROUND(L263*K263,3)</f>
        <v>0</v>
      </c>
      <c r="O263" s="236"/>
      <c r="P263" s="236"/>
      <c r="Q263" s="236"/>
      <c r="R263" s="141"/>
      <c r="T263" s="142" t="s">
        <v>5</v>
      </c>
      <c r="U263" s="43" t="s">
        <v>40</v>
      </c>
      <c r="V263" s="143">
        <v>0.43920999999999999</v>
      </c>
      <c r="W263" s="143">
        <f>V263*K263</f>
        <v>1.10022105</v>
      </c>
      <c r="X263" s="143">
        <v>3.9570000000000001E-2</v>
      </c>
      <c r="Y263" s="143">
        <f>X263*K263</f>
        <v>9.9122849999999998E-2</v>
      </c>
      <c r="Z263" s="143">
        <v>0</v>
      </c>
      <c r="AA263" s="144">
        <f>Z263*K263</f>
        <v>0</v>
      </c>
      <c r="AR263" s="21" t="s">
        <v>145</v>
      </c>
      <c r="AT263" s="21" t="s">
        <v>141</v>
      </c>
      <c r="AU263" s="21" t="s">
        <v>146</v>
      </c>
      <c r="AY263" s="21" t="s">
        <v>140</v>
      </c>
      <c r="BE263" s="145">
        <f>IF(U263="základná",N263,0)</f>
        <v>0</v>
      </c>
      <c r="BF263" s="145">
        <f>IF(U263="znížená",N263,0)</f>
        <v>0</v>
      </c>
      <c r="BG263" s="145">
        <f>IF(U263="zákl. prenesená",N263,0)</f>
        <v>0</v>
      </c>
      <c r="BH263" s="145">
        <f>IF(U263="zníž. prenesená",N263,0)</f>
        <v>0</v>
      </c>
      <c r="BI263" s="145">
        <f>IF(U263="nulová",N263,0)</f>
        <v>0</v>
      </c>
      <c r="BJ263" s="21" t="s">
        <v>146</v>
      </c>
      <c r="BK263" s="146">
        <f>ROUND(L263*K263,3)</f>
        <v>0</v>
      </c>
      <c r="BL263" s="21" t="s">
        <v>145</v>
      </c>
      <c r="BM263" s="21" t="s">
        <v>360</v>
      </c>
    </row>
    <row r="264" spans="2:65" s="12" customFormat="1" ht="16.5" customHeight="1">
      <c r="B264" s="163"/>
      <c r="C264" s="164"/>
      <c r="D264" s="164"/>
      <c r="E264" s="165" t="s">
        <v>5</v>
      </c>
      <c r="F264" s="243" t="s">
        <v>361</v>
      </c>
      <c r="G264" s="244"/>
      <c r="H264" s="244"/>
      <c r="I264" s="244"/>
      <c r="J264" s="164"/>
      <c r="K264" s="165" t="s">
        <v>5</v>
      </c>
      <c r="L264" s="164"/>
      <c r="M264" s="164"/>
      <c r="N264" s="164"/>
      <c r="O264" s="164"/>
      <c r="P264" s="164"/>
      <c r="Q264" s="164"/>
      <c r="R264" s="166"/>
      <c r="T264" s="167"/>
      <c r="U264" s="164"/>
      <c r="V264" s="164"/>
      <c r="W264" s="164"/>
      <c r="X264" s="164"/>
      <c r="Y264" s="164"/>
      <c r="Z264" s="164"/>
      <c r="AA264" s="168"/>
      <c r="AT264" s="169" t="s">
        <v>149</v>
      </c>
      <c r="AU264" s="169" t="s">
        <v>146</v>
      </c>
      <c r="AV264" s="12" t="s">
        <v>80</v>
      </c>
      <c r="AW264" s="12" t="s">
        <v>29</v>
      </c>
      <c r="AX264" s="12" t="s">
        <v>73</v>
      </c>
      <c r="AY264" s="169" t="s">
        <v>140</v>
      </c>
    </row>
    <row r="265" spans="2:65" s="10" customFormat="1" ht="16.5" customHeight="1">
      <c r="B265" s="147"/>
      <c r="C265" s="148"/>
      <c r="D265" s="148"/>
      <c r="E265" s="149" t="s">
        <v>5</v>
      </c>
      <c r="F265" s="239" t="s">
        <v>362</v>
      </c>
      <c r="G265" s="240"/>
      <c r="H265" s="240"/>
      <c r="I265" s="240"/>
      <c r="J265" s="148"/>
      <c r="K265" s="150">
        <v>2.5049999999999999</v>
      </c>
      <c r="L265" s="148"/>
      <c r="M265" s="148"/>
      <c r="N265" s="148"/>
      <c r="O265" s="148"/>
      <c r="P265" s="148"/>
      <c r="Q265" s="148"/>
      <c r="R265" s="151"/>
      <c r="T265" s="152"/>
      <c r="U265" s="148"/>
      <c r="V265" s="148"/>
      <c r="W265" s="148"/>
      <c r="X265" s="148"/>
      <c r="Y265" s="148"/>
      <c r="Z265" s="148"/>
      <c r="AA265" s="153"/>
      <c r="AT265" s="154" t="s">
        <v>149</v>
      </c>
      <c r="AU265" s="154" t="s">
        <v>146</v>
      </c>
      <c r="AV265" s="10" t="s">
        <v>146</v>
      </c>
      <c r="AW265" s="10" t="s">
        <v>29</v>
      </c>
      <c r="AX265" s="10" t="s">
        <v>80</v>
      </c>
      <c r="AY265" s="154" t="s">
        <v>140</v>
      </c>
    </row>
    <row r="266" spans="2:65" s="1" customFormat="1" ht="38.25" customHeight="1">
      <c r="B266" s="136"/>
      <c r="C266" s="137" t="s">
        <v>363</v>
      </c>
      <c r="D266" s="137" t="s">
        <v>141</v>
      </c>
      <c r="E266" s="138" t="s">
        <v>364</v>
      </c>
      <c r="F266" s="235" t="s">
        <v>365</v>
      </c>
      <c r="G266" s="235"/>
      <c r="H266" s="235"/>
      <c r="I266" s="235"/>
      <c r="J266" s="139" t="s">
        <v>201</v>
      </c>
      <c r="K266" s="140">
        <v>80.555999999999997</v>
      </c>
      <c r="L266" s="236"/>
      <c r="M266" s="236"/>
      <c r="N266" s="236">
        <f>ROUND(L266*K266,3)</f>
        <v>0</v>
      </c>
      <c r="O266" s="236"/>
      <c r="P266" s="236"/>
      <c r="Q266" s="236"/>
      <c r="R266" s="141"/>
      <c r="T266" s="142" t="s">
        <v>5</v>
      </c>
      <c r="U266" s="43" t="s">
        <v>40</v>
      </c>
      <c r="V266" s="143">
        <v>0.34799999999999998</v>
      </c>
      <c r="W266" s="143">
        <f>V266*K266</f>
        <v>28.033487999999998</v>
      </c>
      <c r="X266" s="143">
        <v>7.3499999999999998E-3</v>
      </c>
      <c r="Y266" s="143">
        <f>X266*K266</f>
        <v>0.59208659999999991</v>
      </c>
      <c r="Z266" s="143">
        <v>0</v>
      </c>
      <c r="AA266" s="144">
        <f>Z266*K266</f>
        <v>0</v>
      </c>
      <c r="AR266" s="21" t="s">
        <v>145</v>
      </c>
      <c r="AT266" s="21" t="s">
        <v>141</v>
      </c>
      <c r="AU266" s="21" t="s">
        <v>146</v>
      </c>
      <c r="AY266" s="21" t="s">
        <v>140</v>
      </c>
      <c r="BE266" s="145">
        <f>IF(U266="základná",N266,0)</f>
        <v>0</v>
      </c>
      <c r="BF266" s="145">
        <f>IF(U266="znížená",N266,0)</f>
        <v>0</v>
      </c>
      <c r="BG266" s="145">
        <f>IF(U266="zákl. prenesená",N266,0)</f>
        <v>0</v>
      </c>
      <c r="BH266" s="145">
        <f>IF(U266="zníž. prenesená",N266,0)</f>
        <v>0</v>
      </c>
      <c r="BI266" s="145">
        <f>IF(U266="nulová",N266,0)</f>
        <v>0</v>
      </c>
      <c r="BJ266" s="21" t="s">
        <v>146</v>
      </c>
      <c r="BK266" s="146">
        <f>ROUND(L266*K266,3)</f>
        <v>0</v>
      </c>
      <c r="BL266" s="21" t="s">
        <v>145</v>
      </c>
      <c r="BM266" s="21" t="s">
        <v>366</v>
      </c>
    </row>
    <row r="267" spans="2:65" s="12" customFormat="1" ht="16.5" customHeight="1">
      <c r="B267" s="163"/>
      <c r="C267" s="164"/>
      <c r="D267" s="164"/>
      <c r="E267" s="165" t="s">
        <v>5</v>
      </c>
      <c r="F267" s="243" t="s">
        <v>367</v>
      </c>
      <c r="G267" s="244"/>
      <c r="H267" s="244"/>
      <c r="I267" s="244"/>
      <c r="J267" s="164"/>
      <c r="K267" s="165" t="s">
        <v>5</v>
      </c>
      <c r="L267" s="164"/>
      <c r="M267" s="164"/>
      <c r="N267" s="164"/>
      <c r="O267" s="164"/>
      <c r="P267" s="164"/>
      <c r="Q267" s="164"/>
      <c r="R267" s="166"/>
      <c r="T267" s="167"/>
      <c r="U267" s="164"/>
      <c r="V267" s="164"/>
      <c r="W267" s="164"/>
      <c r="X267" s="164"/>
      <c r="Y267" s="164"/>
      <c r="Z267" s="164"/>
      <c r="AA267" s="168"/>
      <c r="AT267" s="169" t="s">
        <v>149</v>
      </c>
      <c r="AU267" s="169" t="s">
        <v>146</v>
      </c>
      <c r="AV267" s="12" t="s">
        <v>80</v>
      </c>
      <c r="AW267" s="12" t="s">
        <v>29</v>
      </c>
      <c r="AX267" s="12" t="s">
        <v>73</v>
      </c>
      <c r="AY267" s="169" t="s">
        <v>140</v>
      </c>
    </row>
    <row r="268" spans="2:65" s="10" customFormat="1" ht="25.5" customHeight="1">
      <c r="B268" s="147"/>
      <c r="C268" s="148"/>
      <c r="D268" s="148"/>
      <c r="E268" s="149" t="s">
        <v>5</v>
      </c>
      <c r="F268" s="239" t="s">
        <v>368</v>
      </c>
      <c r="G268" s="240"/>
      <c r="H268" s="240"/>
      <c r="I268" s="240"/>
      <c r="J268" s="148"/>
      <c r="K268" s="150">
        <v>54.841999999999999</v>
      </c>
      <c r="L268" s="148"/>
      <c r="M268" s="148"/>
      <c r="N268" s="148"/>
      <c r="O268" s="148"/>
      <c r="P268" s="148"/>
      <c r="Q268" s="148"/>
      <c r="R268" s="151"/>
      <c r="T268" s="152"/>
      <c r="U268" s="148"/>
      <c r="V268" s="148"/>
      <c r="W268" s="148"/>
      <c r="X268" s="148"/>
      <c r="Y268" s="148"/>
      <c r="Z268" s="148"/>
      <c r="AA268" s="153"/>
      <c r="AT268" s="154" t="s">
        <v>149</v>
      </c>
      <c r="AU268" s="154" t="s">
        <v>146</v>
      </c>
      <c r="AV268" s="10" t="s">
        <v>146</v>
      </c>
      <c r="AW268" s="10" t="s">
        <v>29</v>
      </c>
      <c r="AX268" s="10" t="s">
        <v>73</v>
      </c>
      <c r="AY268" s="154" t="s">
        <v>140</v>
      </c>
    </row>
    <row r="269" spans="2:65" s="10" customFormat="1" ht="16.5" customHeight="1">
      <c r="B269" s="147"/>
      <c r="C269" s="148"/>
      <c r="D269" s="148"/>
      <c r="E269" s="149" t="s">
        <v>5</v>
      </c>
      <c r="F269" s="239" t="s">
        <v>369</v>
      </c>
      <c r="G269" s="240"/>
      <c r="H269" s="240"/>
      <c r="I269" s="240"/>
      <c r="J269" s="148"/>
      <c r="K269" s="150">
        <v>2.17</v>
      </c>
      <c r="L269" s="148"/>
      <c r="M269" s="148"/>
      <c r="N269" s="148"/>
      <c r="O269" s="148"/>
      <c r="P269" s="148"/>
      <c r="Q269" s="148"/>
      <c r="R269" s="151"/>
      <c r="T269" s="152"/>
      <c r="U269" s="148"/>
      <c r="V269" s="148"/>
      <c r="W269" s="148"/>
      <c r="X269" s="148"/>
      <c r="Y269" s="148"/>
      <c r="Z269" s="148"/>
      <c r="AA269" s="153"/>
      <c r="AT269" s="154" t="s">
        <v>149</v>
      </c>
      <c r="AU269" s="154" t="s">
        <v>146</v>
      </c>
      <c r="AV269" s="10" t="s">
        <v>146</v>
      </c>
      <c r="AW269" s="10" t="s">
        <v>29</v>
      </c>
      <c r="AX269" s="10" t="s">
        <v>73</v>
      </c>
      <c r="AY269" s="154" t="s">
        <v>140</v>
      </c>
    </row>
    <row r="270" spans="2:65" s="12" customFormat="1" ht="16.5" customHeight="1">
      <c r="B270" s="163"/>
      <c r="C270" s="164"/>
      <c r="D270" s="164"/>
      <c r="E270" s="165" t="s">
        <v>5</v>
      </c>
      <c r="F270" s="245" t="s">
        <v>230</v>
      </c>
      <c r="G270" s="246"/>
      <c r="H270" s="246"/>
      <c r="I270" s="246"/>
      <c r="J270" s="164"/>
      <c r="K270" s="165" t="s">
        <v>5</v>
      </c>
      <c r="L270" s="164"/>
      <c r="M270" s="164"/>
      <c r="N270" s="164"/>
      <c r="O270" s="164"/>
      <c r="P270" s="164"/>
      <c r="Q270" s="164"/>
      <c r="R270" s="166"/>
      <c r="T270" s="167"/>
      <c r="U270" s="164"/>
      <c r="V270" s="164"/>
      <c r="W270" s="164"/>
      <c r="X270" s="164"/>
      <c r="Y270" s="164"/>
      <c r="Z270" s="164"/>
      <c r="AA270" s="168"/>
      <c r="AT270" s="169" t="s">
        <v>149</v>
      </c>
      <c r="AU270" s="169" t="s">
        <v>146</v>
      </c>
      <c r="AV270" s="12" t="s">
        <v>80</v>
      </c>
      <c r="AW270" s="12" t="s">
        <v>29</v>
      </c>
      <c r="AX270" s="12" t="s">
        <v>73</v>
      </c>
      <c r="AY270" s="169" t="s">
        <v>140</v>
      </c>
    </row>
    <row r="271" spans="2:65" s="10" customFormat="1" ht="16.5" customHeight="1">
      <c r="B271" s="147"/>
      <c r="C271" s="148"/>
      <c r="D271" s="148"/>
      <c r="E271" s="149" t="s">
        <v>5</v>
      </c>
      <c r="F271" s="239" t="s">
        <v>370</v>
      </c>
      <c r="G271" s="240"/>
      <c r="H271" s="240"/>
      <c r="I271" s="240"/>
      <c r="J271" s="148"/>
      <c r="K271" s="150">
        <v>-5.1449999999999996</v>
      </c>
      <c r="L271" s="148"/>
      <c r="M271" s="148"/>
      <c r="N271" s="148"/>
      <c r="O271" s="148"/>
      <c r="P271" s="148"/>
      <c r="Q271" s="148"/>
      <c r="R271" s="151"/>
      <c r="T271" s="152"/>
      <c r="U271" s="148"/>
      <c r="V271" s="148"/>
      <c r="W271" s="148"/>
      <c r="X271" s="148"/>
      <c r="Y271" s="148"/>
      <c r="Z271" s="148"/>
      <c r="AA271" s="153"/>
      <c r="AT271" s="154" t="s">
        <v>149</v>
      </c>
      <c r="AU271" s="154" t="s">
        <v>146</v>
      </c>
      <c r="AV271" s="10" t="s">
        <v>146</v>
      </c>
      <c r="AW271" s="10" t="s">
        <v>29</v>
      </c>
      <c r="AX271" s="10" t="s">
        <v>73</v>
      </c>
      <c r="AY271" s="154" t="s">
        <v>140</v>
      </c>
    </row>
    <row r="272" spans="2:65" s="12" customFormat="1" ht="16.5" customHeight="1">
      <c r="B272" s="163"/>
      <c r="C272" s="164"/>
      <c r="D272" s="164"/>
      <c r="E272" s="165" t="s">
        <v>5</v>
      </c>
      <c r="F272" s="245" t="s">
        <v>371</v>
      </c>
      <c r="G272" s="246"/>
      <c r="H272" s="246"/>
      <c r="I272" s="246"/>
      <c r="J272" s="164"/>
      <c r="K272" s="165" t="s">
        <v>5</v>
      </c>
      <c r="L272" s="164"/>
      <c r="M272" s="164"/>
      <c r="N272" s="164"/>
      <c r="O272" s="164"/>
      <c r="P272" s="164"/>
      <c r="Q272" s="164"/>
      <c r="R272" s="166"/>
      <c r="T272" s="167"/>
      <c r="U272" s="164"/>
      <c r="V272" s="164"/>
      <c r="W272" s="164"/>
      <c r="X272" s="164"/>
      <c r="Y272" s="164"/>
      <c r="Z272" s="164"/>
      <c r="AA272" s="168"/>
      <c r="AT272" s="169" t="s">
        <v>149</v>
      </c>
      <c r="AU272" s="169" t="s">
        <v>146</v>
      </c>
      <c r="AV272" s="12" t="s">
        <v>80</v>
      </c>
      <c r="AW272" s="12" t="s">
        <v>29</v>
      </c>
      <c r="AX272" s="12" t="s">
        <v>73</v>
      </c>
      <c r="AY272" s="169" t="s">
        <v>140</v>
      </c>
    </row>
    <row r="273" spans="2:65" s="10" customFormat="1" ht="16.5" customHeight="1">
      <c r="B273" s="147"/>
      <c r="C273" s="148"/>
      <c r="D273" s="148"/>
      <c r="E273" s="149" t="s">
        <v>5</v>
      </c>
      <c r="F273" s="239" t="s">
        <v>372</v>
      </c>
      <c r="G273" s="240"/>
      <c r="H273" s="240"/>
      <c r="I273" s="240"/>
      <c r="J273" s="148"/>
      <c r="K273" s="150">
        <v>1.9379999999999999</v>
      </c>
      <c r="L273" s="148"/>
      <c r="M273" s="148"/>
      <c r="N273" s="148"/>
      <c r="O273" s="148"/>
      <c r="P273" s="148"/>
      <c r="Q273" s="148"/>
      <c r="R273" s="151"/>
      <c r="T273" s="152"/>
      <c r="U273" s="148"/>
      <c r="V273" s="148"/>
      <c r="W273" s="148"/>
      <c r="X273" s="148"/>
      <c r="Y273" s="148"/>
      <c r="Z273" s="148"/>
      <c r="AA273" s="153"/>
      <c r="AT273" s="154" t="s">
        <v>149</v>
      </c>
      <c r="AU273" s="154" t="s">
        <v>146</v>
      </c>
      <c r="AV273" s="10" t="s">
        <v>146</v>
      </c>
      <c r="AW273" s="10" t="s">
        <v>29</v>
      </c>
      <c r="AX273" s="10" t="s">
        <v>73</v>
      </c>
      <c r="AY273" s="154" t="s">
        <v>140</v>
      </c>
    </row>
    <row r="274" spans="2:65" s="12" customFormat="1" ht="16.5" customHeight="1">
      <c r="B274" s="163"/>
      <c r="C274" s="164"/>
      <c r="D274" s="164"/>
      <c r="E274" s="165" t="s">
        <v>5</v>
      </c>
      <c r="F274" s="245" t="s">
        <v>373</v>
      </c>
      <c r="G274" s="246"/>
      <c r="H274" s="246"/>
      <c r="I274" s="246"/>
      <c r="J274" s="164"/>
      <c r="K274" s="165" t="s">
        <v>5</v>
      </c>
      <c r="L274" s="164"/>
      <c r="M274" s="164"/>
      <c r="N274" s="164"/>
      <c r="O274" s="164"/>
      <c r="P274" s="164"/>
      <c r="Q274" s="164"/>
      <c r="R274" s="166"/>
      <c r="T274" s="167"/>
      <c r="U274" s="164"/>
      <c r="V274" s="164"/>
      <c r="W274" s="164"/>
      <c r="X274" s="164"/>
      <c r="Y274" s="164"/>
      <c r="Z274" s="164"/>
      <c r="AA274" s="168"/>
      <c r="AT274" s="169" t="s">
        <v>149</v>
      </c>
      <c r="AU274" s="169" t="s">
        <v>146</v>
      </c>
      <c r="AV274" s="12" t="s">
        <v>80</v>
      </c>
      <c r="AW274" s="12" t="s">
        <v>29</v>
      </c>
      <c r="AX274" s="12" t="s">
        <v>73</v>
      </c>
      <c r="AY274" s="169" t="s">
        <v>140</v>
      </c>
    </row>
    <row r="275" spans="2:65" s="10" customFormat="1" ht="25.5" customHeight="1">
      <c r="B275" s="147"/>
      <c r="C275" s="148"/>
      <c r="D275" s="148"/>
      <c r="E275" s="149" t="s">
        <v>5</v>
      </c>
      <c r="F275" s="239" t="s">
        <v>374</v>
      </c>
      <c r="G275" s="240"/>
      <c r="H275" s="240"/>
      <c r="I275" s="240"/>
      <c r="J275" s="148"/>
      <c r="K275" s="150">
        <v>28.780999999999999</v>
      </c>
      <c r="L275" s="148"/>
      <c r="M275" s="148"/>
      <c r="N275" s="148"/>
      <c r="O275" s="148"/>
      <c r="P275" s="148"/>
      <c r="Q275" s="148"/>
      <c r="R275" s="151"/>
      <c r="T275" s="152"/>
      <c r="U275" s="148"/>
      <c r="V275" s="148"/>
      <c r="W275" s="148"/>
      <c r="X275" s="148"/>
      <c r="Y275" s="148"/>
      <c r="Z275" s="148"/>
      <c r="AA275" s="153"/>
      <c r="AT275" s="154" t="s">
        <v>149</v>
      </c>
      <c r="AU275" s="154" t="s">
        <v>146</v>
      </c>
      <c r="AV275" s="10" t="s">
        <v>146</v>
      </c>
      <c r="AW275" s="10" t="s">
        <v>29</v>
      </c>
      <c r="AX275" s="10" t="s">
        <v>73</v>
      </c>
      <c r="AY275" s="154" t="s">
        <v>140</v>
      </c>
    </row>
    <row r="276" spans="2:65" s="10" customFormat="1" ht="16.5" customHeight="1">
      <c r="B276" s="147"/>
      <c r="C276" s="148"/>
      <c r="D276" s="148"/>
      <c r="E276" s="149" t="s">
        <v>5</v>
      </c>
      <c r="F276" s="239" t="s">
        <v>375</v>
      </c>
      <c r="G276" s="240"/>
      <c r="H276" s="240"/>
      <c r="I276" s="240"/>
      <c r="J276" s="148"/>
      <c r="K276" s="150">
        <v>0.47499999999999998</v>
      </c>
      <c r="L276" s="148"/>
      <c r="M276" s="148"/>
      <c r="N276" s="148"/>
      <c r="O276" s="148"/>
      <c r="P276" s="148"/>
      <c r="Q276" s="148"/>
      <c r="R276" s="151"/>
      <c r="T276" s="152"/>
      <c r="U276" s="148"/>
      <c r="V276" s="148"/>
      <c r="W276" s="148"/>
      <c r="X276" s="148"/>
      <c r="Y276" s="148"/>
      <c r="Z276" s="148"/>
      <c r="AA276" s="153"/>
      <c r="AT276" s="154" t="s">
        <v>149</v>
      </c>
      <c r="AU276" s="154" t="s">
        <v>146</v>
      </c>
      <c r="AV276" s="10" t="s">
        <v>146</v>
      </c>
      <c r="AW276" s="10" t="s">
        <v>29</v>
      </c>
      <c r="AX276" s="10" t="s">
        <v>73</v>
      </c>
      <c r="AY276" s="154" t="s">
        <v>140</v>
      </c>
    </row>
    <row r="277" spans="2:65" s="12" customFormat="1" ht="16.5" customHeight="1">
      <c r="B277" s="163"/>
      <c r="C277" s="164"/>
      <c r="D277" s="164"/>
      <c r="E277" s="165" t="s">
        <v>5</v>
      </c>
      <c r="F277" s="245" t="s">
        <v>376</v>
      </c>
      <c r="G277" s="246"/>
      <c r="H277" s="246"/>
      <c r="I277" s="246"/>
      <c r="J277" s="164"/>
      <c r="K277" s="165" t="s">
        <v>5</v>
      </c>
      <c r="L277" s="164"/>
      <c r="M277" s="164"/>
      <c r="N277" s="164"/>
      <c r="O277" s="164"/>
      <c r="P277" s="164"/>
      <c r="Q277" s="164"/>
      <c r="R277" s="166"/>
      <c r="T277" s="167"/>
      <c r="U277" s="164"/>
      <c r="V277" s="164"/>
      <c r="W277" s="164"/>
      <c r="X277" s="164"/>
      <c r="Y277" s="164"/>
      <c r="Z277" s="164"/>
      <c r="AA277" s="168"/>
      <c r="AT277" s="169" t="s">
        <v>149</v>
      </c>
      <c r="AU277" s="169" t="s">
        <v>146</v>
      </c>
      <c r="AV277" s="12" t="s">
        <v>80</v>
      </c>
      <c r="AW277" s="12" t="s">
        <v>29</v>
      </c>
      <c r="AX277" s="12" t="s">
        <v>73</v>
      </c>
      <c r="AY277" s="169" t="s">
        <v>140</v>
      </c>
    </row>
    <row r="278" spans="2:65" s="10" customFormat="1" ht="16.5" customHeight="1">
      <c r="B278" s="147"/>
      <c r="C278" s="148"/>
      <c r="D278" s="148"/>
      <c r="E278" s="149" t="s">
        <v>5</v>
      </c>
      <c r="F278" s="239" t="s">
        <v>377</v>
      </c>
      <c r="G278" s="240"/>
      <c r="H278" s="240"/>
      <c r="I278" s="240"/>
      <c r="J278" s="148"/>
      <c r="K278" s="150">
        <v>-2.5049999999999999</v>
      </c>
      <c r="L278" s="148"/>
      <c r="M278" s="148"/>
      <c r="N278" s="148"/>
      <c r="O278" s="148"/>
      <c r="P278" s="148"/>
      <c r="Q278" s="148"/>
      <c r="R278" s="151"/>
      <c r="T278" s="152"/>
      <c r="U278" s="148"/>
      <c r="V278" s="148"/>
      <c r="W278" s="148"/>
      <c r="X278" s="148"/>
      <c r="Y278" s="148"/>
      <c r="Z278" s="148"/>
      <c r="AA278" s="153"/>
      <c r="AT278" s="154" t="s">
        <v>149</v>
      </c>
      <c r="AU278" s="154" t="s">
        <v>146</v>
      </c>
      <c r="AV278" s="10" t="s">
        <v>146</v>
      </c>
      <c r="AW278" s="10" t="s">
        <v>29</v>
      </c>
      <c r="AX278" s="10" t="s">
        <v>73</v>
      </c>
      <c r="AY278" s="154" t="s">
        <v>140</v>
      </c>
    </row>
    <row r="279" spans="2:65" s="11" customFormat="1" ht="16.5" customHeight="1">
      <c r="B279" s="155"/>
      <c r="C279" s="156"/>
      <c r="D279" s="156"/>
      <c r="E279" s="157" t="s">
        <v>5</v>
      </c>
      <c r="F279" s="241" t="s">
        <v>156</v>
      </c>
      <c r="G279" s="242"/>
      <c r="H279" s="242"/>
      <c r="I279" s="242"/>
      <c r="J279" s="156"/>
      <c r="K279" s="158">
        <v>80.555999999999997</v>
      </c>
      <c r="L279" s="156"/>
      <c r="M279" s="156"/>
      <c r="N279" s="156"/>
      <c r="O279" s="156"/>
      <c r="P279" s="156"/>
      <c r="Q279" s="156"/>
      <c r="R279" s="159"/>
      <c r="T279" s="160"/>
      <c r="U279" s="156"/>
      <c r="V279" s="156"/>
      <c r="W279" s="156"/>
      <c r="X279" s="156"/>
      <c r="Y279" s="156"/>
      <c r="Z279" s="156"/>
      <c r="AA279" s="161"/>
      <c r="AT279" s="162" t="s">
        <v>149</v>
      </c>
      <c r="AU279" s="162" t="s">
        <v>146</v>
      </c>
      <c r="AV279" s="11" t="s">
        <v>145</v>
      </c>
      <c r="AW279" s="11" t="s">
        <v>29</v>
      </c>
      <c r="AX279" s="11" t="s">
        <v>80</v>
      </c>
      <c r="AY279" s="162" t="s">
        <v>140</v>
      </c>
    </row>
    <row r="280" spans="2:65" s="1" customFormat="1" ht="51" customHeight="1">
      <c r="B280" s="136"/>
      <c r="C280" s="137" t="s">
        <v>378</v>
      </c>
      <c r="D280" s="137" t="s">
        <v>141</v>
      </c>
      <c r="E280" s="138" t="s">
        <v>379</v>
      </c>
      <c r="F280" s="235" t="s">
        <v>380</v>
      </c>
      <c r="G280" s="235"/>
      <c r="H280" s="235"/>
      <c r="I280" s="235"/>
      <c r="J280" s="139" t="s">
        <v>201</v>
      </c>
      <c r="K280" s="140">
        <v>80.555999999999997</v>
      </c>
      <c r="L280" s="236"/>
      <c r="M280" s="236"/>
      <c r="N280" s="236">
        <f>ROUND(L280*K280,3)</f>
        <v>0</v>
      </c>
      <c r="O280" s="236"/>
      <c r="P280" s="236"/>
      <c r="Q280" s="236"/>
      <c r="R280" s="141"/>
      <c r="T280" s="142" t="s">
        <v>5</v>
      </c>
      <c r="U280" s="43" t="s">
        <v>40</v>
      </c>
      <c r="V280" s="143">
        <v>0.38900000000000001</v>
      </c>
      <c r="W280" s="143">
        <f>V280*K280</f>
        <v>31.336283999999999</v>
      </c>
      <c r="X280" s="143">
        <v>1.312E-2</v>
      </c>
      <c r="Y280" s="143">
        <f>X280*K280</f>
        <v>1.0568947199999998</v>
      </c>
      <c r="Z280" s="143">
        <v>0</v>
      </c>
      <c r="AA280" s="144">
        <f>Z280*K280</f>
        <v>0</v>
      </c>
      <c r="AR280" s="21" t="s">
        <v>145</v>
      </c>
      <c r="AT280" s="21" t="s">
        <v>141</v>
      </c>
      <c r="AU280" s="21" t="s">
        <v>146</v>
      </c>
      <c r="AY280" s="21" t="s">
        <v>140</v>
      </c>
      <c r="BE280" s="145">
        <f>IF(U280="základná",N280,0)</f>
        <v>0</v>
      </c>
      <c r="BF280" s="145">
        <f>IF(U280="znížená",N280,0)</f>
        <v>0</v>
      </c>
      <c r="BG280" s="145">
        <f>IF(U280="zákl. prenesená",N280,0)</f>
        <v>0</v>
      </c>
      <c r="BH280" s="145">
        <f>IF(U280="zníž. prenesená",N280,0)</f>
        <v>0</v>
      </c>
      <c r="BI280" s="145">
        <f>IF(U280="nulová",N280,0)</f>
        <v>0</v>
      </c>
      <c r="BJ280" s="21" t="s">
        <v>146</v>
      </c>
      <c r="BK280" s="146">
        <f>ROUND(L280*K280,3)</f>
        <v>0</v>
      </c>
      <c r="BL280" s="21" t="s">
        <v>145</v>
      </c>
      <c r="BM280" s="21" t="s">
        <v>381</v>
      </c>
    </row>
    <row r="281" spans="2:65" s="1" customFormat="1" ht="38.25" customHeight="1">
      <c r="B281" s="136"/>
      <c r="C281" s="137" t="s">
        <v>382</v>
      </c>
      <c r="D281" s="137" t="s">
        <v>141</v>
      </c>
      <c r="E281" s="138" t="s">
        <v>383</v>
      </c>
      <c r="F281" s="235" t="s">
        <v>384</v>
      </c>
      <c r="G281" s="235"/>
      <c r="H281" s="235"/>
      <c r="I281" s="235"/>
      <c r="J281" s="139" t="s">
        <v>201</v>
      </c>
      <c r="K281" s="140">
        <v>62.720999999999997</v>
      </c>
      <c r="L281" s="236"/>
      <c r="M281" s="236"/>
      <c r="N281" s="236">
        <f>ROUND(L281*K281,3)</f>
        <v>0</v>
      </c>
      <c r="O281" s="236"/>
      <c r="P281" s="236"/>
      <c r="Q281" s="236"/>
      <c r="R281" s="141"/>
      <c r="T281" s="142" t="s">
        <v>5</v>
      </c>
      <c r="U281" s="43" t="s">
        <v>40</v>
      </c>
      <c r="V281" s="143">
        <v>0.35859999999999997</v>
      </c>
      <c r="W281" s="143">
        <f>V281*K281</f>
        <v>22.491750599999996</v>
      </c>
      <c r="X281" s="143">
        <v>2.8999999999999998E-3</v>
      </c>
      <c r="Y281" s="143">
        <f>X281*K281</f>
        <v>0.18189089999999997</v>
      </c>
      <c r="Z281" s="143">
        <v>0</v>
      </c>
      <c r="AA281" s="144">
        <f>Z281*K281</f>
        <v>0</v>
      </c>
      <c r="AR281" s="21" t="s">
        <v>145</v>
      </c>
      <c r="AT281" s="21" t="s">
        <v>141</v>
      </c>
      <c r="AU281" s="21" t="s">
        <v>146</v>
      </c>
      <c r="AY281" s="21" t="s">
        <v>140</v>
      </c>
      <c r="BE281" s="145">
        <f>IF(U281="základná",N281,0)</f>
        <v>0</v>
      </c>
      <c r="BF281" s="145">
        <f>IF(U281="znížená",N281,0)</f>
        <v>0</v>
      </c>
      <c r="BG281" s="145">
        <f>IF(U281="zákl. prenesená",N281,0)</f>
        <v>0</v>
      </c>
      <c r="BH281" s="145">
        <f>IF(U281="zníž. prenesená",N281,0)</f>
        <v>0</v>
      </c>
      <c r="BI281" s="145">
        <f>IF(U281="nulová",N281,0)</f>
        <v>0</v>
      </c>
      <c r="BJ281" s="21" t="s">
        <v>146</v>
      </c>
      <c r="BK281" s="146">
        <f>ROUND(L281*K281,3)</f>
        <v>0</v>
      </c>
      <c r="BL281" s="21" t="s">
        <v>145</v>
      </c>
      <c r="BM281" s="21" t="s">
        <v>385</v>
      </c>
    </row>
    <row r="282" spans="2:65" s="1" customFormat="1" ht="38.25" customHeight="1">
      <c r="B282" s="136"/>
      <c r="C282" s="137" t="s">
        <v>386</v>
      </c>
      <c r="D282" s="137" t="s">
        <v>141</v>
      </c>
      <c r="E282" s="138" t="s">
        <v>387</v>
      </c>
      <c r="F282" s="235" t="s">
        <v>388</v>
      </c>
      <c r="G282" s="235"/>
      <c r="H282" s="235"/>
      <c r="I282" s="235"/>
      <c r="J282" s="139" t="s">
        <v>201</v>
      </c>
      <c r="K282" s="140">
        <v>62.720999999999997</v>
      </c>
      <c r="L282" s="236"/>
      <c r="M282" s="236"/>
      <c r="N282" s="236">
        <f>ROUND(L282*K282,3)</f>
        <v>0</v>
      </c>
      <c r="O282" s="236"/>
      <c r="P282" s="236"/>
      <c r="Q282" s="236"/>
      <c r="R282" s="141"/>
      <c r="T282" s="142" t="s">
        <v>5</v>
      </c>
      <c r="U282" s="43" t="s">
        <v>40</v>
      </c>
      <c r="V282" s="143">
        <v>0.41799999999999998</v>
      </c>
      <c r="W282" s="143">
        <f>V282*K282</f>
        <v>26.217377999999997</v>
      </c>
      <c r="X282" s="143">
        <v>7.3499999999999998E-3</v>
      </c>
      <c r="Y282" s="143">
        <f>X282*K282</f>
        <v>0.46099934999999997</v>
      </c>
      <c r="Z282" s="143">
        <v>0</v>
      </c>
      <c r="AA282" s="144">
        <f>Z282*K282</f>
        <v>0</v>
      </c>
      <c r="AR282" s="21" t="s">
        <v>145</v>
      </c>
      <c r="AT282" s="21" t="s">
        <v>141</v>
      </c>
      <c r="AU282" s="21" t="s">
        <v>146</v>
      </c>
      <c r="AY282" s="21" t="s">
        <v>140</v>
      </c>
      <c r="BE282" s="145">
        <f>IF(U282="základná",N282,0)</f>
        <v>0</v>
      </c>
      <c r="BF282" s="145">
        <f>IF(U282="znížená",N282,0)</f>
        <v>0</v>
      </c>
      <c r="BG282" s="145">
        <f>IF(U282="zákl. prenesená",N282,0)</f>
        <v>0</v>
      </c>
      <c r="BH282" s="145">
        <f>IF(U282="zníž. prenesená",N282,0)</f>
        <v>0</v>
      </c>
      <c r="BI282" s="145">
        <f>IF(U282="nulová",N282,0)</f>
        <v>0</v>
      </c>
      <c r="BJ282" s="21" t="s">
        <v>146</v>
      </c>
      <c r="BK282" s="146">
        <f>ROUND(L282*K282,3)</f>
        <v>0</v>
      </c>
      <c r="BL282" s="21" t="s">
        <v>145</v>
      </c>
      <c r="BM282" s="21" t="s">
        <v>389</v>
      </c>
    </row>
    <row r="283" spans="2:65" s="12" customFormat="1" ht="16.5" customHeight="1">
      <c r="B283" s="163"/>
      <c r="C283" s="164"/>
      <c r="D283" s="164"/>
      <c r="E283" s="165" t="s">
        <v>5</v>
      </c>
      <c r="F283" s="243" t="s">
        <v>390</v>
      </c>
      <c r="G283" s="244"/>
      <c r="H283" s="244"/>
      <c r="I283" s="244"/>
      <c r="J283" s="164"/>
      <c r="K283" s="165" t="s">
        <v>5</v>
      </c>
      <c r="L283" s="164"/>
      <c r="M283" s="164"/>
      <c r="N283" s="164"/>
      <c r="O283" s="164"/>
      <c r="P283" s="164"/>
      <c r="Q283" s="164"/>
      <c r="R283" s="166"/>
      <c r="T283" s="167"/>
      <c r="U283" s="164"/>
      <c r="V283" s="164"/>
      <c r="W283" s="164"/>
      <c r="X283" s="164"/>
      <c r="Y283" s="164"/>
      <c r="Z283" s="164"/>
      <c r="AA283" s="168"/>
      <c r="AT283" s="169" t="s">
        <v>149</v>
      </c>
      <c r="AU283" s="169" t="s">
        <v>146</v>
      </c>
      <c r="AV283" s="12" t="s">
        <v>80</v>
      </c>
      <c r="AW283" s="12" t="s">
        <v>29</v>
      </c>
      <c r="AX283" s="12" t="s">
        <v>73</v>
      </c>
      <c r="AY283" s="169" t="s">
        <v>140</v>
      </c>
    </row>
    <row r="284" spans="2:65" s="10" customFormat="1" ht="16.5" customHeight="1">
      <c r="B284" s="147"/>
      <c r="C284" s="148"/>
      <c r="D284" s="148"/>
      <c r="E284" s="149" t="s">
        <v>5</v>
      </c>
      <c r="F284" s="239" t="s">
        <v>391</v>
      </c>
      <c r="G284" s="240"/>
      <c r="H284" s="240"/>
      <c r="I284" s="240"/>
      <c r="J284" s="148"/>
      <c r="K284" s="150">
        <v>13.2</v>
      </c>
      <c r="L284" s="148"/>
      <c r="M284" s="148"/>
      <c r="N284" s="148"/>
      <c r="O284" s="148"/>
      <c r="P284" s="148"/>
      <c r="Q284" s="148"/>
      <c r="R284" s="151"/>
      <c r="T284" s="152"/>
      <c r="U284" s="148"/>
      <c r="V284" s="148"/>
      <c r="W284" s="148"/>
      <c r="X284" s="148"/>
      <c r="Y284" s="148"/>
      <c r="Z284" s="148"/>
      <c r="AA284" s="153"/>
      <c r="AT284" s="154" t="s">
        <v>149</v>
      </c>
      <c r="AU284" s="154" t="s">
        <v>146</v>
      </c>
      <c r="AV284" s="10" t="s">
        <v>146</v>
      </c>
      <c r="AW284" s="10" t="s">
        <v>29</v>
      </c>
      <c r="AX284" s="10" t="s">
        <v>73</v>
      </c>
      <c r="AY284" s="154" t="s">
        <v>140</v>
      </c>
    </row>
    <row r="285" spans="2:65" s="12" customFormat="1" ht="16.5" customHeight="1">
      <c r="B285" s="163"/>
      <c r="C285" s="164"/>
      <c r="D285" s="164"/>
      <c r="E285" s="165" t="s">
        <v>5</v>
      </c>
      <c r="F285" s="245" t="s">
        <v>392</v>
      </c>
      <c r="G285" s="246"/>
      <c r="H285" s="246"/>
      <c r="I285" s="246"/>
      <c r="J285" s="164"/>
      <c r="K285" s="165" t="s">
        <v>5</v>
      </c>
      <c r="L285" s="164"/>
      <c r="M285" s="164"/>
      <c r="N285" s="164"/>
      <c r="O285" s="164"/>
      <c r="P285" s="164"/>
      <c r="Q285" s="164"/>
      <c r="R285" s="166"/>
      <c r="T285" s="167"/>
      <c r="U285" s="164"/>
      <c r="V285" s="164"/>
      <c r="W285" s="164"/>
      <c r="X285" s="164"/>
      <c r="Y285" s="164"/>
      <c r="Z285" s="164"/>
      <c r="AA285" s="168"/>
      <c r="AT285" s="169" t="s">
        <v>149</v>
      </c>
      <c r="AU285" s="169" t="s">
        <v>146</v>
      </c>
      <c r="AV285" s="12" t="s">
        <v>80</v>
      </c>
      <c r="AW285" s="12" t="s">
        <v>29</v>
      </c>
      <c r="AX285" s="12" t="s">
        <v>73</v>
      </c>
      <c r="AY285" s="169" t="s">
        <v>140</v>
      </c>
    </row>
    <row r="286" spans="2:65" s="10" customFormat="1" ht="16.5" customHeight="1">
      <c r="B286" s="147"/>
      <c r="C286" s="148"/>
      <c r="D286" s="148"/>
      <c r="E286" s="149" t="s">
        <v>5</v>
      </c>
      <c r="F286" s="239" t="s">
        <v>393</v>
      </c>
      <c r="G286" s="240"/>
      <c r="H286" s="240"/>
      <c r="I286" s="240"/>
      <c r="J286" s="148"/>
      <c r="K286" s="150">
        <v>1.24</v>
      </c>
      <c r="L286" s="148"/>
      <c r="M286" s="148"/>
      <c r="N286" s="148"/>
      <c r="O286" s="148"/>
      <c r="P286" s="148"/>
      <c r="Q286" s="148"/>
      <c r="R286" s="151"/>
      <c r="T286" s="152"/>
      <c r="U286" s="148"/>
      <c r="V286" s="148"/>
      <c r="W286" s="148"/>
      <c r="X286" s="148"/>
      <c r="Y286" s="148"/>
      <c r="Z286" s="148"/>
      <c r="AA286" s="153"/>
      <c r="AT286" s="154" t="s">
        <v>149</v>
      </c>
      <c r="AU286" s="154" t="s">
        <v>146</v>
      </c>
      <c r="AV286" s="10" t="s">
        <v>146</v>
      </c>
      <c r="AW286" s="10" t="s">
        <v>29</v>
      </c>
      <c r="AX286" s="10" t="s">
        <v>73</v>
      </c>
      <c r="AY286" s="154" t="s">
        <v>140</v>
      </c>
    </row>
    <row r="287" spans="2:65" s="12" customFormat="1" ht="16.5" customHeight="1">
      <c r="B287" s="163"/>
      <c r="C287" s="164"/>
      <c r="D287" s="164"/>
      <c r="E287" s="165" t="s">
        <v>5</v>
      </c>
      <c r="F287" s="245" t="s">
        <v>394</v>
      </c>
      <c r="G287" s="246"/>
      <c r="H287" s="246"/>
      <c r="I287" s="246"/>
      <c r="J287" s="164"/>
      <c r="K287" s="165" t="s">
        <v>5</v>
      </c>
      <c r="L287" s="164"/>
      <c r="M287" s="164"/>
      <c r="N287" s="164"/>
      <c r="O287" s="164"/>
      <c r="P287" s="164"/>
      <c r="Q287" s="164"/>
      <c r="R287" s="166"/>
      <c r="T287" s="167"/>
      <c r="U287" s="164"/>
      <c r="V287" s="164"/>
      <c r="W287" s="164"/>
      <c r="X287" s="164"/>
      <c r="Y287" s="164"/>
      <c r="Z287" s="164"/>
      <c r="AA287" s="168"/>
      <c r="AT287" s="169" t="s">
        <v>149</v>
      </c>
      <c r="AU287" s="169" t="s">
        <v>146</v>
      </c>
      <c r="AV287" s="12" t="s">
        <v>80</v>
      </c>
      <c r="AW287" s="12" t="s">
        <v>29</v>
      </c>
      <c r="AX287" s="12" t="s">
        <v>73</v>
      </c>
      <c r="AY287" s="169" t="s">
        <v>140</v>
      </c>
    </row>
    <row r="288" spans="2:65" s="10" customFormat="1" ht="16.5" customHeight="1">
      <c r="B288" s="147"/>
      <c r="C288" s="148"/>
      <c r="D288" s="148"/>
      <c r="E288" s="149" t="s">
        <v>5</v>
      </c>
      <c r="F288" s="239" t="s">
        <v>395</v>
      </c>
      <c r="G288" s="240"/>
      <c r="H288" s="240"/>
      <c r="I288" s="240"/>
      <c r="J288" s="148"/>
      <c r="K288" s="150">
        <v>16.713000000000001</v>
      </c>
      <c r="L288" s="148"/>
      <c r="M288" s="148"/>
      <c r="N288" s="148"/>
      <c r="O288" s="148"/>
      <c r="P288" s="148"/>
      <c r="Q288" s="148"/>
      <c r="R288" s="151"/>
      <c r="T288" s="152"/>
      <c r="U288" s="148"/>
      <c r="V288" s="148"/>
      <c r="W288" s="148"/>
      <c r="X288" s="148"/>
      <c r="Y288" s="148"/>
      <c r="Z288" s="148"/>
      <c r="AA288" s="153"/>
      <c r="AT288" s="154" t="s">
        <v>149</v>
      </c>
      <c r="AU288" s="154" t="s">
        <v>146</v>
      </c>
      <c r="AV288" s="10" t="s">
        <v>146</v>
      </c>
      <c r="AW288" s="10" t="s">
        <v>29</v>
      </c>
      <c r="AX288" s="10" t="s">
        <v>73</v>
      </c>
      <c r="AY288" s="154" t="s">
        <v>140</v>
      </c>
    </row>
    <row r="289" spans="2:65" s="12" customFormat="1" ht="16.5" customHeight="1">
      <c r="B289" s="163"/>
      <c r="C289" s="164"/>
      <c r="D289" s="164"/>
      <c r="E289" s="165" t="s">
        <v>5</v>
      </c>
      <c r="F289" s="245" t="s">
        <v>396</v>
      </c>
      <c r="G289" s="246"/>
      <c r="H289" s="246"/>
      <c r="I289" s="246"/>
      <c r="J289" s="164"/>
      <c r="K289" s="165" t="s">
        <v>5</v>
      </c>
      <c r="L289" s="164"/>
      <c r="M289" s="164"/>
      <c r="N289" s="164"/>
      <c r="O289" s="164"/>
      <c r="P289" s="164"/>
      <c r="Q289" s="164"/>
      <c r="R289" s="166"/>
      <c r="T289" s="167"/>
      <c r="U289" s="164"/>
      <c r="V289" s="164"/>
      <c r="W289" s="164"/>
      <c r="X289" s="164"/>
      <c r="Y289" s="164"/>
      <c r="Z289" s="164"/>
      <c r="AA289" s="168"/>
      <c r="AT289" s="169" t="s">
        <v>149</v>
      </c>
      <c r="AU289" s="169" t="s">
        <v>146</v>
      </c>
      <c r="AV289" s="12" t="s">
        <v>80</v>
      </c>
      <c r="AW289" s="12" t="s">
        <v>29</v>
      </c>
      <c r="AX289" s="12" t="s">
        <v>73</v>
      </c>
      <c r="AY289" s="169" t="s">
        <v>140</v>
      </c>
    </row>
    <row r="290" spans="2:65" s="10" customFormat="1" ht="16.5" customHeight="1">
      <c r="B290" s="147"/>
      <c r="C290" s="148"/>
      <c r="D290" s="148"/>
      <c r="E290" s="149" t="s">
        <v>5</v>
      </c>
      <c r="F290" s="239" t="s">
        <v>397</v>
      </c>
      <c r="G290" s="240"/>
      <c r="H290" s="240"/>
      <c r="I290" s="240"/>
      <c r="J290" s="148"/>
      <c r="K290" s="150">
        <v>29.047999999999998</v>
      </c>
      <c r="L290" s="148"/>
      <c r="M290" s="148"/>
      <c r="N290" s="148"/>
      <c r="O290" s="148"/>
      <c r="P290" s="148"/>
      <c r="Q290" s="148"/>
      <c r="R290" s="151"/>
      <c r="T290" s="152"/>
      <c r="U290" s="148"/>
      <c r="V290" s="148"/>
      <c r="W290" s="148"/>
      <c r="X290" s="148"/>
      <c r="Y290" s="148"/>
      <c r="Z290" s="148"/>
      <c r="AA290" s="153"/>
      <c r="AT290" s="154" t="s">
        <v>149</v>
      </c>
      <c r="AU290" s="154" t="s">
        <v>146</v>
      </c>
      <c r="AV290" s="10" t="s">
        <v>146</v>
      </c>
      <c r="AW290" s="10" t="s">
        <v>29</v>
      </c>
      <c r="AX290" s="10" t="s">
        <v>73</v>
      </c>
      <c r="AY290" s="154" t="s">
        <v>140</v>
      </c>
    </row>
    <row r="291" spans="2:65" s="12" customFormat="1" ht="16.5" customHeight="1">
      <c r="B291" s="163"/>
      <c r="C291" s="164"/>
      <c r="D291" s="164"/>
      <c r="E291" s="165" t="s">
        <v>5</v>
      </c>
      <c r="F291" s="245" t="s">
        <v>398</v>
      </c>
      <c r="G291" s="246"/>
      <c r="H291" s="246"/>
      <c r="I291" s="246"/>
      <c r="J291" s="164"/>
      <c r="K291" s="165" t="s">
        <v>5</v>
      </c>
      <c r="L291" s="164"/>
      <c r="M291" s="164"/>
      <c r="N291" s="164"/>
      <c r="O291" s="164"/>
      <c r="P291" s="164"/>
      <c r="Q291" s="164"/>
      <c r="R291" s="166"/>
      <c r="T291" s="167"/>
      <c r="U291" s="164"/>
      <c r="V291" s="164"/>
      <c r="W291" s="164"/>
      <c r="X291" s="164"/>
      <c r="Y291" s="164"/>
      <c r="Z291" s="164"/>
      <c r="AA291" s="168"/>
      <c r="AT291" s="169" t="s">
        <v>149</v>
      </c>
      <c r="AU291" s="169" t="s">
        <v>146</v>
      </c>
      <c r="AV291" s="12" t="s">
        <v>80</v>
      </c>
      <c r="AW291" s="12" t="s">
        <v>29</v>
      </c>
      <c r="AX291" s="12" t="s">
        <v>73</v>
      </c>
      <c r="AY291" s="169" t="s">
        <v>140</v>
      </c>
    </row>
    <row r="292" spans="2:65" s="10" customFormat="1" ht="16.5" customHeight="1">
      <c r="B292" s="147"/>
      <c r="C292" s="148"/>
      <c r="D292" s="148"/>
      <c r="E292" s="149" t="s">
        <v>5</v>
      </c>
      <c r="F292" s="239" t="s">
        <v>399</v>
      </c>
      <c r="G292" s="240"/>
      <c r="H292" s="240"/>
      <c r="I292" s="240"/>
      <c r="J292" s="148"/>
      <c r="K292" s="150">
        <v>2.52</v>
      </c>
      <c r="L292" s="148"/>
      <c r="M292" s="148"/>
      <c r="N292" s="148"/>
      <c r="O292" s="148"/>
      <c r="P292" s="148"/>
      <c r="Q292" s="148"/>
      <c r="R292" s="151"/>
      <c r="T292" s="152"/>
      <c r="U292" s="148"/>
      <c r="V292" s="148"/>
      <c r="W292" s="148"/>
      <c r="X292" s="148"/>
      <c r="Y292" s="148"/>
      <c r="Z292" s="148"/>
      <c r="AA292" s="153"/>
      <c r="AT292" s="154" t="s">
        <v>149</v>
      </c>
      <c r="AU292" s="154" t="s">
        <v>146</v>
      </c>
      <c r="AV292" s="10" t="s">
        <v>146</v>
      </c>
      <c r="AW292" s="10" t="s">
        <v>29</v>
      </c>
      <c r="AX292" s="10" t="s">
        <v>73</v>
      </c>
      <c r="AY292" s="154" t="s">
        <v>140</v>
      </c>
    </row>
    <row r="293" spans="2:65" s="11" customFormat="1" ht="16.5" customHeight="1">
      <c r="B293" s="155"/>
      <c r="C293" s="156"/>
      <c r="D293" s="156"/>
      <c r="E293" s="157" t="s">
        <v>5</v>
      </c>
      <c r="F293" s="241" t="s">
        <v>156</v>
      </c>
      <c r="G293" s="242"/>
      <c r="H293" s="242"/>
      <c r="I293" s="242"/>
      <c r="J293" s="156"/>
      <c r="K293" s="158">
        <v>62.720999999999997</v>
      </c>
      <c r="L293" s="156"/>
      <c r="M293" s="156"/>
      <c r="N293" s="156"/>
      <c r="O293" s="156"/>
      <c r="P293" s="156"/>
      <c r="Q293" s="156"/>
      <c r="R293" s="159"/>
      <c r="T293" s="160"/>
      <c r="U293" s="156"/>
      <c r="V293" s="156"/>
      <c r="W293" s="156"/>
      <c r="X293" s="156"/>
      <c r="Y293" s="156"/>
      <c r="Z293" s="156"/>
      <c r="AA293" s="161"/>
      <c r="AT293" s="162" t="s">
        <v>149</v>
      </c>
      <c r="AU293" s="162" t="s">
        <v>146</v>
      </c>
      <c r="AV293" s="11" t="s">
        <v>145</v>
      </c>
      <c r="AW293" s="11" t="s">
        <v>29</v>
      </c>
      <c r="AX293" s="11" t="s">
        <v>80</v>
      </c>
      <c r="AY293" s="162" t="s">
        <v>140</v>
      </c>
    </row>
    <row r="294" spans="2:65" s="1" customFormat="1" ht="38.25" customHeight="1">
      <c r="B294" s="136"/>
      <c r="C294" s="137" t="s">
        <v>400</v>
      </c>
      <c r="D294" s="137" t="s">
        <v>141</v>
      </c>
      <c r="E294" s="138" t="s">
        <v>401</v>
      </c>
      <c r="F294" s="235" t="s">
        <v>402</v>
      </c>
      <c r="G294" s="235"/>
      <c r="H294" s="235"/>
      <c r="I294" s="235"/>
      <c r="J294" s="139" t="s">
        <v>201</v>
      </c>
      <c r="K294" s="140">
        <v>2.52</v>
      </c>
      <c r="L294" s="236"/>
      <c r="M294" s="236"/>
      <c r="N294" s="236">
        <f>ROUND(L294*K294,3)</f>
        <v>0</v>
      </c>
      <c r="O294" s="236"/>
      <c r="P294" s="236"/>
      <c r="Q294" s="236"/>
      <c r="R294" s="141"/>
      <c r="T294" s="142" t="s">
        <v>5</v>
      </c>
      <c r="U294" s="43" t="s">
        <v>40</v>
      </c>
      <c r="V294" s="143">
        <v>9.1999999999999998E-2</v>
      </c>
      <c r="W294" s="143">
        <f>V294*K294</f>
        <v>0.23183999999999999</v>
      </c>
      <c r="X294" s="143">
        <v>4.0000000000000002E-4</v>
      </c>
      <c r="Y294" s="143">
        <f>X294*K294</f>
        <v>1.008E-3</v>
      </c>
      <c r="Z294" s="143">
        <v>0</v>
      </c>
      <c r="AA294" s="144">
        <f>Z294*K294</f>
        <v>0</v>
      </c>
      <c r="AR294" s="21" t="s">
        <v>145</v>
      </c>
      <c r="AT294" s="21" t="s">
        <v>141</v>
      </c>
      <c r="AU294" s="21" t="s">
        <v>146</v>
      </c>
      <c r="AY294" s="21" t="s">
        <v>140</v>
      </c>
      <c r="BE294" s="145">
        <f>IF(U294="základná",N294,0)</f>
        <v>0</v>
      </c>
      <c r="BF294" s="145">
        <f>IF(U294="znížená",N294,0)</f>
        <v>0</v>
      </c>
      <c r="BG294" s="145">
        <f>IF(U294="zákl. prenesená",N294,0)</f>
        <v>0</v>
      </c>
      <c r="BH294" s="145">
        <f>IF(U294="zníž. prenesená",N294,0)</f>
        <v>0</v>
      </c>
      <c r="BI294" s="145">
        <f>IF(U294="nulová",N294,0)</f>
        <v>0</v>
      </c>
      <c r="BJ294" s="21" t="s">
        <v>146</v>
      </c>
      <c r="BK294" s="146">
        <f>ROUND(L294*K294,3)</f>
        <v>0</v>
      </c>
      <c r="BL294" s="21" t="s">
        <v>145</v>
      </c>
      <c r="BM294" s="21" t="s">
        <v>403</v>
      </c>
    </row>
    <row r="295" spans="2:65" s="12" customFormat="1" ht="16.5" customHeight="1">
      <c r="B295" s="163"/>
      <c r="C295" s="164"/>
      <c r="D295" s="164"/>
      <c r="E295" s="165" t="s">
        <v>5</v>
      </c>
      <c r="F295" s="243" t="s">
        <v>398</v>
      </c>
      <c r="G295" s="244"/>
      <c r="H295" s="244"/>
      <c r="I295" s="244"/>
      <c r="J295" s="164"/>
      <c r="K295" s="165" t="s">
        <v>5</v>
      </c>
      <c r="L295" s="164"/>
      <c r="M295" s="164"/>
      <c r="N295" s="164"/>
      <c r="O295" s="164"/>
      <c r="P295" s="164"/>
      <c r="Q295" s="164"/>
      <c r="R295" s="166"/>
      <c r="T295" s="167"/>
      <c r="U295" s="164"/>
      <c r="V295" s="164"/>
      <c r="W295" s="164"/>
      <c r="X295" s="164"/>
      <c r="Y295" s="164"/>
      <c r="Z295" s="164"/>
      <c r="AA295" s="168"/>
      <c r="AT295" s="169" t="s">
        <v>149</v>
      </c>
      <c r="AU295" s="169" t="s">
        <v>146</v>
      </c>
      <c r="AV295" s="12" t="s">
        <v>80</v>
      </c>
      <c r="AW295" s="12" t="s">
        <v>29</v>
      </c>
      <c r="AX295" s="12" t="s">
        <v>73</v>
      </c>
      <c r="AY295" s="169" t="s">
        <v>140</v>
      </c>
    </row>
    <row r="296" spans="2:65" s="10" customFormat="1" ht="16.5" customHeight="1">
      <c r="B296" s="147"/>
      <c r="C296" s="148"/>
      <c r="D296" s="148"/>
      <c r="E296" s="149" t="s">
        <v>5</v>
      </c>
      <c r="F296" s="239" t="s">
        <v>399</v>
      </c>
      <c r="G296" s="240"/>
      <c r="H296" s="240"/>
      <c r="I296" s="240"/>
      <c r="J296" s="148"/>
      <c r="K296" s="150">
        <v>2.52</v>
      </c>
      <c r="L296" s="148"/>
      <c r="M296" s="148"/>
      <c r="N296" s="148"/>
      <c r="O296" s="148"/>
      <c r="P296" s="148"/>
      <c r="Q296" s="148"/>
      <c r="R296" s="151"/>
      <c r="T296" s="152"/>
      <c r="U296" s="148"/>
      <c r="V296" s="148"/>
      <c r="W296" s="148"/>
      <c r="X296" s="148"/>
      <c r="Y296" s="148"/>
      <c r="Z296" s="148"/>
      <c r="AA296" s="153"/>
      <c r="AT296" s="154" t="s">
        <v>149</v>
      </c>
      <c r="AU296" s="154" t="s">
        <v>146</v>
      </c>
      <c r="AV296" s="10" t="s">
        <v>146</v>
      </c>
      <c r="AW296" s="10" t="s">
        <v>29</v>
      </c>
      <c r="AX296" s="10" t="s">
        <v>80</v>
      </c>
      <c r="AY296" s="154" t="s">
        <v>140</v>
      </c>
    </row>
    <row r="297" spans="2:65" s="1" customFormat="1" ht="38.25" customHeight="1">
      <c r="B297" s="136"/>
      <c r="C297" s="137" t="s">
        <v>404</v>
      </c>
      <c r="D297" s="137" t="s">
        <v>141</v>
      </c>
      <c r="E297" s="138" t="s">
        <v>405</v>
      </c>
      <c r="F297" s="235" t="s">
        <v>406</v>
      </c>
      <c r="G297" s="235"/>
      <c r="H297" s="235"/>
      <c r="I297" s="235"/>
      <c r="J297" s="139" t="s">
        <v>201</v>
      </c>
      <c r="K297" s="140">
        <v>60.201000000000001</v>
      </c>
      <c r="L297" s="236"/>
      <c r="M297" s="236"/>
      <c r="N297" s="236">
        <f>ROUND(L297*K297,3)</f>
        <v>0</v>
      </c>
      <c r="O297" s="236"/>
      <c r="P297" s="236"/>
      <c r="Q297" s="236"/>
      <c r="R297" s="141"/>
      <c r="T297" s="142" t="s">
        <v>5</v>
      </c>
      <c r="U297" s="43" t="s">
        <v>40</v>
      </c>
      <c r="V297" s="143">
        <v>9.1999999999999998E-2</v>
      </c>
      <c r="W297" s="143">
        <f>V297*K297</f>
        <v>5.5384919999999997</v>
      </c>
      <c r="X297" s="143">
        <v>4.0000000000000002E-4</v>
      </c>
      <c r="Y297" s="143">
        <f>X297*K297</f>
        <v>2.4080400000000002E-2</v>
      </c>
      <c r="Z297" s="143">
        <v>0</v>
      </c>
      <c r="AA297" s="144">
        <f>Z297*K297</f>
        <v>0</v>
      </c>
      <c r="AR297" s="21" t="s">
        <v>145</v>
      </c>
      <c r="AT297" s="21" t="s">
        <v>141</v>
      </c>
      <c r="AU297" s="21" t="s">
        <v>146</v>
      </c>
      <c r="AY297" s="21" t="s">
        <v>140</v>
      </c>
      <c r="BE297" s="145">
        <f>IF(U297="základná",N297,0)</f>
        <v>0</v>
      </c>
      <c r="BF297" s="145">
        <f>IF(U297="znížená",N297,0)</f>
        <v>0</v>
      </c>
      <c r="BG297" s="145">
        <f>IF(U297="zákl. prenesená",N297,0)</f>
        <v>0</v>
      </c>
      <c r="BH297" s="145">
        <f>IF(U297="zníž. prenesená",N297,0)</f>
        <v>0</v>
      </c>
      <c r="BI297" s="145">
        <f>IF(U297="nulová",N297,0)</f>
        <v>0</v>
      </c>
      <c r="BJ297" s="21" t="s">
        <v>146</v>
      </c>
      <c r="BK297" s="146">
        <f>ROUND(L297*K297,3)</f>
        <v>0</v>
      </c>
      <c r="BL297" s="21" t="s">
        <v>145</v>
      </c>
      <c r="BM297" s="21" t="s">
        <v>407</v>
      </c>
    </row>
    <row r="298" spans="2:65" s="12" customFormat="1" ht="16.5" customHeight="1">
      <c r="B298" s="163"/>
      <c r="C298" s="164"/>
      <c r="D298" s="164"/>
      <c r="E298" s="165" t="s">
        <v>5</v>
      </c>
      <c r="F298" s="243" t="s">
        <v>390</v>
      </c>
      <c r="G298" s="244"/>
      <c r="H298" s="244"/>
      <c r="I298" s="244"/>
      <c r="J298" s="164"/>
      <c r="K298" s="165" t="s">
        <v>5</v>
      </c>
      <c r="L298" s="164"/>
      <c r="M298" s="164"/>
      <c r="N298" s="164"/>
      <c r="O298" s="164"/>
      <c r="P298" s="164"/>
      <c r="Q298" s="164"/>
      <c r="R298" s="166"/>
      <c r="T298" s="167"/>
      <c r="U298" s="164"/>
      <c r="V298" s="164"/>
      <c r="W298" s="164"/>
      <c r="X298" s="164"/>
      <c r="Y298" s="164"/>
      <c r="Z298" s="164"/>
      <c r="AA298" s="168"/>
      <c r="AT298" s="169" t="s">
        <v>149</v>
      </c>
      <c r="AU298" s="169" t="s">
        <v>146</v>
      </c>
      <c r="AV298" s="12" t="s">
        <v>80</v>
      </c>
      <c r="AW298" s="12" t="s">
        <v>29</v>
      </c>
      <c r="AX298" s="12" t="s">
        <v>73</v>
      </c>
      <c r="AY298" s="169" t="s">
        <v>140</v>
      </c>
    </row>
    <row r="299" spans="2:65" s="10" customFormat="1" ht="16.5" customHeight="1">
      <c r="B299" s="147"/>
      <c r="C299" s="148"/>
      <c r="D299" s="148"/>
      <c r="E299" s="149" t="s">
        <v>5</v>
      </c>
      <c r="F299" s="239" t="s">
        <v>391</v>
      </c>
      <c r="G299" s="240"/>
      <c r="H299" s="240"/>
      <c r="I299" s="240"/>
      <c r="J299" s="148"/>
      <c r="K299" s="150">
        <v>13.2</v>
      </c>
      <c r="L299" s="148"/>
      <c r="M299" s="148"/>
      <c r="N299" s="148"/>
      <c r="O299" s="148"/>
      <c r="P299" s="148"/>
      <c r="Q299" s="148"/>
      <c r="R299" s="151"/>
      <c r="T299" s="152"/>
      <c r="U299" s="148"/>
      <c r="V299" s="148"/>
      <c r="W299" s="148"/>
      <c r="X299" s="148"/>
      <c r="Y299" s="148"/>
      <c r="Z299" s="148"/>
      <c r="AA299" s="153"/>
      <c r="AT299" s="154" t="s">
        <v>149</v>
      </c>
      <c r="AU299" s="154" t="s">
        <v>146</v>
      </c>
      <c r="AV299" s="10" t="s">
        <v>146</v>
      </c>
      <c r="AW299" s="10" t="s">
        <v>29</v>
      </c>
      <c r="AX299" s="10" t="s">
        <v>73</v>
      </c>
      <c r="AY299" s="154" t="s">
        <v>140</v>
      </c>
    </row>
    <row r="300" spans="2:65" s="12" customFormat="1" ht="16.5" customHeight="1">
      <c r="B300" s="163"/>
      <c r="C300" s="164"/>
      <c r="D300" s="164"/>
      <c r="E300" s="165" t="s">
        <v>5</v>
      </c>
      <c r="F300" s="245" t="s">
        <v>392</v>
      </c>
      <c r="G300" s="246"/>
      <c r="H300" s="246"/>
      <c r="I300" s="246"/>
      <c r="J300" s="164"/>
      <c r="K300" s="165" t="s">
        <v>5</v>
      </c>
      <c r="L300" s="164"/>
      <c r="M300" s="164"/>
      <c r="N300" s="164"/>
      <c r="O300" s="164"/>
      <c r="P300" s="164"/>
      <c r="Q300" s="164"/>
      <c r="R300" s="166"/>
      <c r="T300" s="167"/>
      <c r="U300" s="164"/>
      <c r="V300" s="164"/>
      <c r="W300" s="164"/>
      <c r="X300" s="164"/>
      <c r="Y300" s="164"/>
      <c r="Z300" s="164"/>
      <c r="AA300" s="168"/>
      <c r="AT300" s="169" t="s">
        <v>149</v>
      </c>
      <c r="AU300" s="169" t="s">
        <v>146</v>
      </c>
      <c r="AV300" s="12" t="s">
        <v>80</v>
      </c>
      <c r="AW300" s="12" t="s">
        <v>29</v>
      </c>
      <c r="AX300" s="12" t="s">
        <v>73</v>
      </c>
      <c r="AY300" s="169" t="s">
        <v>140</v>
      </c>
    </row>
    <row r="301" spans="2:65" s="10" customFormat="1" ht="16.5" customHeight="1">
      <c r="B301" s="147"/>
      <c r="C301" s="148"/>
      <c r="D301" s="148"/>
      <c r="E301" s="149" t="s">
        <v>5</v>
      </c>
      <c r="F301" s="239" t="s">
        <v>393</v>
      </c>
      <c r="G301" s="240"/>
      <c r="H301" s="240"/>
      <c r="I301" s="240"/>
      <c r="J301" s="148"/>
      <c r="K301" s="150">
        <v>1.24</v>
      </c>
      <c r="L301" s="148"/>
      <c r="M301" s="148"/>
      <c r="N301" s="148"/>
      <c r="O301" s="148"/>
      <c r="P301" s="148"/>
      <c r="Q301" s="148"/>
      <c r="R301" s="151"/>
      <c r="T301" s="152"/>
      <c r="U301" s="148"/>
      <c r="V301" s="148"/>
      <c r="W301" s="148"/>
      <c r="X301" s="148"/>
      <c r="Y301" s="148"/>
      <c r="Z301" s="148"/>
      <c r="AA301" s="153"/>
      <c r="AT301" s="154" t="s">
        <v>149</v>
      </c>
      <c r="AU301" s="154" t="s">
        <v>146</v>
      </c>
      <c r="AV301" s="10" t="s">
        <v>146</v>
      </c>
      <c r="AW301" s="10" t="s">
        <v>29</v>
      </c>
      <c r="AX301" s="10" t="s">
        <v>73</v>
      </c>
      <c r="AY301" s="154" t="s">
        <v>140</v>
      </c>
    </row>
    <row r="302" spans="2:65" s="12" customFormat="1" ht="16.5" customHeight="1">
      <c r="B302" s="163"/>
      <c r="C302" s="164"/>
      <c r="D302" s="164"/>
      <c r="E302" s="165" t="s">
        <v>5</v>
      </c>
      <c r="F302" s="245" t="s">
        <v>394</v>
      </c>
      <c r="G302" s="246"/>
      <c r="H302" s="246"/>
      <c r="I302" s="246"/>
      <c r="J302" s="164"/>
      <c r="K302" s="165" t="s">
        <v>5</v>
      </c>
      <c r="L302" s="164"/>
      <c r="M302" s="164"/>
      <c r="N302" s="164"/>
      <c r="O302" s="164"/>
      <c r="P302" s="164"/>
      <c r="Q302" s="164"/>
      <c r="R302" s="166"/>
      <c r="T302" s="167"/>
      <c r="U302" s="164"/>
      <c r="V302" s="164"/>
      <c r="W302" s="164"/>
      <c r="X302" s="164"/>
      <c r="Y302" s="164"/>
      <c r="Z302" s="164"/>
      <c r="AA302" s="168"/>
      <c r="AT302" s="169" t="s">
        <v>149</v>
      </c>
      <c r="AU302" s="169" t="s">
        <v>146</v>
      </c>
      <c r="AV302" s="12" t="s">
        <v>80</v>
      </c>
      <c r="AW302" s="12" t="s">
        <v>29</v>
      </c>
      <c r="AX302" s="12" t="s">
        <v>73</v>
      </c>
      <c r="AY302" s="169" t="s">
        <v>140</v>
      </c>
    </row>
    <row r="303" spans="2:65" s="10" customFormat="1" ht="16.5" customHeight="1">
      <c r="B303" s="147"/>
      <c r="C303" s="148"/>
      <c r="D303" s="148"/>
      <c r="E303" s="149" t="s">
        <v>5</v>
      </c>
      <c r="F303" s="239" t="s">
        <v>395</v>
      </c>
      <c r="G303" s="240"/>
      <c r="H303" s="240"/>
      <c r="I303" s="240"/>
      <c r="J303" s="148"/>
      <c r="K303" s="150">
        <v>16.713000000000001</v>
      </c>
      <c r="L303" s="148"/>
      <c r="M303" s="148"/>
      <c r="N303" s="148"/>
      <c r="O303" s="148"/>
      <c r="P303" s="148"/>
      <c r="Q303" s="148"/>
      <c r="R303" s="151"/>
      <c r="T303" s="152"/>
      <c r="U303" s="148"/>
      <c r="V303" s="148"/>
      <c r="W303" s="148"/>
      <c r="X303" s="148"/>
      <c r="Y303" s="148"/>
      <c r="Z303" s="148"/>
      <c r="AA303" s="153"/>
      <c r="AT303" s="154" t="s">
        <v>149</v>
      </c>
      <c r="AU303" s="154" t="s">
        <v>146</v>
      </c>
      <c r="AV303" s="10" t="s">
        <v>146</v>
      </c>
      <c r="AW303" s="10" t="s">
        <v>29</v>
      </c>
      <c r="AX303" s="10" t="s">
        <v>73</v>
      </c>
      <c r="AY303" s="154" t="s">
        <v>140</v>
      </c>
    </row>
    <row r="304" spans="2:65" s="12" customFormat="1" ht="16.5" customHeight="1">
      <c r="B304" s="163"/>
      <c r="C304" s="164"/>
      <c r="D304" s="164"/>
      <c r="E304" s="165" t="s">
        <v>5</v>
      </c>
      <c r="F304" s="245" t="s">
        <v>396</v>
      </c>
      <c r="G304" s="246"/>
      <c r="H304" s="246"/>
      <c r="I304" s="246"/>
      <c r="J304" s="164"/>
      <c r="K304" s="165" t="s">
        <v>5</v>
      </c>
      <c r="L304" s="164"/>
      <c r="M304" s="164"/>
      <c r="N304" s="164"/>
      <c r="O304" s="164"/>
      <c r="P304" s="164"/>
      <c r="Q304" s="164"/>
      <c r="R304" s="166"/>
      <c r="T304" s="167"/>
      <c r="U304" s="164"/>
      <c r="V304" s="164"/>
      <c r="W304" s="164"/>
      <c r="X304" s="164"/>
      <c r="Y304" s="164"/>
      <c r="Z304" s="164"/>
      <c r="AA304" s="168"/>
      <c r="AT304" s="169" t="s">
        <v>149</v>
      </c>
      <c r="AU304" s="169" t="s">
        <v>146</v>
      </c>
      <c r="AV304" s="12" t="s">
        <v>80</v>
      </c>
      <c r="AW304" s="12" t="s">
        <v>29</v>
      </c>
      <c r="AX304" s="12" t="s">
        <v>73</v>
      </c>
      <c r="AY304" s="169" t="s">
        <v>140</v>
      </c>
    </row>
    <row r="305" spans="2:65" s="10" customFormat="1" ht="16.5" customHeight="1">
      <c r="B305" s="147"/>
      <c r="C305" s="148"/>
      <c r="D305" s="148"/>
      <c r="E305" s="149" t="s">
        <v>5</v>
      </c>
      <c r="F305" s="239" t="s">
        <v>397</v>
      </c>
      <c r="G305" s="240"/>
      <c r="H305" s="240"/>
      <c r="I305" s="240"/>
      <c r="J305" s="148"/>
      <c r="K305" s="150">
        <v>29.047999999999998</v>
      </c>
      <c r="L305" s="148"/>
      <c r="M305" s="148"/>
      <c r="N305" s="148"/>
      <c r="O305" s="148"/>
      <c r="P305" s="148"/>
      <c r="Q305" s="148"/>
      <c r="R305" s="151"/>
      <c r="T305" s="152"/>
      <c r="U305" s="148"/>
      <c r="V305" s="148"/>
      <c r="W305" s="148"/>
      <c r="X305" s="148"/>
      <c r="Y305" s="148"/>
      <c r="Z305" s="148"/>
      <c r="AA305" s="153"/>
      <c r="AT305" s="154" t="s">
        <v>149</v>
      </c>
      <c r="AU305" s="154" t="s">
        <v>146</v>
      </c>
      <c r="AV305" s="10" t="s">
        <v>146</v>
      </c>
      <c r="AW305" s="10" t="s">
        <v>29</v>
      </c>
      <c r="AX305" s="10" t="s">
        <v>73</v>
      </c>
      <c r="AY305" s="154" t="s">
        <v>140</v>
      </c>
    </row>
    <row r="306" spans="2:65" s="11" customFormat="1" ht="16.5" customHeight="1">
      <c r="B306" s="155"/>
      <c r="C306" s="156"/>
      <c r="D306" s="156"/>
      <c r="E306" s="157" t="s">
        <v>5</v>
      </c>
      <c r="F306" s="241" t="s">
        <v>156</v>
      </c>
      <c r="G306" s="242"/>
      <c r="H306" s="242"/>
      <c r="I306" s="242"/>
      <c r="J306" s="156"/>
      <c r="K306" s="158">
        <v>60.201000000000001</v>
      </c>
      <c r="L306" s="156"/>
      <c r="M306" s="156"/>
      <c r="N306" s="156"/>
      <c r="O306" s="156"/>
      <c r="P306" s="156"/>
      <c r="Q306" s="156"/>
      <c r="R306" s="159"/>
      <c r="T306" s="160"/>
      <c r="U306" s="156"/>
      <c r="V306" s="156"/>
      <c r="W306" s="156"/>
      <c r="X306" s="156"/>
      <c r="Y306" s="156"/>
      <c r="Z306" s="156"/>
      <c r="AA306" s="161"/>
      <c r="AT306" s="162" t="s">
        <v>149</v>
      </c>
      <c r="AU306" s="162" t="s">
        <v>146</v>
      </c>
      <c r="AV306" s="11" t="s">
        <v>145</v>
      </c>
      <c r="AW306" s="11" t="s">
        <v>29</v>
      </c>
      <c r="AX306" s="11" t="s">
        <v>80</v>
      </c>
      <c r="AY306" s="162" t="s">
        <v>140</v>
      </c>
    </row>
    <row r="307" spans="2:65" s="1" customFormat="1" ht="38.25" customHeight="1">
      <c r="B307" s="136"/>
      <c r="C307" s="137" t="s">
        <v>408</v>
      </c>
      <c r="D307" s="137" t="s">
        <v>141</v>
      </c>
      <c r="E307" s="138" t="s">
        <v>409</v>
      </c>
      <c r="F307" s="235" t="s">
        <v>410</v>
      </c>
      <c r="G307" s="235"/>
      <c r="H307" s="235"/>
      <c r="I307" s="235"/>
      <c r="J307" s="139" t="s">
        <v>201</v>
      </c>
      <c r="K307" s="140">
        <v>26.86</v>
      </c>
      <c r="L307" s="236"/>
      <c r="M307" s="236"/>
      <c r="N307" s="236">
        <f>ROUND(L307*K307,3)</f>
        <v>0</v>
      </c>
      <c r="O307" s="236"/>
      <c r="P307" s="236"/>
      <c r="Q307" s="236"/>
      <c r="R307" s="141"/>
      <c r="T307" s="142" t="s">
        <v>5</v>
      </c>
      <c r="U307" s="43" t="s">
        <v>40</v>
      </c>
      <c r="V307" s="143">
        <v>0.51200000000000001</v>
      </c>
      <c r="W307" s="143">
        <f>V307*K307</f>
        <v>13.752319999999999</v>
      </c>
      <c r="X307" s="143">
        <v>8.6999999999999994E-2</v>
      </c>
      <c r="Y307" s="143">
        <f>X307*K307</f>
        <v>2.3368199999999999</v>
      </c>
      <c r="Z307" s="143">
        <v>0</v>
      </c>
      <c r="AA307" s="144">
        <f>Z307*K307</f>
        <v>0</v>
      </c>
      <c r="AR307" s="21" t="s">
        <v>145</v>
      </c>
      <c r="AT307" s="21" t="s">
        <v>141</v>
      </c>
      <c r="AU307" s="21" t="s">
        <v>146</v>
      </c>
      <c r="AY307" s="21" t="s">
        <v>140</v>
      </c>
      <c r="BE307" s="145">
        <f>IF(U307="základná",N307,0)</f>
        <v>0</v>
      </c>
      <c r="BF307" s="145">
        <f>IF(U307="znížená",N307,0)</f>
        <v>0</v>
      </c>
      <c r="BG307" s="145">
        <f>IF(U307="zákl. prenesená",N307,0)</f>
        <v>0</v>
      </c>
      <c r="BH307" s="145">
        <f>IF(U307="zníž. prenesená",N307,0)</f>
        <v>0</v>
      </c>
      <c r="BI307" s="145">
        <f>IF(U307="nulová",N307,0)</f>
        <v>0</v>
      </c>
      <c r="BJ307" s="21" t="s">
        <v>146</v>
      </c>
      <c r="BK307" s="146">
        <f>ROUND(L307*K307,3)</f>
        <v>0</v>
      </c>
      <c r="BL307" s="21" t="s">
        <v>145</v>
      </c>
      <c r="BM307" s="21" t="s">
        <v>411</v>
      </c>
    </row>
    <row r="308" spans="2:65" s="12" customFormat="1" ht="16.5" customHeight="1">
      <c r="B308" s="163"/>
      <c r="C308" s="164"/>
      <c r="D308" s="164"/>
      <c r="E308" s="165" t="s">
        <v>5</v>
      </c>
      <c r="F308" s="243" t="s">
        <v>412</v>
      </c>
      <c r="G308" s="244"/>
      <c r="H308" s="244"/>
      <c r="I308" s="244"/>
      <c r="J308" s="164"/>
      <c r="K308" s="165" t="s">
        <v>5</v>
      </c>
      <c r="L308" s="164"/>
      <c r="M308" s="164"/>
      <c r="N308" s="164"/>
      <c r="O308" s="164"/>
      <c r="P308" s="164"/>
      <c r="Q308" s="164"/>
      <c r="R308" s="166"/>
      <c r="T308" s="167"/>
      <c r="U308" s="164"/>
      <c r="V308" s="164"/>
      <c r="W308" s="164"/>
      <c r="X308" s="164"/>
      <c r="Y308" s="164"/>
      <c r="Z308" s="164"/>
      <c r="AA308" s="168"/>
      <c r="AT308" s="169" t="s">
        <v>149</v>
      </c>
      <c r="AU308" s="169" t="s">
        <v>146</v>
      </c>
      <c r="AV308" s="12" t="s">
        <v>80</v>
      </c>
      <c r="AW308" s="12" t="s">
        <v>29</v>
      </c>
      <c r="AX308" s="12" t="s">
        <v>73</v>
      </c>
      <c r="AY308" s="169" t="s">
        <v>140</v>
      </c>
    </row>
    <row r="309" spans="2:65" s="10" customFormat="1" ht="16.5" customHeight="1">
      <c r="B309" s="147"/>
      <c r="C309" s="148"/>
      <c r="D309" s="148"/>
      <c r="E309" s="149" t="s">
        <v>5</v>
      </c>
      <c r="F309" s="239" t="s">
        <v>413</v>
      </c>
      <c r="G309" s="240"/>
      <c r="H309" s="240"/>
      <c r="I309" s="240"/>
      <c r="J309" s="148"/>
      <c r="K309" s="150">
        <v>26.86</v>
      </c>
      <c r="L309" s="148"/>
      <c r="M309" s="148"/>
      <c r="N309" s="148"/>
      <c r="O309" s="148"/>
      <c r="P309" s="148"/>
      <c r="Q309" s="148"/>
      <c r="R309" s="151"/>
      <c r="T309" s="152"/>
      <c r="U309" s="148"/>
      <c r="V309" s="148"/>
      <c r="W309" s="148"/>
      <c r="X309" s="148"/>
      <c r="Y309" s="148"/>
      <c r="Z309" s="148"/>
      <c r="AA309" s="153"/>
      <c r="AT309" s="154" t="s">
        <v>149</v>
      </c>
      <c r="AU309" s="154" t="s">
        <v>146</v>
      </c>
      <c r="AV309" s="10" t="s">
        <v>146</v>
      </c>
      <c r="AW309" s="10" t="s">
        <v>29</v>
      </c>
      <c r="AX309" s="10" t="s">
        <v>80</v>
      </c>
      <c r="AY309" s="154" t="s">
        <v>140</v>
      </c>
    </row>
    <row r="310" spans="2:65" s="1" customFormat="1" ht="38.25" customHeight="1">
      <c r="B310" s="136"/>
      <c r="C310" s="137" t="s">
        <v>414</v>
      </c>
      <c r="D310" s="137" t="s">
        <v>141</v>
      </c>
      <c r="E310" s="138" t="s">
        <v>415</v>
      </c>
      <c r="F310" s="235" t="s">
        <v>416</v>
      </c>
      <c r="G310" s="235"/>
      <c r="H310" s="235"/>
      <c r="I310" s="235"/>
      <c r="J310" s="139" t="s">
        <v>201</v>
      </c>
      <c r="K310" s="140">
        <v>21.588000000000001</v>
      </c>
      <c r="L310" s="236"/>
      <c r="M310" s="236"/>
      <c r="N310" s="236">
        <f>ROUND(L310*K310,3)</f>
        <v>0</v>
      </c>
      <c r="O310" s="236"/>
      <c r="P310" s="236"/>
      <c r="Q310" s="236"/>
      <c r="R310" s="141"/>
      <c r="T310" s="142" t="s">
        <v>5</v>
      </c>
      <c r="U310" s="43" t="s">
        <v>40</v>
      </c>
      <c r="V310" s="143">
        <v>0.51200000000000001</v>
      </c>
      <c r="W310" s="143">
        <f>V310*K310</f>
        <v>11.053056000000002</v>
      </c>
      <c r="X310" s="143">
        <v>0.10199999999999999</v>
      </c>
      <c r="Y310" s="143">
        <f>X310*K310</f>
        <v>2.2019760000000002</v>
      </c>
      <c r="Z310" s="143">
        <v>0</v>
      </c>
      <c r="AA310" s="144">
        <f>Z310*K310</f>
        <v>0</v>
      </c>
      <c r="AR310" s="21" t="s">
        <v>145</v>
      </c>
      <c r="AT310" s="21" t="s">
        <v>141</v>
      </c>
      <c r="AU310" s="21" t="s">
        <v>146</v>
      </c>
      <c r="AY310" s="21" t="s">
        <v>140</v>
      </c>
      <c r="BE310" s="145">
        <f>IF(U310="základná",N310,0)</f>
        <v>0</v>
      </c>
      <c r="BF310" s="145">
        <f>IF(U310="znížená",N310,0)</f>
        <v>0</v>
      </c>
      <c r="BG310" s="145">
        <f>IF(U310="zákl. prenesená",N310,0)</f>
        <v>0</v>
      </c>
      <c r="BH310" s="145">
        <f>IF(U310="zníž. prenesená",N310,0)</f>
        <v>0</v>
      </c>
      <c r="BI310" s="145">
        <f>IF(U310="nulová",N310,0)</f>
        <v>0</v>
      </c>
      <c r="BJ310" s="21" t="s">
        <v>146</v>
      </c>
      <c r="BK310" s="146">
        <f>ROUND(L310*K310,3)</f>
        <v>0</v>
      </c>
      <c r="BL310" s="21" t="s">
        <v>145</v>
      </c>
      <c r="BM310" s="21" t="s">
        <v>417</v>
      </c>
    </row>
    <row r="311" spans="2:65" s="12" customFormat="1" ht="16.5" customHeight="1">
      <c r="B311" s="163"/>
      <c r="C311" s="164"/>
      <c r="D311" s="164"/>
      <c r="E311" s="165" t="s">
        <v>5</v>
      </c>
      <c r="F311" s="243" t="s">
        <v>373</v>
      </c>
      <c r="G311" s="244"/>
      <c r="H311" s="244"/>
      <c r="I311" s="244"/>
      <c r="J311" s="164"/>
      <c r="K311" s="165" t="s">
        <v>5</v>
      </c>
      <c r="L311" s="164"/>
      <c r="M311" s="164"/>
      <c r="N311" s="164"/>
      <c r="O311" s="164"/>
      <c r="P311" s="164"/>
      <c r="Q311" s="164"/>
      <c r="R311" s="166"/>
      <c r="T311" s="167"/>
      <c r="U311" s="164"/>
      <c r="V311" s="164"/>
      <c r="W311" s="164"/>
      <c r="X311" s="164"/>
      <c r="Y311" s="164"/>
      <c r="Z311" s="164"/>
      <c r="AA311" s="168"/>
      <c r="AT311" s="169" t="s">
        <v>149</v>
      </c>
      <c r="AU311" s="169" t="s">
        <v>146</v>
      </c>
      <c r="AV311" s="12" t="s">
        <v>80</v>
      </c>
      <c r="AW311" s="12" t="s">
        <v>29</v>
      </c>
      <c r="AX311" s="12" t="s">
        <v>73</v>
      </c>
      <c r="AY311" s="169" t="s">
        <v>140</v>
      </c>
    </row>
    <row r="312" spans="2:65" s="10" customFormat="1" ht="16.5" customHeight="1">
      <c r="B312" s="147"/>
      <c r="C312" s="148"/>
      <c r="D312" s="148"/>
      <c r="E312" s="149" t="s">
        <v>5</v>
      </c>
      <c r="F312" s="239" t="s">
        <v>418</v>
      </c>
      <c r="G312" s="240"/>
      <c r="H312" s="240"/>
      <c r="I312" s="240"/>
      <c r="J312" s="148"/>
      <c r="K312" s="150">
        <v>17.03</v>
      </c>
      <c r="L312" s="148"/>
      <c r="M312" s="148"/>
      <c r="N312" s="148"/>
      <c r="O312" s="148"/>
      <c r="P312" s="148"/>
      <c r="Q312" s="148"/>
      <c r="R312" s="151"/>
      <c r="T312" s="152"/>
      <c r="U312" s="148"/>
      <c r="V312" s="148"/>
      <c r="W312" s="148"/>
      <c r="X312" s="148"/>
      <c r="Y312" s="148"/>
      <c r="Z312" s="148"/>
      <c r="AA312" s="153"/>
      <c r="AT312" s="154" t="s">
        <v>149</v>
      </c>
      <c r="AU312" s="154" t="s">
        <v>146</v>
      </c>
      <c r="AV312" s="10" t="s">
        <v>146</v>
      </c>
      <c r="AW312" s="10" t="s">
        <v>29</v>
      </c>
      <c r="AX312" s="10" t="s">
        <v>73</v>
      </c>
      <c r="AY312" s="154" t="s">
        <v>140</v>
      </c>
    </row>
    <row r="313" spans="2:65" s="12" customFormat="1" ht="16.5" customHeight="1">
      <c r="B313" s="163"/>
      <c r="C313" s="164"/>
      <c r="D313" s="164"/>
      <c r="E313" s="165" t="s">
        <v>5</v>
      </c>
      <c r="F313" s="245" t="s">
        <v>419</v>
      </c>
      <c r="G313" s="246"/>
      <c r="H313" s="246"/>
      <c r="I313" s="246"/>
      <c r="J313" s="164"/>
      <c r="K313" s="165" t="s">
        <v>5</v>
      </c>
      <c r="L313" s="164"/>
      <c r="M313" s="164"/>
      <c r="N313" s="164"/>
      <c r="O313" s="164"/>
      <c r="P313" s="164"/>
      <c r="Q313" s="164"/>
      <c r="R313" s="166"/>
      <c r="T313" s="167"/>
      <c r="U313" s="164"/>
      <c r="V313" s="164"/>
      <c r="W313" s="164"/>
      <c r="X313" s="164"/>
      <c r="Y313" s="164"/>
      <c r="Z313" s="164"/>
      <c r="AA313" s="168"/>
      <c r="AT313" s="169" t="s">
        <v>149</v>
      </c>
      <c r="AU313" s="169" t="s">
        <v>146</v>
      </c>
      <c r="AV313" s="12" t="s">
        <v>80</v>
      </c>
      <c r="AW313" s="12" t="s">
        <v>29</v>
      </c>
      <c r="AX313" s="12" t="s">
        <v>73</v>
      </c>
      <c r="AY313" s="169" t="s">
        <v>140</v>
      </c>
    </row>
    <row r="314" spans="2:65" s="10" customFormat="1" ht="16.5" customHeight="1">
      <c r="B314" s="147"/>
      <c r="C314" s="148"/>
      <c r="D314" s="148"/>
      <c r="E314" s="149" t="s">
        <v>5</v>
      </c>
      <c r="F314" s="239" t="s">
        <v>420</v>
      </c>
      <c r="G314" s="240"/>
      <c r="H314" s="240"/>
      <c r="I314" s="240"/>
      <c r="J314" s="148"/>
      <c r="K314" s="150">
        <v>4.5579999999999998</v>
      </c>
      <c r="L314" s="148"/>
      <c r="M314" s="148"/>
      <c r="N314" s="148"/>
      <c r="O314" s="148"/>
      <c r="P314" s="148"/>
      <c r="Q314" s="148"/>
      <c r="R314" s="151"/>
      <c r="T314" s="152"/>
      <c r="U314" s="148"/>
      <c r="V314" s="148"/>
      <c r="W314" s="148"/>
      <c r="X314" s="148"/>
      <c r="Y314" s="148"/>
      <c r="Z314" s="148"/>
      <c r="AA314" s="153"/>
      <c r="AT314" s="154" t="s">
        <v>149</v>
      </c>
      <c r="AU314" s="154" t="s">
        <v>146</v>
      </c>
      <c r="AV314" s="10" t="s">
        <v>146</v>
      </c>
      <c r="AW314" s="10" t="s">
        <v>29</v>
      </c>
      <c r="AX314" s="10" t="s">
        <v>73</v>
      </c>
      <c r="AY314" s="154" t="s">
        <v>140</v>
      </c>
    </row>
    <row r="315" spans="2:65" s="11" customFormat="1" ht="16.5" customHeight="1">
      <c r="B315" s="155"/>
      <c r="C315" s="156"/>
      <c r="D315" s="156"/>
      <c r="E315" s="157" t="s">
        <v>5</v>
      </c>
      <c r="F315" s="241" t="s">
        <v>156</v>
      </c>
      <c r="G315" s="242"/>
      <c r="H315" s="242"/>
      <c r="I315" s="242"/>
      <c r="J315" s="156"/>
      <c r="K315" s="158">
        <v>21.588000000000001</v>
      </c>
      <c r="L315" s="156"/>
      <c r="M315" s="156"/>
      <c r="N315" s="156"/>
      <c r="O315" s="156"/>
      <c r="P315" s="156"/>
      <c r="Q315" s="156"/>
      <c r="R315" s="159"/>
      <c r="T315" s="160"/>
      <c r="U315" s="156"/>
      <c r="V315" s="156"/>
      <c r="W315" s="156"/>
      <c r="X315" s="156"/>
      <c r="Y315" s="156"/>
      <c r="Z315" s="156"/>
      <c r="AA315" s="161"/>
      <c r="AT315" s="162" t="s">
        <v>149</v>
      </c>
      <c r="AU315" s="162" t="s">
        <v>146</v>
      </c>
      <c r="AV315" s="11" t="s">
        <v>145</v>
      </c>
      <c r="AW315" s="11" t="s">
        <v>29</v>
      </c>
      <c r="AX315" s="11" t="s">
        <v>80</v>
      </c>
      <c r="AY315" s="162" t="s">
        <v>140</v>
      </c>
    </row>
    <row r="316" spans="2:65" s="1" customFormat="1" ht="25.5" customHeight="1">
      <c r="B316" s="136"/>
      <c r="C316" s="137" t="s">
        <v>421</v>
      </c>
      <c r="D316" s="137" t="s">
        <v>141</v>
      </c>
      <c r="E316" s="138" t="s">
        <v>422</v>
      </c>
      <c r="F316" s="235" t="s">
        <v>423</v>
      </c>
      <c r="G316" s="235"/>
      <c r="H316" s="235"/>
      <c r="I316" s="235"/>
      <c r="J316" s="139" t="s">
        <v>201</v>
      </c>
      <c r="K316" s="140">
        <v>16.2</v>
      </c>
      <c r="L316" s="236"/>
      <c r="M316" s="236"/>
      <c r="N316" s="236">
        <f>ROUND(L316*K316,3)</f>
        <v>0</v>
      </c>
      <c r="O316" s="236"/>
      <c r="P316" s="236"/>
      <c r="Q316" s="236"/>
      <c r="R316" s="141"/>
      <c r="T316" s="142" t="s">
        <v>5</v>
      </c>
      <c r="U316" s="43" t="s">
        <v>40</v>
      </c>
      <c r="V316" s="143">
        <v>0.83299999999999996</v>
      </c>
      <c r="W316" s="143">
        <f>V316*K316</f>
        <v>13.494599999999998</v>
      </c>
      <c r="X316" s="143">
        <v>0.26600000000000001</v>
      </c>
      <c r="Y316" s="143">
        <f>X316*K316</f>
        <v>4.3091999999999997</v>
      </c>
      <c r="Z316" s="143">
        <v>0</v>
      </c>
      <c r="AA316" s="144">
        <f>Z316*K316</f>
        <v>0</v>
      </c>
      <c r="AR316" s="21" t="s">
        <v>145</v>
      </c>
      <c r="AT316" s="21" t="s">
        <v>141</v>
      </c>
      <c r="AU316" s="21" t="s">
        <v>146</v>
      </c>
      <c r="AY316" s="21" t="s">
        <v>140</v>
      </c>
      <c r="BE316" s="145">
        <f>IF(U316="základná",N316,0)</f>
        <v>0</v>
      </c>
      <c r="BF316" s="145">
        <f>IF(U316="znížená",N316,0)</f>
        <v>0</v>
      </c>
      <c r="BG316" s="145">
        <f>IF(U316="zákl. prenesená",N316,0)</f>
        <v>0</v>
      </c>
      <c r="BH316" s="145">
        <f>IF(U316="zníž. prenesená",N316,0)</f>
        <v>0</v>
      </c>
      <c r="BI316" s="145">
        <f>IF(U316="nulová",N316,0)</f>
        <v>0</v>
      </c>
      <c r="BJ316" s="21" t="s">
        <v>146</v>
      </c>
      <c r="BK316" s="146">
        <f>ROUND(L316*K316,3)</f>
        <v>0</v>
      </c>
      <c r="BL316" s="21" t="s">
        <v>145</v>
      </c>
      <c r="BM316" s="21" t="s">
        <v>424</v>
      </c>
    </row>
    <row r="317" spans="2:65" s="12" customFormat="1" ht="16.5" customHeight="1">
      <c r="B317" s="163"/>
      <c r="C317" s="164"/>
      <c r="D317" s="164"/>
      <c r="E317" s="165" t="s">
        <v>5</v>
      </c>
      <c r="F317" s="243" t="s">
        <v>425</v>
      </c>
      <c r="G317" s="244"/>
      <c r="H317" s="244"/>
      <c r="I317" s="244"/>
      <c r="J317" s="164"/>
      <c r="K317" s="165" t="s">
        <v>5</v>
      </c>
      <c r="L317" s="164"/>
      <c r="M317" s="164"/>
      <c r="N317" s="164"/>
      <c r="O317" s="164"/>
      <c r="P317" s="164"/>
      <c r="Q317" s="164"/>
      <c r="R317" s="166"/>
      <c r="T317" s="167"/>
      <c r="U317" s="164"/>
      <c r="V317" s="164"/>
      <c r="W317" s="164"/>
      <c r="X317" s="164"/>
      <c r="Y317" s="164"/>
      <c r="Z317" s="164"/>
      <c r="AA317" s="168"/>
      <c r="AT317" s="169" t="s">
        <v>149</v>
      </c>
      <c r="AU317" s="169" t="s">
        <v>146</v>
      </c>
      <c r="AV317" s="12" t="s">
        <v>80</v>
      </c>
      <c r="AW317" s="12" t="s">
        <v>29</v>
      </c>
      <c r="AX317" s="12" t="s">
        <v>73</v>
      </c>
      <c r="AY317" s="169" t="s">
        <v>140</v>
      </c>
    </row>
    <row r="318" spans="2:65" s="10" customFormat="1" ht="16.5" customHeight="1">
      <c r="B318" s="147"/>
      <c r="C318" s="148"/>
      <c r="D318" s="148"/>
      <c r="E318" s="149" t="s">
        <v>5</v>
      </c>
      <c r="F318" s="239" t="s">
        <v>426</v>
      </c>
      <c r="G318" s="240"/>
      <c r="H318" s="240"/>
      <c r="I318" s="240"/>
      <c r="J318" s="148"/>
      <c r="K318" s="150">
        <v>14.7</v>
      </c>
      <c r="L318" s="148"/>
      <c r="M318" s="148"/>
      <c r="N318" s="148"/>
      <c r="O318" s="148"/>
      <c r="P318" s="148"/>
      <c r="Q318" s="148"/>
      <c r="R318" s="151"/>
      <c r="T318" s="152"/>
      <c r="U318" s="148"/>
      <c r="V318" s="148"/>
      <c r="W318" s="148"/>
      <c r="X318" s="148"/>
      <c r="Y318" s="148"/>
      <c r="Z318" s="148"/>
      <c r="AA318" s="153"/>
      <c r="AT318" s="154" t="s">
        <v>149</v>
      </c>
      <c r="AU318" s="154" t="s">
        <v>146</v>
      </c>
      <c r="AV318" s="10" t="s">
        <v>146</v>
      </c>
      <c r="AW318" s="10" t="s">
        <v>29</v>
      </c>
      <c r="AX318" s="10" t="s">
        <v>73</v>
      </c>
      <c r="AY318" s="154" t="s">
        <v>140</v>
      </c>
    </row>
    <row r="319" spans="2:65" s="12" customFormat="1" ht="16.5" customHeight="1">
      <c r="B319" s="163"/>
      <c r="C319" s="164"/>
      <c r="D319" s="164"/>
      <c r="E319" s="165" t="s">
        <v>5</v>
      </c>
      <c r="F319" s="245" t="s">
        <v>427</v>
      </c>
      <c r="G319" s="246"/>
      <c r="H319" s="246"/>
      <c r="I319" s="246"/>
      <c r="J319" s="164"/>
      <c r="K319" s="165" t="s">
        <v>5</v>
      </c>
      <c r="L319" s="164"/>
      <c r="M319" s="164"/>
      <c r="N319" s="164"/>
      <c r="O319" s="164"/>
      <c r="P319" s="164"/>
      <c r="Q319" s="164"/>
      <c r="R319" s="166"/>
      <c r="T319" s="167"/>
      <c r="U319" s="164"/>
      <c r="V319" s="164"/>
      <c r="W319" s="164"/>
      <c r="X319" s="164"/>
      <c r="Y319" s="164"/>
      <c r="Z319" s="164"/>
      <c r="AA319" s="168"/>
      <c r="AT319" s="169" t="s">
        <v>149</v>
      </c>
      <c r="AU319" s="169" t="s">
        <v>146</v>
      </c>
      <c r="AV319" s="12" t="s">
        <v>80</v>
      </c>
      <c r="AW319" s="12" t="s">
        <v>29</v>
      </c>
      <c r="AX319" s="12" t="s">
        <v>73</v>
      </c>
      <c r="AY319" s="169" t="s">
        <v>140</v>
      </c>
    </row>
    <row r="320" spans="2:65" s="10" customFormat="1" ht="16.5" customHeight="1">
      <c r="B320" s="147"/>
      <c r="C320" s="148"/>
      <c r="D320" s="148"/>
      <c r="E320" s="149" t="s">
        <v>5</v>
      </c>
      <c r="F320" s="239" t="s">
        <v>428</v>
      </c>
      <c r="G320" s="240"/>
      <c r="H320" s="240"/>
      <c r="I320" s="240"/>
      <c r="J320" s="148"/>
      <c r="K320" s="150">
        <v>1.5</v>
      </c>
      <c r="L320" s="148"/>
      <c r="M320" s="148"/>
      <c r="N320" s="148"/>
      <c r="O320" s="148"/>
      <c r="P320" s="148"/>
      <c r="Q320" s="148"/>
      <c r="R320" s="151"/>
      <c r="T320" s="152"/>
      <c r="U320" s="148"/>
      <c r="V320" s="148"/>
      <c r="W320" s="148"/>
      <c r="X320" s="148"/>
      <c r="Y320" s="148"/>
      <c r="Z320" s="148"/>
      <c r="AA320" s="153"/>
      <c r="AT320" s="154" t="s">
        <v>149</v>
      </c>
      <c r="AU320" s="154" t="s">
        <v>146</v>
      </c>
      <c r="AV320" s="10" t="s">
        <v>146</v>
      </c>
      <c r="AW320" s="10" t="s">
        <v>29</v>
      </c>
      <c r="AX320" s="10" t="s">
        <v>73</v>
      </c>
      <c r="AY320" s="154" t="s">
        <v>140</v>
      </c>
    </row>
    <row r="321" spans="2:65" s="11" customFormat="1" ht="16.5" customHeight="1">
      <c r="B321" s="155"/>
      <c r="C321" s="156"/>
      <c r="D321" s="156"/>
      <c r="E321" s="157" t="s">
        <v>5</v>
      </c>
      <c r="F321" s="241" t="s">
        <v>156</v>
      </c>
      <c r="G321" s="242"/>
      <c r="H321" s="242"/>
      <c r="I321" s="242"/>
      <c r="J321" s="156"/>
      <c r="K321" s="158">
        <v>16.2</v>
      </c>
      <c r="L321" s="156"/>
      <c r="M321" s="156"/>
      <c r="N321" s="156"/>
      <c r="O321" s="156"/>
      <c r="P321" s="156"/>
      <c r="Q321" s="156"/>
      <c r="R321" s="159"/>
      <c r="T321" s="160"/>
      <c r="U321" s="156"/>
      <c r="V321" s="156"/>
      <c r="W321" s="156"/>
      <c r="X321" s="156"/>
      <c r="Y321" s="156"/>
      <c r="Z321" s="156"/>
      <c r="AA321" s="161"/>
      <c r="AT321" s="162" t="s">
        <v>149</v>
      </c>
      <c r="AU321" s="162" t="s">
        <v>146</v>
      </c>
      <c r="AV321" s="11" t="s">
        <v>145</v>
      </c>
      <c r="AW321" s="11" t="s">
        <v>29</v>
      </c>
      <c r="AX321" s="11" t="s">
        <v>80</v>
      </c>
      <c r="AY321" s="162" t="s">
        <v>140</v>
      </c>
    </row>
    <row r="322" spans="2:65" s="9" customFormat="1" ht="29.85" customHeight="1">
      <c r="B322" s="125"/>
      <c r="C322" s="126"/>
      <c r="D322" s="135" t="s">
        <v>106</v>
      </c>
      <c r="E322" s="135"/>
      <c r="F322" s="135"/>
      <c r="G322" s="135"/>
      <c r="H322" s="135"/>
      <c r="I322" s="135"/>
      <c r="J322" s="135"/>
      <c r="K322" s="135"/>
      <c r="L322" s="135"/>
      <c r="M322" s="135"/>
      <c r="N322" s="256">
        <f>BK322</f>
        <v>0</v>
      </c>
      <c r="O322" s="257"/>
      <c r="P322" s="257"/>
      <c r="Q322" s="257"/>
      <c r="R322" s="128"/>
      <c r="T322" s="129"/>
      <c r="U322" s="126"/>
      <c r="V322" s="126"/>
      <c r="W322" s="130">
        <f>SUM(W323:W337)</f>
        <v>28.89404</v>
      </c>
      <c r="X322" s="126"/>
      <c r="Y322" s="130">
        <f>SUM(Y323:Y337)</f>
        <v>9.0255280000000013</v>
      </c>
      <c r="Z322" s="126"/>
      <c r="AA322" s="131">
        <f>SUM(AA323:AA337)</f>
        <v>0</v>
      </c>
      <c r="AR322" s="132" t="s">
        <v>80</v>
      </c>
      <c r="AT322" s="133" t="s">
        <v>72</v>
      </c>
      <c r="AU322" s="133" t="s">
        <v>80</v>
      </c>
      <c r="AY322" s="132" t="s">
        <v>140</v>
      </c>
      <c r="BK322" s="134">
        <f>SUM(BK323:BK337)</f>
        <v>0</v>
      </c>
    </row>
    <row r="323" spans="2:65" s="1" customFormat="1" ht="38.25" customHeight="1">
      <c r="B323" s="136"/>
      <c r="C323" s="137" t="s">
        <v>429</v>
      </c>
      <c r="D323" s="137" t="s">
        <v>141</v>
      </c>
      <c r="E323" s="138" t="s">
        <v>430</v>
      </c>
      <c r="F323" s="235" t="s">
        <v>431</v>
      </c>
      <c r="G323" s="235"/>
      <c r="H323" s="235"/>
      <c r="I323" s="235"/>
      <c r="J323" s="139" t="s">
        <v>235</v>
      </c>
      <c r="K323" s="140">
        <v>32.200000000000003</v>
      </c>
      <c r="L323" s="236"/>
      <c r="M323" s="236"/>
      <c r="N323" s="236">
        <f>ROUND(L323*K323,3)</f>
        <v>0</v>
      </c>
      <c r="O323" s="236"/>
      <c r="P323" s="236"/>
      <c r="Q323" s="236"/>
      <c r="R323" s="141"/>
      <c r="T323" s="142" t="s">
        <v>5</v>
      </c>
      <c r="U323" s="43" t="s">
        <v>40</v>
      </c>
      <c r="V323" s="143">
        <v>0.23400000000000001</v>
      </c>
      <c r="W323" s="143">
        <f>V323*K323</f>
        <v>7.5348000000000015</v>
      </c>
      <c r="X323" s="143">
        <v>0.15906000000000001</v>
      </c>
      <c r="Y323" s="143">
        <f>X323*K323</f>
        <v>5.1217320000000006</v>
      </c>
      <c r="Z323" s="143">
        <v>0</v>
      </c>
      <c r="AA323" s="144">
        <f>Z323*K323</f>
        <v>0</v>
      </c>
      <c r="AR323" s="21" t="s">
        <v>145</v>
      </c>
      <c r="AT323" s="21" t="s">
        <v>141</v>
      </c>
      <c r="AU323" s="21" t="s">
        <v>146</v>
      </c>
      <c r="AY323" s="21" t="s">
        <v>140</v>
      </c>
      <c r="BE323" s="145">
        <f>IF(U323="základná",N323,0)</f>
        <v>0</v>
      </c>
      <c r="BF323" s="145">
        <f>IF(U323="znížená",N323,0)</f>
        <v>0</v>
      </c>
      <c r="BG323" s="145">
        <f>IF(U323="zákl. prenesená",N323,0)</f>
        <v>0</v>
      </c>
      <c r="BH323" s="145">
        <f>IF(U323="zníž. prenesená",N323,0)</f>
        <v>0</v>
      </c>
      <c r="BI323" s="145">
        <f>IF(U323="nulová",N323,0)</f>
        <v>0</v>
      </c>
      <c r="BJ323" s="21" t="s">
        <v>146</v>
      </c>
      <c r="BK323" s="146">
        <f>ROUND(L323*K323,3)</f>
        <v>0</v>
      </c>
      <c r="BL323" s="21" t="s">
        <v>145</v>
      </c>
      <c r="BM323" s="21" t="s">
        <v>432</v>
      </c>
    </row>
    <row r="324" spans="2:65" s="10" customFormat="1" ht="16.5" customHeight="1">
      <c r="B324" s="147"/>
      <c r="C324" s="148"/>
      <c r="D324" s="148"/>
      <c r="E324" s="149" t="s">
        <v>5</v>
      </c>
      <c r="F324" s="237" t="s">
        <v>433</v>
      </c>
      <c r="G324" s="238"/>
      <c r="H324" s="238"/>
      <c r="I324" s="238"/>
      <c r="J324" s="148"/>
      <c r="K324" s="150">
        <v>32.200000000000003</v>
      </c>
      <c r="L324" s="148"/>
      <c r="M324" s="148"/>
      <c r="N324" s="148"/>
      <c r="O324" s="148"/>
      <c r="P324" s="148"/>
      <c r="Q324" s="148"/>
      <c r="R324" s="151"/>
      <c r="T324" s="152"/>
      <c r="U324" s="148"/>
      <c r="V324" s="148"/>
      <c r="W324" s="148"/>
      <c r="X324" s="148"/>
      <c r="Y324" s="148"/>
      <c r="Z324" s="148"/>
      <c r="AA324" s="153"/>
      <c r="AT324" s="154" t="s">
        <v>149</v>
      </c>
      <c r="AU324" s="154" t="s">
        <v>146</v>
      </c>
      <c r="AV324" s="10" t="s">
        <v>146</v>
      </c>
      <c r="AW324" s="10" t="s">
        <v>29</v>
      </c>
      <c r="AX324" s="10" t="s">
        <v>80</v>
      </c>
      <c r="AY324" s="154" t="s">
        <v>140</v>
      </c>
    </row>
    <row r="325" spans="2:65" s="1" customFormat="1" ht="25.5" customHeight="1">
      <c r="B325" s="136"/>
      <c r="C325" s="170" t="s">
        <v>434</v>
      </c>
      <c r="D325" s="170" t="s">
        <v>327</v>
      </c>
      <c r="E325" s="171" t="s">
        <v>435</v>
      </c>
      <c r="F325" s="247" t="s">
        <v>436</v>
      </c>
      <c r="G325" s="247"/>
      <c r="H325" s="247"/>
      <c r="I325" s="247"/>
      <c r="J325" s="172" t="s">
        <v>437</v>
      </c>
      <c r="K325" s="173">
        <v>108.19199999999999</v>
      </c>
      <c r="L325" s="248"/>
      <c r="M325" s="248"/>
      <c r="N325" s="248">
        <f>ROUND(L325*K325,3)</f>
        <v>0</v>
      </c>
      <c r="O325" s="236"/>
      <c r="P325" s="236"/>
      <c r="Q325" s="236"/>
      <c r="R325" s="141"/>
      <c r="T325" s="142" t="s">
        <v>5</v>
      </c>
      <c r="U325" s="43" t="s">
        <v>40</v>
      </c>
      <c r="V325" s="143">
        <v>0</v>
      </c>
      <c r="W325" s="143">
        <f>V325*K325</f>
        <v>0</v>
      </c>
      <c r="X325" s="143">
        <v>3.4000000000000002E-2</v>
      </c>
      <c r="Y325" s="143">
        <f>X325*K325</f>
        <v>3.678528</v>
      </c>
      <c r="Z325" s="143">
        <v>0</v>
      </c>
      <c r="AA325" s="144">
        <f>Z325*K325</f>
        <v>0</v>
      </c>
      <c r="AR325" s="21" t="s">
        <v>190</v>
      </c>
      <c r="AT325" s="21" t="s">
        <v>327</v>
      </c>
      <c r="AU325" s="21" t="s">
        <v>146</v>
      </c>
      <c r="AY325" s="21" t="s">
        <v>140</v>
      </c>
      <c r="BE325" s="145">
        <f>IF(U325="základná",N325,0)</f>
        <v>0</v>
      </c>
      <c r="BF325" s="145">
        <f>IF(U325="znížená",N325,0)</f>
        <v>0</v>
      </c>
      <c r="BG325" s="145">
        <f>IF(U325="zákl. prenesená",N325,0)</f>
        <v>0</v>
      </c>
      <c r="BH325" s="145">
        <f>IF(U325="zníž. prenesená",N325,0)</f>
        <v>0</v>
      </c>
      <c r="BI325" s="145">
        <f>IF(U325="nulová",N325,0)</f>
        <v>0</v>
      </c>
      <c r="BJ325" s="21" t="s">
        <v>146</v>
      </c>
      <c r="BK325" s="146">
        <f>ROUND(L325*K325,3)</f>
        <v>0</v>
      </c>
      <c r="BL325" s="21" t="s">
        <v>145</v>
      </c>
      <c r="BM325" s="21" t="s">
        <v>438</v>
      </c>
    </row>
    <row r="326" spans="2:65" s="1" customFormat="1" ht="38.25" customHeight="1">
      <c r="B326" s="136"/>
      <c r="C326" s="137" t="s">
        <v>439</v>
      </c>
      <c r="D326" s="137" t="s">
        <v>141</v>
      </c>
      <c r="E326" s="138" t="s">
        <v>440</v>
      </c>
      <c r="F326" s="235" t="s">
        <v>441</v>
      </c>
      <c r="G326" s="235"/>
      <c r="H326" s="235"/>
      <c r="I326" s="235"/>
      <c r="J326" s="139" t="s">
        <v>437</v>
      </c>
      <c r="K326" s="140">
        <v>25</v>
      </c>
      <c r="L326" s="236"/>
      <c r="M326" s="236"/>
      <c r="N326" s="236">
        <f>ROUND(L326*K326,3)</f>
        <v>0</v>
      </c>
      <c r="O326" s="236"/>
      <c r="P326" s="236"/>
      <c r="Q326" s="236"/>
      <c r="R326" s="141"/>
      <c r="T326" s="142" t="s">
        <v>5</v>
      </c>
      <c r="U326" s="43" t="s">
        <v>40</v>
      </c>
      <c r="V326" s="143">
        <v>0.42</v>
      </c>
      <c r="W326" s="143">
        <f>V326*K326</f>
        <v>10.5</v>
      </c>
      <c r="X326" s="143">
        <v>1.4999999999999999E-4</v>
      </c>
      <c r="Y326" s="143">
        <f>X326*K326</f>
        <v>3.7499999999999999E-3</v>
      </c>
      <c r="Z326" s="143">
        <v>0</v>
      </c>
      <c r="AA326" s="144">
        <f>Z326*K326</f>
        <v>0</v>
      </c>
      <c r="AR326" s="21" t="s">
        <v>145</v>
      </c>
      <c r="AT326" s="21" t="s">
        <v>141</v>
      </c>
      <c r="AU326" s="21" t="s">
        <v>146</v>
      </c>
      <c r="AY326" s="21" t="s">
        <v>140</v>
      </c>
      <c r="BE326" s="145">
        <f>IF(U326="základná",N326,0)</f>
        <v>0</v>
      </c>
      <c r="BF326" s="145">
        <f>IF(U326="znížená",N326,0)</f>
        <v>0</v>
      </c>
      <c r="BG326" s="145">
        <f>IF(U326="zákl. prenesená",N326,0)</f>
        <v>0</v>
      </c>
      <c r="BH326" s="145">
        <f>IF(U326="zníž. prenesená",N326,0)</f>
        <v>0</v>
      </c>
      <c r="BI326" s="145">
        <f>IF(U326="nulová",N326,0)</f>
        <v>0</v>
      </c>
      <c r="BJ326" s="21" t="s">
        <v>146</v>
      </c>
      <c r="BK326" s="146">
        <f>ROUND(L326*K326,3)</f>
        <v>0</v>
      </c>
      <c r="BL326" s="21" t="s">
        <v>145</v>
      </c>
      <c r="BM326" s="21" t="s">
        <v>442</v>
      </c>
    </row>
    <row r="327" spans="2:65" s="12" customFormat="1" ht="16.5" customHeight="1">
      <c r="B327" s="163"/>
      <c r="C327" s="164"/>
      <c r="D327" s="164"/>
      <c r="E327" s="165" t="s">
        <v>5</v>
      </c>
      <c r="F327" s="243" t="s">
        <v>443</v>
      </c>
      <c r="G327" s="244"/>
      <c r="H327" s="244"/>
      <c r="I327" s="244"/>
      <c r="J327" s="164"/>
      <c r="K327" s="165" t="s">
        <v>5</v>
      </c>
      <c r="L327" s="164"/>
      <c r="M327" s="164"/>
      <c r="N327" s="164"/>
      <c r="O327" s="164"/>
      <c r="P327" s="164"/>
      <c r="Q327" s="164"/>
      <c r="R327" s="166"/>
      <c r="T327" s="167"/>
      <c r="U327" s="164"/>
      <c r="V327" s="164"/>
      <c r="W327" s="164"/>
      <c r="X327" s="164"/>
      <c r="Y327" s="164"/>
      <c r="Z327" s="164"/>
      <c r="AA327" s="168"/>
      <c r="AT327" s="169" t="s">
        <v>149</v>
      </c>
      <c r="AU327" s="169" t="s">
        <v>146</v>
      </c>
      <c r="AV327" s="12" t="s">
        <v>80</v>
      </c>
      <c r="AW327" s="12" t="s">
        <v>29</v>
      </c>
      <c r="AX327" s="12" t="s">
        <v>73</v>
      </c>
      <c r="AY327" s="169" t="s">
        <v>140</v>
      </c>
    </row>
    <row r="328" spans="2:65" s="10" customFormat="1" ht="16.5" customHeight="1">
      <c r="B328" s="147"/>
      <c r="C328" s="148"/>
      <c r="D328" s="148"/>
      <c r="E328" s="149" t="s">
        <v>5</v>
      </c>
      <c r="F328" s="239" t="s">
        <v>287</v>
      </c>
      <c r="G328" s="240"/>
      <c r="H328" s="240"/>
      <c r="I328" s="240"/>
      <c r="J328" s="148"/>
      <c r="K328" s="150">
        <v>25</v>
      </c>
      <c r="L328" s="148"/>
      <c r="M328" s="148"/>
      <c r="N328" s="148"/>
      <c r="O328" s="148"/>
      <c r="P328" s="148"/>
      <c r="Q328" s="148"/>
      <c r="R328" s="151"/>
      <c r="T328" s="152"/>
      <c r="U328" s="148"/>
      <c r="V328" s="148"/>
      <c r="W328" s="148"/>
      <c r="X328" s="148"/>
      <c r="Y328" s="148"/>
      <c r="Z328" s="148"/>
      <c r="AA328" s="153"/>
      <c r="AT328" s="154" t="s">
        <v>149</v>
      </c>
      <c r="AU328" s="154" t="s">
        <v>146</v>
      </c>
      <c r="AV328" s="10" t="s">
        <v>146</v>
      </c>
      <c r="AW328" s="10" t="s">
        <v>29</v>
      </c>
      <c r="AX328" s="10" t="s">
        <v>80</v>
      </c>
      <c r="AY328" s="154" t="s">
        <v>140</v>
      </c>
    </row>
    <row r="329" spans="2:65" s="1" customFormat="1" ht="16.5" customHeight="1">
      <c r="B329" s="136"/>
      <c r="C329" s="170" t="s">
        <v>444</v>
      </c>
      <c r="D329" s="170" t="s">
        <v>327</v>
      </c>
      <c r="E329" s="171" t="s">
        <v>445</v>
      </c>
      <c r="F329" s="247" t="s">
        <v>446</v>
      </c>
      <c r="G329" s="247"/>
      <c r="H329" s="247"/>
      <c r="I329" s="247"/>
      <c r="J329" s="172" t="s">
        <v>437</v>
      </c>
      <c r="K329" s="173">
        <v>25</v>
      </c>
      <c r="L329" s="248"/>
      <c r="M329" s="248"/>
      <c r="N329" s="248">
        <f>ROUND(L329*K329,3)</f>
        <v>0</v>
      </c>
      <c r="O329" s="236"/>
      <c r="P329" s="236"/>
      <c r="Q329" s="236"/>
      <c r="R329" s="141"/>
      <c r="T329" s="142" t="s">
        <v>5</v>
      </c>
      <c r="U329" s="43" t="s">
        <v>40</v>
      </c>
      <c r="V329" s="143">
        <v>0</v>
      </c>
      <c r="W329" s="143">
        <f>V329*K329</f>
        <v>0</v>
      </c>
      <c r="X329" s="143">
        <v>1.14E-3</v>
      </c>
      <c r="Y329" s="143">
        <f>X329*K329</f>
        <v>2.8499999999999998E-2</v>
      </c>
      <c r="Z329" s="143">
        <v>0</v>
      </c>
      <c r="AA329" s="144">
        <f>Z329*K329</f>
        <v>0</v>
      </c>
      <c r="AR329" s="21" t="s">
        <v>190</v>
      </c>
      <c r="AT329" s="21" t="s">
        <v>327</v>
      </c>
      <c r="AU329" s="21" t="s">
        <v>146</v>
      </c>
      <c r="AY329" s="21" t="s">
        <v>140</v>
      </c>
      <c r="BE329" s="145">
        <f>IF(U329="základná",N329,0)</f>
        <v>0</v>
      </c>
      <c r="BF329" s="145">
        <f>IF(U329="znížená",N329,0)</f>
        <v>0</v>
      </c>
      <c r="BG329" s="145">
        <f>IF(U329="zákl. prenesená",N329,0)</f>
        <v>0</v>
      </c>
      <c r="BH329" s="145">
        <f>IF(U329="zníž. prenesená",N329,0)</f>
        <v>0</v>
      </c>
      <c r="BI329" s="145">
        <f>IF(U329="nulová",N329,0)</f>
        <v>0</v>
      </c>
      <c r="BJ329" s="21" t="s">
        <v>146</v>
      </c>
      <c r="BK329" s="146">
        <f>ROUND(L329*K329,3)</f>
        <v>0</v>
      </c>
      <c r="BL329" s="21" t="s">
        <v>145</v>
      </c>
      <c r="BM329" s="21" t="s">
        <v>447</v>
      </c>
    </row>
    <row r="330" spans="2:65" s="1" customFormat="1" ht="16.5" customHeight="1">
      <c r="B330" s="34"/>
      <c r="C330" s="35"/>
      <c r="D330" s="35"/>
      <c r="E330" s="35"/>
      <c r="F330" s="249" t="s">
        <v>448</v>
      </c>
      <c r="G330" s="250"/>
      <c r="H330" s="250"/>
      <c r="I330" s="250"/>
      <c r="J330" s="35"/>
      <c r="K330" s="35"/>
      <c r="L330" s="35"/>
      <c r="M330" s="35"/>
      <c r="N330" s="35"/>
      <c r="O330" s="35"/>
      <c r="P330" s="35"/>
      <c r="Q330" s="35"/>
      <c r="R330" s="36"/>
      <c r="T330" s="174"/>
      <c r="U330" s="35"/>
      <c r="V330" s="35"/>
      <c r="W330" s="35"/>
      <c r="X330" s="35"/>
      <c r="Y330" s="35"/>
      <c r="Z330" s="35"/>
      <c r="AA330" s="73"/>
      <c r="AT330" s="21" t="s">
        <v>449</v>
      </c>
      <c r="AU330" s="21" t="s">
        <v>146</v>
      </c>
    </row>
    <row r="331" spans="2:65" s="1" customFormat="1" ht="38.25" customHeight="1">
      <c r="B331" s="136"/>
      <c r="C331" s="137" t="s">
        <v>450</v>
      </c>
      <c r="D331" s="137" t="s">
        <v>141</v>
      </c>
      <c r="E331" s="138" t="s">
        <v>451</v>
      </c>
      <c r="F331" s="235" t="s">
        <v>452</v>
      </c>
      <c r="G331" s="235"/>
      <c r="H331" s="235"/>
      <c r="I331" s="235"/>
      <c r="J331" s="139" t="s">
        <v>437</v>
      </c>
      <c r="K331" s="140">
        <v>12</v>
      </c>
      <c r="L331" s="236"/>
      <c r="M331" s="236"/>
      <c r="N331" s="236">
        <f>ROUND(L331*K331,3)</f>
        <v>0</v>
      </c>
      <c r="O331" s="236"/>
      <c r="P331" s="236"/>
      <c r="Q331" s="236"/>
      <c r="R331" s="141"/>
      <c r="T331" s="142" t="s">
        <v>5</v>
      </c>
      <c r="U331" s="43" t="s">
        <v>40</v>
      </c>
      <c r="V331" s="143">
        <v>7.6999999999999999E-2</v>
      </c>
      <c r="W331" s="143">
        <f>V331*K331</f>
        <v>0.92399999999999993</v>
      </c>
      <c r="X331" s="143">
        <v>6.9999999999999994E-5</v>
      </c>
      <c r="Y331" s="143">
        <f>X331*K331</f>
        <v>8.3999999999999993E-4</v>
      </c>
      <c r="Z331" s="143">
        <v>0</v>
      </c>
      <c r="AA331" s="144">
        <f>Z331*K331</f>
        <v>0</v>
      </c>
      <c r="AR331" s="21" t="s">
        <v>145</v>
      </c>
      <c r="AT331" s="21" t="s">
        <v>141</v>
      </c>
      <c r="AU331" s="21" t="s">
        <v>146</v>
      </c>
      <c r="AY331" s="21" t="s">
        <v>140</v>
      </c>
      <c r="BE331" s="145">
        <f>IF(U331="základná",N331,0)</f>
        <v>0</v>
      </c>
      <c r="BF331" s="145">
        <f>IF(U331="znížená",N331,0)</f>
        <v>0</v>
      </c>
      <c r="BG331" s="145">
        <f>IF(U331="zákl. prenesená",N331,0)</f>
        <v>0</v>
      </c>
      <c r="BH331" s="145">
        <f>IF(U331="zníž. prenesená",N331,0)</f>
        <v>0</v>
      </c>
      <c r="BI331" s="145">
        <f>IF(U331="nulová",N331,0)</f>
        <v>0</v>
      </c>
      <c r="BJ331" s="21" t="s">
        <v>146</v>
      </c>
      <c r="BK331" s="146">
        <f>ROUND(L331*K331,3)</f>
        <v>0</v>
      </c>
      <c r="BL331" s="21" t="s">
        <v>145</v>
      </c>
      <c r="BM331" s="21" t="s">
        <v>453</v>
      </c>
    </row>
    <row r="332" spans="2:65" s="12" customFormat="1" ht="16.5" customHeight="1">
      <c r="B332" s="163"/>
      <c r="C332" s="164"/>
      <c r="D332" s="164"/>
      <c r="E332" s="165" t="s">
        <v>5</v>
      </c>
      <c r="F332" s="243" t="s">
        <v>454</v>
      </c>
      <c r="G332" s="244"/>
      <c r="H332" s="244"/>
      <c r="I332" s="244"/>
      <c r="J332" s="164"/>
      <c r="K332" s="165" t="s">
        <v>5</v>
      </c>
      <c r="L332" s="164"/>
      <c r="M332" s="164"/>
      <c r="N332" s="164"/>
      <c r="O332" s="164"/>
      <c r="P332" s="164"/>
      <c r="Q332" s="164"/>
      <c r="R332" s="166"/>
      <c r="T332" s="167"/>
      <c r="U332" s="164"/>
      <c r="V332" s="164"/>
      <c r="W332" s="164"/>
      <c r="X332" s="164"/>
      <c r="Y332" s="164"/>
      <c r="Z332" s="164"/>
      <c r="AA332" s="168"/>
      <c r="AT332" s="169" t="s">
        <v>149</v>
      </c>
      <c r="AU332" s="169" t="s">
        <v>146</v>
      </c>
      <c r="AV332" s="12" t="s">
        <v>80</v>
      </c>
      <c r="AW332" s="12" t="s">
        <v>29</v>
      </c>
      <c r="AX332" s="12" t="s">
        <v>73</v>
      </c>
      <c r="AY332" s="169" t="s">
        <v>140</v>
      </c>
    </row>
    <row r="333" spans="2:65" s="10" customFormat="1" ht="16.5" customHeight="1">
      <c r="B333" s="147"/>
      <c r="C333" s="148"/>
      <c r="D333" s="148"/>
      <c r="E333" s="149" t="s">
        <v>5</v>
      </c>
      <c r="F333" s="239" t="s">
        <v>455</v>
      </c>
      <c r="G333" s="240"/>
      <c r="H333" s="240"/>
      <c r="I333" s="240"/>
      <c r="J333" s="148"/>
      <c r="K333" s="150">
        <v>12</v>
      </c>
      <c r="L333" s="148"/>
      <c r="M333" s="148"/>
      <c r="N333" s="148"/>
      <c r="O333" s="148"/>
      <c r="P333" s="148"/>
      <c r="Q333" s="148"/>
      <c r="R333" s="151"/>
      <c r="T333" s="152"/>
      <c r="U333" s="148"/>
      <c r="V333" s="148"/>
      <c r="W333" s="148"/>
      <c r="X333" s="148"/>
      <c r="Y333" s="148"/>
      <c r="Z333" s="148"/>
      <c r="AA333" s="153"/>
      <c r="AT333" s="154" t="s">
        <v>149</v>
      </c>
      <c r="AU333" s="154" t="s">
        <v>146</v>
      </c>
      <c r="AV333" s="10" t="s">
        <v>146</v>
      </c>
      <c r="AW333" s="10" t="s">
        <v>29</v>
      </c>
      <c r="AX333" s="10" t="s">
        <v>80</v>
      </c>
      <c r="AY333" s="154" t="s">
        <v>140</v>
      </c>
    </row>
    <row r="334" spans="2:65" s="1" customFormat="1" ht="51" customHeight="1">
      <c r="B334" s="136"/>
      <c r="C334" s="137" t="s">
        <v>456</v>
      </c>
      <c r="D334" s="137" t="s">
        <v>141</v>
      </c>
      <c r="E334" s="138" t="s">
        <v>457</v>
      </c>
      <c r="F334" s="235" t="s">
        <v>458</v>
      </c>
      <c r="G334" s="235"/>
      <c r="H334" s="235"/>
      <c r="I334" s="235"/>
      <c r="J334" s="139" t="s">
        <v>235</v>
      </c>
      <c r="K334" s="140">
        <v>36.26</v>
      </c>
      <c r="L334" s="236"/>
      <c r="M334" s="236"/>
      <c r="N334" s="236">
        <f>ROUND(L334*K334,3)</f>
        <v>0</v>
      </c>
      <c r="O334" s="236"/>
      <c r="P334" s="236"/>
      <c r="Q334" s="236"/>
      <c r="R334" s="141"/>
      <c r="T334" s="142" t="s">
        <v>5</v>
      </c>
      <c r="U334" s="43" t="s">
        <v>40</v>
      </c>
      <c r="V334" s="143">
        <v>0.27400000000000002</v>
      </c>
      <c r="W334" s="143">
        <f>V334*K334</f>
        <v>9.9352400000000003</v>
      </c>
      <c r="X334" s="143">
        <v>5.3E-3</v>
      </c>
      <c r="Y334" s="143">
        <f>X334*K334</f>
        <v>0.19217799999999999</v>
      </c>
      <c r="Z334" s="143">
        <v>0</v>
      </c>
      <c r="AA334" s="144">
        <f>Z334*K334</f>
        <v>0</v>
      </c>
      <c r="AR334" s="21" t="s">
        <v>145</v>
      </c>
      <c r="AT334" s="21" t="s">
        <v>141</v>
      </c>
      <c r="AU334" s="21" t="s">
        <v>146</v>
      </c>
      <c r="AY334" s="21" t="s">
        <v>140</v>
      </c>
      <c r="BE334" s="145">
        <f>IF(U334="základná",N334,0)</f>
        <v>0</v>
      </c>
      <c r="BF334" s="145">
        <f>IF(U334="znížená",N334,0)</f>
        <v>0</v>
      </c>
      <c r="BG334" s="145">
        <f>IF(U334="zákl. prenesená",N334,0)</f>
        <v>0</v>
      </c>
      <c r="BH334" s="145">
        <f>IF(U334="zníž. prenesená",N334,0)</f>
        <v>0</v>
      </c>
      <c r="BI334" s="145">
        <f>IF(U334="nulová",N334,0)</f>
        <v>0</v>
      </c>
      <c r="BJ334" s="21" t="s">
        <v>146</v>
      </c>
      <c r="BK334" s="146">
        <f>ROUND(L334*K334,3)</f>
        <v>0</v>
      </c>
      <c r="BL334" s="21" t="s">
        <v>145</v>
      </c>
      <c r="BM334" s="21" t="s">
        <v>459</v>
      </c>
    </row>
    <row r="335" spans="2:65" s="12" customFormat="1" ht="16.5" customHeight="1">
      <c r="B335" s="163"/>
      <c r="C335" s="164"/>
      <c r="D335" s="164"/>
      <c r="E335" s="165" t="s">
        <v>5</v>
      </c>
      <c r="F335" s="243" t="s">
        <v>460</v>
      </c>
      <c r="G335" s="244"/>
      <c r="H335" s="244"/>
      <c r="I335" s="244"/>
      <c r="J335" s="164"/>
      <c r="K335" s="165" t="s">
        <v>5</v>
      </c>
      <c r="L335" s="164"/>
      <c r="M335" s="164"/>
      <c r="N335" s="164"/>
      <c r="O335" s="164"/>
      <c r="P335" s="164"/>
      <c r="Q335" s="164"/>
      <c r="R335" s="166"/>
      <c r="T335" s="167"/>
      <c r="U335" s="164"/>
      <c r="V335" s="164"/>
      <c r="W335" s="164"/>
      <c r="X335" s="164"/>
      <c r="Y335" s="164"/>
      <c r="Z335" s="164"/>
      <c r="AA335" s="168"/>
      <c r="AT335" s="169" t="s">
        <v>149</v>
      </c>
      <c r="AU335" s="169" t="s">
        <v>146</v>
      </c>
      <c r="AV335" s="12" t="s">
        <v>80</v>
      </c>
      <c r="AW335" s="12" t="s">
        <v>29</v>
      </c>
      <c r="AX335" s="12" t="s">
        <v>73</v>
      </c>
      <c r="AY335" s="169" t="s">
        <v>140</v>
      </c>
    </row>
    <row r="336" spans="2:65" s="12" customFormat="1" ht="16.5" customHeight="1">
      <c r="B336" s="163"/>
      <c r="C336" s="164"/>
      <c r="D336" s="164"/>
      <c r="E336" s="165" t="s">
        <v>5</v>
      </c>
      <c r="F336" s="245" t="s">
        <v>412</v>
      </c>
      <c r="G336" s="246"/>
      <c r="H336" s="246"/>
      <c r="I336" s="246"/>
      <c r="J336" s="164"/>
      <c r="K336" s="165" t="s">
        <v>5</v>
      </c>
      <c r="L336" s="164"/>
      <c r="M336" s="164"/>
      <c r="N336" s="164"/>
      <c r="O336" s="164"/>
      <c r="P336" s="164"/>
      <c r="Q336" s="164"/>
      <c r="R336" s="166"/>
      <c r="T336" s="167"/>
      <c r="U336" s="164"/>
      <c r="V336" s="164"/>
      <c r="W336" s="164"/>
      <c r="X336" s="164"/>
      <c r="Y336" s="164"/>
      <c r="Z336" s="164"/>
      <c r="AA336" s="168"/>
      <c r="AT336" s="169" t="s">
        <v>149</v>
      </c>
      <c r="AU336" s="169" t="s">
        <v>146</v>
      </c>
      <c r="AV336" s="12" t="s">
        <v>80</v>
      </c>
      <c r="AW336" s="12" t="s">
        <v>29</v>
      </c>
      <c r="AX336" s="12" t="s">
        <v>73</v>
      </c>
      <c r="AY336" s="169" t="s">
        <v>140</v>
      </c>
    </row>
    <row r="337" spans="2:65" s="10" customFormat="1" ht="16.5" customHeight="1">
      <c r="B337" s="147"/>
      <c r="C337" s="148"/>
      <c r="D337" s="148"/>
      <c r="E337" s="149" t="s">
        <v>5</v>
      </c>
      <c r="F337" s="239" t="s">
        <v>461</v>
      </c>
      <c r="G337" s="240"/>
      <c r="H337" s="240"/>
      <c r="I337" s="240"/>
      <c r="J337" s="148"/>
      <c r="K337" s="150">
        <v>36.26</v>
      </c>
      <c r="L337" s="148"/>
      <c r="M337" s="148"/>
      <c r="N337" s="148"/>
      <c r="O337" s="148"/>
      <c r="P337" s="148"/>
      <c r="Q337" s="148"/>
      <c r="R337" s="151"/>
      <c r="T337" s="152"/>
      <c r="U337" s="148"/>
      <c r="V337" s="148"/>
      <c r="W337" s="148"/>
      <c r="X337" s="148"/>
      <c r="Y337" s="148"/>
      <c r="Z337" s="148"/>
      <c r="AA337" s="153"/>
      <c r="AT337" s="154" t="s">
        <v>149</v>
      </c>
      <c r="AU337" s="154" t="s">
        <v>146</v>
      </c>
      <c r="AV337" s="10" t="s">
        <v>146</v>
      </c>
      <c r="AW337" s="10" t="s">
        <v>29</v>
      </c>
      <c r="AX337" s="10" t="s">
        <v>80</v>
      </c>
      <c r="AY337" s="154" t="s">
        <v>140</v>
      </c>
    </row>
    <row r="338" spans="2:65" s="9" customFormat="1" ht="29.85" customHeight="1">
      <c r="B338" s="125"/>
      <c r="C338" s="126"/>
      <c r="D338" s="135" t="s">
        <v>107</v>
      </c>
      <c r="E338" s="135"/>
      <c r="F338" s="135"/>
      <c r="G338" s="135"/>
      <c r="H338" s="135"/>
      <c r="I338" s="135"/>
      <c r="J338" s="135"/>
      <c r="K338" s="135"/>
      <c r="L338" s="135"/>
      <c r="M338" s="135"/>
      <c r="N338" s="256">
        <f>BK338</f>
        <v>0</v>
      </c>
      <c r="O338" s="257"/>
      <c r="P338" s="257"/>
      <c r="Q338" s="257"/>
      <c r="R338" s="128"/>
      <c r="T338" s="129"/>
      <c r="U338" s="126"/>
      <c r="V338" s="126"/>
      <c r="W338" s="130">
        <f>W339</f>
        <v>144.365174</v>
      </c>
      <c r="X338" s="126"/>
      <c r="Y338" s="130">
        <f>Y339</f>
        <v>0</v>
      </c>
      <c r="Z338" s="126"/>
      <c r="AA338" s="131">
        <f>AA339</f>
        <v>0</v>
      </c>
      <c r="AR338" s="132" t="s">
        <v>80</v>
      </c>
      <c r="AT338" s="133" t="s">
        <v>72</v>
      </c>
      <c r="AU338" s="133" t="s">
        <v>80</v>
      </c>
      <c r="AY338" s="132" t="s">
        <v>140</v>
      </c>
      <c r="BK338" s="134">
        <f>BK339</f>
        <v>0</v>
      </c>
    </row>
    <row r="339" spans="2:65" s="1" customFormat="1" ht="38.25" customHeight="1">
      <c r="B339" s="136"/>
      <c r="C339" s="137" t="s">
        <v>462</v>
      </c>
      <c r="D339" s="137" t="s">
        <v>141</v>
      </c>
      <c r="E339" s="138" t="s">
        <v>463</v>
      </c>
      <c r="F339" s="235" t="s">
        <v>464</v>
      </c>
      <c r="G339" s="235"/>
      <c r="H339" s="235"/>
      <c r="I339" s="235"/>
      <c r="J339" s="139" t="s">
        <v>260</v>
      </c>
      <c r="K339" s="140">
        <v>160.76300000000001</v>
      </c>
      <c r="L339" s="236"/>
      <c r="M339" s="236"/>
      <c r="N339" s="236">
        <f>ROUND(L339*K339,3)</f>
        <v>0</v>
      </c>
      <c r="O339" s="236"/>
      <c r="P339" s="236"/>
      <c r="Q339" s="236"/>
      <c r="R339" s="141"/>
      <c r="T339" s="142" t="s">
        <v>5</v>
      </c>
      <c r="U339" s="43" t="s">
        <v>40</v>
      </c>
      <c r="V339" s="143">
        <v>0.89800000000000002</v>
      </c>
      <c r="W339" s="143">
        <f>V339*K339</f>
        <v>144.365174</v>
      </c>
      <c r="X339" s="143">
        <v>0</v>
      </c>
      <c r="Y339" s="143">
        <f>X339*K339</f>
        <v>0</v>
      </c>
      <c r="Z339" s="143">
        <v>0</v>
      </c>
      <c r="AA339" s="144">
        <f>Z339*K339</f>
        <v>0</v>
      </c>
      <c r="AR339" s="21" t="s">
        <v>145</v>
      </c>
      <c r="AT339" s="21" t="s">
        <v>141</v>
      </c>
      <c r="AU339" s="21" t="s">
        <v>146</v>
      </c>
      <c r="AY339" s="21" t="s">
        <v>140</v>
      </c>
      <c r="BE339" s="145">
        <f>IF(U339="základná",N339,0)</f>
        <v>0</v>
      </c>
      <c r="BF339" s="145">
        <f>IF(U339="znížená",N339,0)</f>
        <v>0</v>
      </c>
      <c r="BG339" s="145">
        <f>IF(U339="zákl. prenesená",N339,0)</f>
        <v>0</v>
      </c>
      <c r="BH339" s="145">
        <f>IF(U339="zníž. prenesená",N339,0)</f>
        <v>0</v>
      </c>
      <c r="BI339" s="145">
        <f>IF(U339="nulová",N339,0)</f>
        <v>0</v>
      </c>
      <c r="BJ339" s="21" t="s">
        <v>146</v>
      </c>
      <c r="BK339" s="146">
        <f>ROUND(L339*K339,3)</f>
        <v>0</v>
      </c>
      <c r="BL339" s="21" t="s">
        <v>145</v>
      </c>
      <c r="BM339" s="21" t="s">
        <v>465</v>
      </c>
    </row>
    <row r="340" spans="2:65" s="9" customFormat="1" ht="37.35" customHeight="1">
      <c r="B340" s="125"/>
      <c r="C340" s="126"/>
      <c r="D340" s="127" t="s">
        <v>108</v>
      </c>
      <c r="E340" s="127"/>
      <c r="F340" s="127"/>
      <c r="G340" s="127"/>
      <c r="H340" s="127"/>
      <c r="I340" s="127"/>
      <c r="J340" s="127"/>
      <c r="K340" s="127"/>
      <c r="L340" s="127"/>
      <c r="M340" s="127"/>
      <c r="N340" s="254">
        <f>BK340</f>
        <v>0</v>
      </c>
      <c r="O340" s="255"/>
      <c r="P340" s="255"/>
      <c r="Q340" s="255"/>
      <c r="R340" s="128"/>
      <c r="T340" s="129"/>
      <c r="U340" s="126"/>
      <c r="V340" s="126"/>
      <c r="W340" s="130">
        <f>W341+W357+W367+W394+W396+W553+W558+W595+W637+W645+W672+W699+W706+W721+W795</f>
        <v>1008.2886772500001</v>
      </c>
      <c r="X340" s="126"/>
      <c r="Y340" s="130">
        <f>Y341+Y357+Y367+Y394+Y396+Y553+Y558+Y595+Y637+Y645+Y672+Y699+Y706+Y721+Y795</f>
        <v>15.585142739999997</v>
      </c>
      <c r="Z340" s="126"/>
      <c r="AA340" s="131">
        <f>AA341+AA357+AA367+AA394+AA396+AA553+AA558+AA595+AA637+AA645+AA672+AA699+AA706+AA721+AA795</f>
        <v>0</v>
      </c>
      <c r="AR340" s="132" t="s">
        <v>146</v>
      </c>
      <c r="AT340" s="133" t="s">
        <v>72</v>
      </c>
      <c r="AU340" s="133" t="s">
        <v>73</v>
      </c>
      <c r="AY340" s="132" t="s">
        <v>140</v>
      </c>
      <c r="BK340" s="134">
        <f>BK341+BK357+BK367+BK394+BK396+BK553+BK558+BK595+BK637+BK645+BK672+BK699+BK706+BK721+BK795</f>
        <v>0</v>
      </c>
    </row>
    <row r="341" spans="2:65" s="9" customFormat="1" ht="19.899999999999999" customHeight="1">
      <c r="B341" s="125"/>
      <c r="C341" s="126"/>
      <c r="D341" s="135" t="s">
        <v>109</v>
      </c>
      <c r="E341" s="135"/>
      <c r="F341" s="135"/>
      <c r="G341" s="135"/>
      <c r="H341" s="135"/>
      <c r="I341" s="135"/>
      <c r="J341" s="135"/>
      <c r="K341" s="135"/>
      <c r="L341" s="135"/>
      <c r="M341" s="135"/>
      <c r="N341" s="256">
        <f>BK341</f>
        <v>0</v>
      </c>
      <c r="O341" s="257"/>
      <c r="P341" s="257"/>
      <c r="Q341" s="257"/>
      <c r="R341" s="128"/>
      <c r="T341" s="129"/>
      <c r="U341" s="126"/>
      <c r="V341" s="126"/>
      <c r="W341" s="130">
        <f>SUM(W342:W356)</f>
        <v>56.259321999999997</v>
      </c>
      <c r="X341" s="126"/>
      <c r="Y341" s="130">
        <f>SUM(Y342:Y356)</f>
        <v>0.25526700000000002</v>
      </c>
      <c r="Z341" s="126"/>
      <c r="AA341" s="131">
        <f>SUM(AA342:AA356)</f>
        <v>0</v>
      </c>
      <c r="AR341" s="132" t="s">
        <v>146</v>
      </c>
      <c r="AT341" s="133" t="s">
        <v>72</v>
      </c>
      <c r="AU341" s="133" t="s">
        <v>80</v>
      </c>
      <c r="AY341" s="132" t="s">
        <v>140</v>
      </c>
      <c r="BK341" s="134">
        <f>SUM(BK342:BK356)</f>
        <v>0</v>
      </c>
    </row>
    <row r="342" spans="2:65" s="1" customFormat="1" ht="25.5" customHeight="1">
      <c r="B342" s="136"/>
      <c r="C342" s="137" t="s">
        <v>466</v>
      </c>
      <c r="D342" s="137" t="s">
        <v>141</v>
      </c>
      <c r="E342" s="138" t="s">
        <v>467</v>
      </c>
      <c r="F342" s="235" t="s">
        <v>468</v>
      </c>
      <c r="G342" s="235"/>
      <c r="H342" s="235"/>
      <c r="I342" s="235"/>
      <c r="J342" s="139" t="s">
        <v>201</v>
      </c>
      <c r="K342" s="140">
        <v>31.853000000000002</v>
      </c>
      <c r="L342" s="236"/>
      <c r="M342" s="236"/>
      <c r="N342" s="236">
        <f>ROUND(L342*K342,3)</f>
        <v>0</v>
      </c>
      <c r="O342" s="236"/>
      <c r="P342" s="236"/>
      <c r="Q342" s="236"/>
      <c r="R342" s="141"/>
      <c r="T342" s="142" t="s">
        <v>5</v>
      </c>
      <c r="U342" s="43" t="s">
        <v>40</v>
      </c>
      <c r="V342" s="143">
        <v>0.60499999999999998</v>
      </c>
      <c r="W342" s="143">
        <f>V342*K342</f>
        <v>19.271065</v>
      </c>
      <c r="X342" s="143">
        <v>0</v>
      </c>
      <c r="Y342" s="143">
        <f>X342*K342</f>
        <v>0</v>
      </c>
      <c r="Z342" s="143">
        <v>0</v>
      </c>
      <c r="AA342" s="144">
        <f>Z342*K342</f>
        <v>0</v>
      </c>
      <c r="AR342" s="21" t="s">
        <v>243</v>
      </c>
      <c r="AT342" s="21" t="s">
        <v>141</v>
      </c>
      <c r="AU342" s="21" t="s">
        <v>146</v>
      </c>
      <c r="AY342" s="21" t="s">
        <v>140</v>
      </c>
      <c r="BE342" s="145">
        <f>IF(U342="základná",N342,0)</f>
        <v>0</v>
      </c>
      <c r="BF342" s="145">
        <f>IF(U342="znížená",N342,0)</f>
        <v>0</v>
      </c>
      <c r="BG342" s="145">
        <f>IF(U342="zákl. prenesená",N342,0)</f>
        <v>0</v>
      </c>
      <c r="BH342" s="145">
        <f>IF(U342="zníž. prenesená",N342,0)</f>
        <v>0</v>
      </c>
      <c r="BI342" s="145">
        <f>IF(U342="nulová",N342,0)</f>
        <v>0</v>
      </c>
      <c r="BJ342" s="21" t="s">
        <v>146</v>
      </c>
      <c r="BK342" s="146">
        <f>ROUND(L342*K342,3)</f>
        <v>0</v>
      </c>
      <c r="BL342" s="21" t="s">
        <v>243</v>
      </c>
      <c r="BM342" s="21" t="s">
        <v>469</v>
      </c>
    </row>
    <row r="343" spans="2:65" s="12" customFormat="1" ht="16.5" customHeight="1">
      <c r="B343" s="163"/>
      <c r="C343" s="164"/>
      <c r="D343" s="164"/>
      <c r="E343" s="165" t="s">
        <v>5</v>
      </c>
      <c r="F343" s="243" t="s">
        <v>470</v>
      </c>
      <c r="G343" s="244"/>
      <c r="H343" s="244"/>
      <c r="I343" s="244"/>
      <c r="J343" s="164"/>
      <c r="K343" s="165" t="s">
        <v>5</v>
      </c>
      <c r="L343" s="164"/>
      <c r="M343" s="164"/>
      <c r="N343" s="164"/>
      <c r="O343" s="164"/>
      <c r="P343" s="164"/>
      <c r="Q343" s="164"/>
      <c r="R343" s="166"/>
      <c r="T343" s="167"/>
      <c r="U343" s="164"/>
      <c r="V343" s="164"/>
      <c r="W343" s="164"/>
      <c r="X343" s="164"/>
      <c r="Y343" s="164"/>
      <c r="Z343" s="164"/>
      <c r="AA343" s="168"/>
      <c r="AT343" s="169" t="s">
        <v>149</v>
      </c>
      <c r="AU343" s="169" t="s">
        <v>146</v>
      </c>
      <c r="AV343" s="12" t="s">
        <v>80</v>
      </c>
      <c r="AW343" s="12" t="s">
        <v>29</v>
      </c>
      <c r="AX343" s="12" t="s">
        <v>73</v>
      </c>
      <c r="AY343" s="169" t="s">
        <v>140</v>
      </c>
    </row>
    <row r="344" spans="2:65" s="10" customFormat="1" ht="16.5" customHeight="1">
      <c r="B344" s="147"/>
      <c r="C344" s="148"/>
      <c r="D344" s="148"/>
      <c r="E344" s="149" t="s">
        <v>5</v>
      </c>
      <c r="F344" s="239" t="s">
        <v>471</v>
      </c>
      <c r="G344" s="240"/>
      <c r="H344" s="240"/>
      <c r="I344" s="240"/>
      <c r="J344" s="148"/>
      <c r="K344" s="150">
        <v>9.8330000000000002</v>
      </c>
      <c r="L344" s="148"/>
      <c r="M344" s="148"/>
      <c r="N344" s="148"/>
      <c r="O344" s="148"/>
      <c r="P344" s="148"/>
      <c r="Q344" s="148"/>
      <c r="R344" s="151"/>
      <c r="T344" s="152"/>
      <c r="U344" s="148"/>
      <c r="V344" s="148"/>
      <c r="W344" s="148"/>
      <c r="X344" s="148"/>
      <c r="Y344" s="148"/>
      <c r="Z344" s="148"/>
      <c r="AA344" s="153"/>
      <c r="AT344" s="154" t="s">
        <v>149</v>
      </c>
      <c r="AU344" s="154" t="s">
        <v>146</v>
      </c>
      <c r="AV344" s="10" t="s">
        <v>146</v>
      </c>
      <c r="AW344" s="10" t="s">
        <v>29</v>
      </c>
      <c r="AX344" s="10" t="s">
        <v>73</v>
      </c>
      <c r="AY344" s="154" t="s">
        <v>140</v>
      </c>
    </row>
    <row r="345" spans="2:65" s="12" customFormat="1" ht="16.5" customHeight="1">
      <c r="B345" s="163"/>
      <c r="C345" s="164"/>
      <c r="D345" s="164"/>
      <c r="E345" s="165" t="s">
        <v>5</v>
      </c>
      <c r="F345" s="245" t="s">
        <v>472</v>
      </c>
      <c r="G345" s="246"/>
      <c r="H345" s="246"/>
      <c r="I345" s="246"/>
      <c r="J345" s="164"/>
      <c r="K345" s="165" t="s">
        <v>5</v>
      </c>
      <c r="L345" s="164"/>
      <c r="M345" s="164"/>
      <c r="N345" s="164"/>
      <c r="O345" s="164"/>
      <c r="P345" s="164"/>
      <c r="Q345" s="164"/>
      <c r="R345" s="166"/>
      <c r="T345" s="167"/>
      <c r="U345" s="164"/>
      <c r="V345" s="164"/>
      <c r="W345" s="164"/>
      <c r="X345" s="164"/>
      <c r="Y345" s="164"/>
      <c r="Z345" s="164"/>
      <c r="AA345" s="168"/>
      <c r="AT345" s="169" t="s">
        <v>149</v>
      </c>
      <c r="AU345" s="169" t="s">
        <v>146</v>
      </c>
      <c r="AV345" s="12" t="s">
        <v>80</v>
      </c>
      <c r="AW345" s="12" t="s">
        <v>29</v>
      </c>
      <c r="AX345" s="12" t="s">
        <v>73</v>
      </c>
      <c r="AY345" s="169" t="s">
        <v>140</v>
      </c>
    </row>
    <row r="346" spans="2:65" s="10" customFormat="1" ht="25.5" customHeight="1">
      <c r="B346" s="147"/>
      <c r="C346" s="148"/>
      <c r="D346" s="148"/>
      <c r="E346" s="149" t="s">
        <v>5</v>
      </c>
      <c r="F346" s="239" t="s">
        <v>473</v>
      </c>
      <c r="G346" s="240"/>
      <c r="H346" s="240"/>
      <c r="I346" s="240"/>
      <c r="J346" s="148"/>
      <c r="K346" s="150">
        <v>22.02</v>
      </c>
      <c r="L346" s="148"/>
      <c r="M346" s="148"/>
      <c r="N346" s="148"/>
      <c r="O346" s="148"/>
      <c r="P346" s="148"/>
      <c r="Q346" s="148"/>
      <c r="R346" s="151"/>
      <c r="T346" s="152"/>
      <c r="U346" s="148"/>
      <c r="V346" s="148"/>
      <c r="W346" s="148"/>
      <c r="X346" s="148"/>
      <c r="Y346" s="148"/>
      <c r="Z346" s="148"/>
      <c r="AA346" s="153"/>
      <c r="AT346" s="154" t="s">
        <v>149</v>
      </c>
      <c r="AU346" s="154" t="s">
        <v>146</v>
      </c>
      <c r="AV346" s="10" t="s">
        <v>146</v>
      </c>
      <c r="AW346" s="10" t="s">
        <v>29</v>
      </c>
      <c r="AX346" s="10" t="s">
        <v>73</v>
      </c>
      <c r="AY346" s="154" t="s">
        <v>140</v>
      </c>
    </row>
    <row r="347" spans="2:65" s="11" customFormat="1" ht="16.5" customHeight="1">
      <c r="B347" s="155"/>
      <c r="C347" s="156"/>
      <c r="D347" s="156"/>
      <c r="E347" s="157" t="s">
        <v>5</v>
      </c>
      <c r="F347" s="241" t="s">
        <v>156</v>
      </c>
      <c r="G347" s="242"/>
      <c r="H347" s="242"/>
      <c r="I347" s="242"/>
      <c r="J347" s="156"/>
      <c r="K347" s="158">
        <v>31.853000000000002</v>
      </c>
      <c r="L347" s="156"/>
      <c r="M347" s="156"/>
      <c r="N347" s="156"/>
      <c r="O347" s="156"/>
      <c r="P347" s="156"/>
      <c r="Q347" s="156"/>
      <c r="R347" s="159"/>
      <c r="T347" s="160"/>
      <c r="U347" s="156"/>
      <c r="V347" s="156"/>
      <c r="W347" s="156"/>
      <c r="X347" s="156"/>
      <c r="Y347" s="156"/>
      <c r="Z347" s="156"/>
      <c r="AA347" s="161"/>
      <c r="AT347" s="162" t="s">
        <v>149</v>
      </c>
      <c r="AU347" s="162" t="s">
        <v>146</v>
      </c>
      <c r="AV347" s="11" t="s">
        <v>145</v>
      </c>
      <c r="AW347" s="11" t="s">
        <v>29</v>
      </c>
      <c r="AX347" s="11" t="s">
        <v>80</v>
      </c>
      <c r="AY347" s="162" t="s">
        <v>140</v>
      </c>
    </row>
    <row r="348" spans="2:65" s="1" customFormat="1" ht="25.5" customHeight="1">
      <c r="B348" s="136"/>
      <c r="C348" s="170" t="s">
        <v>474</v>
      </c>
      <c r="D348" s="170" t="s">
        <v>327</v>
      </c>
      <c r="E348" s="171" t="s">
        <v>475</v>
      </c>
      <c r="F348" s="247" t="s">
        <v>476</v>
      </c>
      <c r="G348" s="247"/>
      <c r="H348" s="247"/>
      <c r="I348" s="247"/>
      <c r="J348" s="172" t="s">
        <v>477</v>
      </c>
      <c r="K348" s="173">
        <v>95.558999999999997</v>
      </c>
      <c r="L348" s="248"/>
      <c r="M348" s="248"/>
      <c r="N348" s="248">
        <f>ROUND(L348*K348,3)</f>
        <v>0</v>
      </c>
      <c r="O348" s="236"/>
      <c r="P348" s="236"/>
      <c r="Q348" s="236"/>
      <c r="R348" s="141"/>
      <c r="T348" s="142" t="s">
        <v>5</v>
      </c>
      <c r="U348" s="43" t="s">
        <v>40</v>
      </c>
      <c r="V348" s="143">
        <v>0</v>
      </c>
      <c r="W348" s="143">
        <f>V348*K348</f>
        <v>0</v>
      </c>
      <c r="X348" s="143">
        <v>1E-3</v>
      </c>
      <c r="Y348" s="143">
        <f>X348*K348</f>
        <v>9.5559000000000005E-2</v>
      </c>
      <c r="Z348" s="143">
        <v>0</v>
      </c>
      <c r="AA348" s="144">
        <f>Z348*K348</f>
        <v>0</v>
      </c>
      <c r="AR348" s="21" t="s">
        <v>326</v>
      </c>
      <c r="AT348" s="21" t="s">
        <v>327</v>
      </c>
      <c r="AU348" s="21" t="s">
        <v>146</v>
      </c>
      <c r="AY348" s="21" t="s">
        <v>140</v>
      </c>
      <c r="BE348" s="145">
        <f>IF(U348="základná",N348,0)</f>
        <v>0</v>
      </c>
      <c r="BF348" s="145">
        <f>IF(U348="znížená",N348,0)</f>
        <v>0</v>
      </c>
      <c r="BG348" s="145">
        <f>IF(U348="zákl. prenesená",N348,0)</f>
        <v>0</v>
      </c>
      <c r="BH348" s="145">
        <f>IF(U348="zníž. prenesená",N348,0)</f>
        <v>0</v>
      </c>
      <c r="BI348" s="145">
        <f>IF(U348="nulová",N348,0)</f>
        <v>0</v>
      </c>
      <c r="BJ348" s="21" t="s">
        <v>146</v>
      </c>
      <c r="BK348" s="146">
        <f>ROUND(L348*K348,3)</f>
        <v>0</v>
      </c>
      <c r="BL348" s="21" t="s">
        <v>243</v>
      </c>
      <c r="BM348" s="21" t="s">
        <v>478</v>
      </c>
    </row>
    <row r="349" spans="2:65" s="1" customFormat="1" ht="38.25" customHeight="1">
      <c r="B349" s="136"/>
      <c r="C349" s="137" t="s">
        <v>479</v>
      </c>
      <c r="D349" s="137" t="s">
        <v>141</v>
      </c>
      <c r="E349" s="138" t="s">
        <v>480</v>
      </c>
      <c r="F349" s="235" t="s">
        <v>481</v>
      </c>
      <c r="G349" s="235"/>
      <c r="H349" s="235"/>
      <c r="I349" s="235"/>
      <c r="J349" s="139" t="s">
        <v>201</v>
      </c>
      <c r="K349" s="140">
        <v>63.883000000000003</v>
      </c>
      <c r="L349" s="236"/>
      <c r="M349" s="236"/>
      <c r="N349" s="236">
        <f>ROUND(L349*K349,3)</f>
        <v>0</v>
      </c>
      <c r="O349" s="236"/>
      <c r="P349" s="236"/>
      <c r="Q349" s="236"/>
      <c r="R349" s="141"/>
      <c r="T349" s="142" t="s">
        <v>5</v>
      </c>
      <c r="U349" s="43" t="s">
        <v>40</v>
      </c>
      <c r="V349" s="143">
        <v>0.57899999999999996</v>
      </c>
      <c r="W349" s="143">
        <f>V349*K349</f>
        <v>36.988256999999997</v>
      </c>
      <c r="X349" s="143">
        <v>0</v>
      </c>
      <c r="Y349" s="143">
        <f>X349*K349</f>
        <v>0</v>
      </c>
      <c r="Z349" s="143">
        <v>0</v>
      </c>
      <c r="AA349" s="144">
        <f>Z349*K349</f>
        <v>0</v>
      </c>
      <c r="AR349" s="21" t="s">
        <v>243</v>
      </c>
      <c r="AT349" s="21" t="s">
        <v>141</v>
      </c>
      <c r="AU349" s="21" t="s">
        <v>146</v>
      </c>
      <c r="AY349" s="21" t="s">
        <v>140</v>
      </c>
      <c r="BE349" s="145">
        <f>IF(U349="základná",N349,0)</f>
        <v>0</v>
      </c>
      <c r="BF349" s="145">
        <f>IF(U349="znížená",N349,0)</f>
        <v>0</v>
      </c>
      <c r="BG349" s="145">
        <f>IF(U349="zákl. prenesená",N349,0)</f>
        <v>0</v>
      </c>
      <c r="BH349" s="145">
        <f>IF(U349="zníž. prenesená",N349,0)</f>
        <v>0</v>
      </c>
      <c r="BI349" s="145">
        <f>IF(U349="nulová",N349,0)</f>
        <v>0</v>
      </c>
      <c r="BJ349" s="21" t="s">
        <v>146</v>
      </c>
      <c r="BK349" s="146">
        <f>ROUND(L349*K349,3)</f>
        <v>0</v>
      </c>
      <c r="BL349" s="21" t="s">
        <v>243</v>
      </c>
      <c r="BM349" s="21" t="s">
        <v>482</v>
      </c>
    </row>
    <row r="350" spans="2:65" s="12" customFormat="1" ht="16.5" customHeight="1">
      <c r="B350" s="163"/>
      <c r="C350" s="164"/>
      <c r="D350" s="164"/>
      <c r="E350" s="165" t="s">
        <v>5</v>
      </c>
      <c r="F350" s="243" t="s">
        <v>483</v>
      </c>
      <c r="G350" s="244"/>
      <c r="H350" s="244"/>
      <c r="I350" s="244"/>
      <c r="J350" s="164"/>
      <c r="K350" s="165" t="s">
        <v>5</v>
      </c>
      <c r="L350" s="164"/>
      <c r="M350" s="164"/>
      <c r="N350" s="164"/>
      <c r="O350" s="164"/>
      <c r="P350" s="164"/>
      <c r="Q350" s="164"/>
      <c r="R350" s="166"/>
      <c r="T350" s="167"/>
      <c r="U350" s="164"/>
      <c r="V350" s="164"/>
      <c r="W350" s="164"/>
      <c r="X350" s="164"/>
      <c r="Y350" s="164"/>
      <c r="Z350" s="164"/>
      <c r="AA350" s="168"/>
      <c r="AT350" s="169" t="s">
        <v>149</v>
      </c>
      <c r="AU350" s="169" t="s">
        <v>146</v>
      </c>
      <c r="AV350" s="12" t="s">
        <v>80</v>
      </c>
      <c r="AW350" s="12" t="s">
        <v>29</v>
      </c>
      <c r="AX350" s="12" t="s">
        <v>73</v>
      </c>
      <c r="AY350" s="169" t="s">
        <v>140</v>
      </c>
    </row>
    <row r="351" spans="2:65" s="10" customFormat="1" ht="25.5" customHeight="1">
      <c r="B351" s="147"/>
      <c r="C351" s="148"/>
      <c r="D351" s="148"/>
      <c r="E351" s="149" t="s">
        <v>5</v>
      </c>
      <c r="F351" s="239" t="s">
        <v>484</v>
      </c>
      <c r="G351" s="240"/>
      <c r="H351" s="240"/>
      <c r="I351" s="240"/>
      <c r="J351" s="148"/>
      <c r="K351" s="150">
        <v>73.715999999999994</v>
      </c>
      <c r="L351" s="148"/>
      <c r="M351" s="148"/>
      <c r="N351" s="148"/>
      <c r="O351" s="148"/>
      <c r="P351" s="148"/>
      <c r="Q351" s="148"/>
      <c r="R351" s="151"/>
      <c r="T351" s="152"/>
      <c r="U351" s="148"/>
      <c r="V351" s="148"/>
      <c r="W351" s="148"/>
      <c r="X351" s="148"/>
      <c r="Y351" s="148"/>
      <c r="Z351" s="148"/>
      <c r="AA351" s="153"/>
      <c r="AT351" s="154" t="s">
        <v>149</v>
      </c>
      <c r="AU351" s="154" t="s">
        <v>146</v>
      </c>
      <c r="AV351" s="10" t="s">
        <v>146</v>
      </c>
      <c r="AW351" s="10" t="s">
        <v>29</v>
      </c>
      <c r="AX351" s="10" t="s">
        <v>73</v>
      </c>
      <c r="AY351" s="154" t="s">
        <v>140</v>
      </c>
    </row>
    <row r="352" spans="2:65" s="12" customFormat="1" ht="16.5" customHeight="1">
      <c r="B352" s="163"/>
      <c r="C352" s="164"/>
      <c r="D352" s="164"/>
      <c r="E352" s="165" t="s">
        <v>5</v>
      </c>
      <c r="F352" s="245" t="s">
        <v>485</v>
      </c>
      <c r="G352" s="246"/>
      <c r="H352" s="246"/>
      <c r="I352" s="246"/>
      <c r="J352" s="164"/>
      <c r="K352" s="165" t="s">
        <v>5</v>
      </c>
      <c r="L352" s="164"/>
      <c r="M352" s="164"/>
      <c r="N352" s="164"/>
      <c r="O352" s="164"/>
      <c r="P352" s="164"/>
      <c r="Q352" s="164"/>
      <c r="R352" s="166"/>
      <c r="T352" s="167"/>
      <c r="U352" s="164"/>
      <c r="V352" s="164"/>
      <c r="W352" s="164"/>
      <c r="X352" s="164"/>
      <c r="Y352" s="164"/>
      <c r="Z352" s="164"/>
      <c r="AA352" s="168"/>
      <c r="AT352" s="169" t="s">
        <v>149</v>
      </c>
      <c r="AU352" s="169" t="s">
        <v>146</v>
      </c>
      <c r="AV352" s="12" t="s">
        <v>80</v>
      </c>
      <c r="AW352" s="12" t="s">
        <v>29</v>
      </c>
      <c r="AX352" s="12" t="s">
        <v>73</v>
      </c>
      <c r="AY352" s="169" t="s">
        <v>140</v>
      </c>
    </row>
    <row r="353" spans="2:65" s="10" customFormat="1" ht="16.5" customHeight="1">
      <c r="B353" s="147"/>
      <c r="C353" s="148"/>
      <c r="D353" s="148"/>
      <c r="E353" s="149" t="s">
        <v>5</v>
      </c>
      <c r="F353" s="239" t="s">
        <v>486</v>
      </c>
      <c r="G353" s="240"/>
      <c r="H353" s="240"/>
      <c r="I353" s="240"/>
      <c r="J353" s="148"/>
      <c r="K353" s="150">
        <v>-9.8330000000000002</v>
      </c>
      <c r="L353" s="148"/>
      <c r="M353" s="148"/>
      <c r="N353" s="148"/>
      <c r="O353" s="148"/>
      <c r="P353" s="148"/>
      <c r="Q353" s="148"/>
      <c r="R353" s="151"/>
      <c r="T353" s="152"/>
      <c r="U353" s="148"/>
      <c r="V353" s="148"/>
      <c r="W353" s="148"/>
      <c r="X353" s="148"/>
      <c r="Y353" s="148"/>
      <c r="Z353" s="148"/>
      <c r="AA353" s="153"/>
      <c r="AT353" s="154" t="s">
        <v>149</v>
      </c>
      <c r="AU353" s="154" t="s">
        <v>146</v>
      </c>
      <c r="AV353" s="10" t="s">
        <v>146</v>
      </c>
      <c r="AW353" s="10" t="s">
        <v>29</v>
      </c>
      <c r="AX353" s="10" t="s">
        <v>73</v>
      </c>
      <c r="AY353" s="154" t="s">
        <v>140</v>
      </c>
    </row>
    <row r="354" spans="2:65" s="11" customFormat="1" ht="16.5" customHeight="1">
      <c r="B354" s="155"/>
      <c r="C354" s="156"/>
      <c r="D354" s="156"/>
      <c r="E354" s="157" t="s">
        <v>5</v>
      </c>
      <c r="F354" s="241" t="s">
        <v>156</v>
      </c>
      <c r="G354" s="242"/>
      <c r="H354" s="242"/>
      <c r="I354" s="242"/>
      <c r="J354" s="156"/>
      <c r="K354" s="158">
        <v>63.883000000000003</v>
      </c>
      <c r="L354" s="156"/>
      <c r="M354" s="156"/>
      <c r="N354" s="156"/>
      <c r="O354" s="156"/>
      <c r="P354" s="156"/>
      <c r="Q354" s="156"/>
      <c r="R354" s="159"/>
      <c r="T354" s="160"/>
      <c r="U354" s="156"/>
      <c r="V354" s="156"/>
      <c r="W354" s="156"/>
      <c r="X354" s="156"/>
      <c r="Y354" s="156"/>
      <c r="Z354" s="156"/>
      <c r="AA354" s="161"/>
      <c r="AT354" s="162" t="s">
        <v>149</v>
      </c>
      <c r="AU354" s="162" t="s">
        <v>146</v>
      </c>
      <c r="AV354" s="11" t="s">
        <v>145</v>
      </c>
      <c r="AW354" s="11" t="s">
        <v>29</v>
      </c>
      <c r="AX354" s="11" t="s">
        <v>80</v>
      </c>
      <c r="AY354" s="162" t="s">
        <v>140</v>
      </c>
    </row>
    <row r="355" spans="2:65" s="1" customFormat="1" ht="25.5" customHeight="1">
      <c r="B355" s="136"/>
      <c r="C355" s="170" t="s">
        <v>487</v>
      </c>
      <c r="D355" s="170" t="s">
        <v>327</v>
      </c>
      <c r="E355" s="171" t="s">
        <v>488</v>
      </c>
      <c r="F355" s="247" t="s">
        <v>489</v>
      </c>
      <c r="G355" s="247"/>
      <c r="H355" s="247"/>
      <c r="I355" s="247"/>
      <c r="J355" s="172" t="s">
        <v>477</v>
      </c>
      <c r="K355" s="173">
        <v>159.708</v>
      </c>
      <c r="L355" s="248"/>
      <c r="M355" s="248"/>
      <c r="N355" s="248">
        <f>ROUND(L355*K355,3)</f>
        <v>0</v>
      </c>
      <c r="O355" s="236"/>
      <c r="P355" s="236"/>
      <c r="Q355" s="236"/>
      <c r="R355" s="141"/>
      <c r="T355" s="142" t="s">
        <v>5</v>
      </c>
      <c r="U355" s="43" t="s">
        <v>40</v>
      </c>
      <c r="V355" s="143">
        <v>0</v>
      </c>
      <c r="W355" s="143">
        <f>V355*K355</f>
        <v>0</v>
      </c>
      <c r="X355" s="143">
        <v>1E-3</v>
      </c>
      <c r="Y355" s="143">
        <f>X355*K355</f>
        <v>0.15970799999999999</v>
      </c>
      <c r="Z355" s="143">
        <v>0</v>
      </c>
      <c r="AA355" s="144">
        <f>Z355*K355</f>
        <v>0</v>
      </c>
      <c r="AR355" s="21" t="s">
        <v>326</v>
      </c>
      <c r="AT355" s="21" t="s">
        <v>327</v>
      </c>
      <c r="AU355" s="21" t="s">
        <v>146</v>
      </c>
      <c r="AY355" s="21" t="s">
        <v>140</v>
      </c>
      <c r="BE355" s="145">
        <f>IF(U355="základná",N355,0)</f>
        <v>0</v>
      </c>
      <c r="BF355" s="145">
        <f>IF(U355="znížená",N355,0)</f>
        <v>0</v>
      </c>
      <c r="BG355" s="145">
        <f>IF(U355="zákl. prenesená",N355,0)</f>
        <v>0</v>
      </c>
      <c r="BH355" s="145">
        <f>IF(U355="zníž. prenesená",N355,0)</f>
        <v>0</v>
      </c>
      <c r="BI355" s="145">
        <f>IF(U355="nulová",N355,0)</f>
        <v>0</v>
      </c>
      <c r="BJ355" s="21" t="s">
        <v>146</v>
      </c>
      <c r="BK355" s="146">
        <f>ROUND(L355*K355,3)</f>
        <v>0</v>
      </c>
      <c r="BL355" s="21" t="s">
        <v>243</v>
      </c>
      <c r="BM355" s="21" t="s">
        <v>490</v>
      </c>
    </row>
    <row r="356" spans="2:65" s="1" customFormat="1" ht="25.5" customHeight="1">
      <c r="B356" s="136"/>
      <c r="C356" s="137" t="s">
        <v>491</v>
      </c>
      <c r="D356" s="137" t="s">
        <v>141</v>
      </c>
      <c r="E356" s="138" t="s">
        <v>492</v>
      </c>
      <c r="F356" s="235" t="s">
        <v>493</v>
      </c>
      <c r="G356" s="235"/>
      <c r="H356" s="235"/>
      <c r="I356" s="235"/>
      <c r="J356" s="139" t="s">
        <v>494</v>
      </c>
      <c r="K356" s="140">
        <v>12.863</v>
      </c>
      <c r="L356" s="236"/>
      <c r="M356" s="236"/>
      <c r="N356" s="236">
        <f>ROUND(L356*K356,3)</f>
        <v>0</v>
      </c>
      <c r="O356" s="236"/>
      <c r="P356" s="236"/>
      <c r="Q356" s="236"/>
      <c r="R356" s="141"/>
      <c r="T356" s="142" t="s">
        <v>5</v>
      </c>
      <c r="U356" s="43" t="s">
        <v>40</v>
      </c>
      <c r="V356" s="143">
        <v>0</v>
      </c>
      <c r="W356" s="143">
        <f>V356*K356</f>
        <v>0</v>
      </c>
      <c r="X356" s="143">
        <v>0</v>
      </c>
      <c r="Y356" s="143">
        <f>X356*K356</f>
        <v>0</v>
      </c>
      <c r="Z356" s="143">
        <v>0</v>
      </c>
      <c r="AA356" s="144">
        <f>Z356*K356</f>
        <v>0</v>
      </c>
      <c r="AR356" s="21" t="s">
        <v>243</v>
      </c>
      <c r="AT356" s="21" t="s">
        <v>141</v>
      </c>
      <c r="AU356" s="21" t="s">
        <v>146</v>
      </c>
      <c r="AY356" s="21" t="s">
        <v>140</v>
      </c>
      <c r="BE356" s="145">
        <f>IF(U356="základná",N356,0)</f>
        <v>0</v>
      </c>
      <c r="BF356" s="145">
        <f>IF(U356="znížená",N356,0)</f>
        <v>0</v>
      </c>
      <c r="BG356" s="145">
        <f>IF(U356="zákl. prenesená",N356,0)</f>
        <v>0</v>
      </c>
      <c r="BH356" s="145">
        <f>IF(U356="zníž. prenesená",N356,0)</f>
        <v>0</v>
      </c>
      <c r="BI356" s="145">
        <f>IF(U356="nulová",N356,0)</f>
        <v>0</v>
      </c>
      <c r="BJ356" s="21" t="s">
        <v>146</v>
      </c>
      <c r="BK356" s="146">
        <f>ROUND(L356*K356,3)</f>
        <v>0</v>
      </c>
      <c r="BL356" s="21" t="s">
        <v>243</v>
      </c>
      <c r="BM356" s="21" t="s">
        <v>495</v>
      </c>
    </row>
    <row r="357" spans="2:65" s="9" customFormat="1" ht="29.85" customHeight="1">
      <c r="B357" s="125"/>
      <c r="C357" s="126"/>
      <c r="D357" s="135" t="s">
        <v>110</v>
      </c>
      <c r="E357" s="135"/>
      <c r="F357" s="135"/>
      <c r="G357" s="135"/>
      <c r="H357" s="135"/>
      <c r="I357" s="135"/>
      <c r="J357" s="135"/>
      <c r="K357" s="135"/>
      <c r="L357" s="135"/>
      <c r="M357" s="135"/>
      <c r="N357" s="252">
        <f>BK357</f>
        <v>0</v>
      </c>
      <c r="O357" s="253"/>
      <c r="P357" s="253"/>
      <c r="Q357" s="253"/>
      <c r="R357" s="128"/>
      <c r="T357" s="129"/>
      <c r="U357" s="126"/>
      <c r="V357" s="126"/>
      <c r="W357" s="130">
        <f>SUM(W358:W366)</f>
        <v>10.374819</v>
      </c>
      <c r="X357" s="126"/>
      <c r="Y357" s="130">
        <f>SUM(Y358:Y366)</f>
        <v>3.4088739999999999E-2</v>
      </c>
      <c r="Z357" s="126"/>
      <c r="AA357" s="131">
        <f>SUM(AA358:AA366)</f>
        <v>0</v>
      </c>
      <c r="AR357" s="132" t="s">
        <v>146</v>
      </c>
      <c r="AT357" s="133" t="s">
        <v>72</v>
      </c>
      <c r="AU357" s="133" t="s">
        <v>80</v>
      </c>
      <c r="AY357" s="132" t="s">
        <v>140</v>
      </c>
      <c r="BK357" s="134">
        <f>SUM(BK358:BK366)</f>
        <v>0</v>
      </c>
    </row>
    <row r="358" spans="2:65" s="1" customFormat="1" ht="25.5" customHeight="1">
      <c r="B358" s="136"/>
      <c r="C358" s="137" t="s">
        <v>496</v>
      </c>
      <c r="D358" s="137" t="s">
        <v>141</v>
      </c>
      <c r="E358" s="138" t="s">
        <v>497</v>
      </c>
      <c r="F358" s="235" t="s">
        <v>498</v>
      </c>
      <c r="G358" s="235"/>
      <c r="H358" s="235"/>
      <c r="I358" s="235"/>
      <c r="J358" s="139" t="s">
        <v>201</v>
      </c>
      <c r="K358" s="140">
        <v>211.73099999999999</v>
      </c>
      <c r="L358" s="236"/>
      <c r="M358" s="236"/>
      <c r="N358" s="236">
        <f>ROUND(L358*K358,3)</f>
        <v>0</v>
      </c>
      <c r="O358" s="236"/>
      <c r="P358" s="236"/>
      <c r="Q358" s="236"/>
      <c r="R358" s="141"/>
      <c r="T358" s="142" t="s">
        <v>5</v>
      </c>
      <c r="U358" s="43" t="s">
        <v>40</v>
      </c>
      <c r="V358" s="143">
        <v>4.9000000000000002E-2</v>
      </c>
      <c r="W358" s="143">
        <f>V358*K358</f>
        <v>10.374819</v>
      </c>
      <c r="X358" s="143">
        <v>0</v>
      </c>
      <c r="Y358" s="143">
        <f>X358*K358</f>
        <v>0</v>
      </c>
      <c r="Z358" s="143">
        <v>0</v>
      </c>
      <c r="AA358" s="144">
        <f>Z358*K358</f>
        <v>0</v>
      </c>
      <c r="AR358" s="21" t="s">
        <v>243</v>
      </c>
      <c r="AT358" s="21" t="s">
        <v>141</v>
      </c>
      <c r="AU358" s="21" t="s">
        <v>146</v>
      </c>
      <c r="AY358" s="21" t="s">
        <v>140</v>
      </c>
      <c r="BE358" s="145">
        <f>IF(U358="základná",N358,0)</f>
        <v>0</v>
      </c>
      <c r="BF358" s="145">
        <f>IF(U358="znížená",N358,0)</f>
        <v>0</v>
      </c>
      <c r="BG358" s="145">
        <f>IF(U358="zákl. prenesená",N358,0)</f>
        <v>0</v>
      </c>
      <c r="BH358" s="145">
        <f>IF(U358="zníž. prenesená",N358,0)</f>
        <v>0</v>
      </c>
      <c r="BI358" s="145">
        <f>IF(U358="nulová",N358,0)</f>
        <v>0</v>
      </c>
      <c r="BJ358" s="21" t="s">
        <v>146</v>
      </c>
      <c r="BK358" s="146">
        <f>ROUND(L358*K358,3)</f>
        <v>0</v>
      </c>
      <c r="BL358" s="21" t="s">
        <v>243</v>
      </c>
      <c r="BM358" s="21" t="s">
        <v>499</v>
      </c>
    </row>
    <row r="359" spans="2:65" s="12" customFormat="1" ht="16.5" customHeight="1">
      <c r="B359" s="163"/>
      <c r="C359" s="164"/>
      <c r="D359" s="164"/>
      <c r="E359" s="165" t="s">
        <v>5</v>
      </c>
      <c r="F359" s="243" t="s">
        <v>500</v>
      </c>
      <c r="G359" s="244"/>
      <c r="H359" s="244"/>
      <c r="I359" s="244"/>
      <c r="J359" s="164"/>
      <c r="K359" s="165" t="s">
        <v>5</v>
      </c>
      <c r="L359" s="164"/>
      <c r="M359" s="164"/>
      <c r="N359" s="164"/>
      <c r="O359" s="164"/>
      <c r="P359" s="164"/>
      <c r="Q359" s="164"/>
      <c r="R359" s="166"/>
      <c r="T359" s="167"/>
      <c r="U359" s="164"/>
      <c r="V359" s="164"/>
      <c r="W359" s="164"/>
      <c r="X359" s="164"/>
      <c r="Y359" s="164"/>
      <c r="Z359" s="164"/>
      <c r="AA359" s="168"/>
      <c r="AT359" s="169" t="s">
        <v>149</v>
      </c>
      <c r="AU359" s="169" t="s">
        <v>146</v>
      </c>
      <c r="AV359" s="12" t="s">
        <v>80</v>
      </c>
      <c r="AW359" s="12" t="s">
        <v>29</v>
      </c>
      <c r="AX359" s="12" t="s">
        <v>73</v>
      </c>
      <c r="AY359" s="169" t="s">
        <v>140</v>
      </c>
    </row>
    <row r="360" spans="2:65" s="10" customFormat="1" ht="16.5" customHeight="1">
      <c r="B360" s="147"/>
      <c r="C360" s="148"/>
      <c r="D360" s="148"/>
      <c r="E360" s="149" t="s">
        <v>5</v>
      </c>
      <c r="F360" s="239" t="s">
        <v>501</v>
      </c>
      <c r="G360" s="240"/>
      <c r="H360" s="240"/>
      <c r="I360" s="240"/>
      <c r="J360" s="148"/>
      <c r="K360" s="150">
        <v>203.28</v>
      </c>
      <c r="L360" s="148"/>
      <c r="M360" s="148"/>
      <c r="N360" s="148"/>
      <c r="O360" s="148"/>
      <c r="P360" s="148"/>
      <c r="Q360" s="148"/>
      <c r="R360" s="151"/>
      <c r="T360" s="152"/>
      <c r="U360" s="148"/>
      <c r="V360" s="148"/>
      <c r="W360" s="148"/>
      <c r="X360" s="148"/>
      <c r="Y360" s="148"/>
      <c r="Z360" s="148"/>
      <c r="AA360" s="153"/>
      <c r="AT360" s="154" t="s">
        <v>149</v>
      </c>
      <c r="AU360" s="154" t="s">
        <v>146</v>
      </c>
      <c r="AV360" s="10" t="s">
        <v>146</v>
      </c>
      <c r="AW360" s="10" t="s">
        <v>29</v>
      </c>
      <c r="AX360" s="10" t="s">
        <v>73</v>
      </c>
      <c r="AY360" s="154" t="s">
        <v>140</v>
      </c>
    </row>
    <row r="361" spans="2:65" s="12" customFormat="1" ht="16.5" customHeight="1">
      <c r="B361" s="163"/>
      <c r="C361" s="164"/>
      <c r="D361" s="164"/>
      <c r="E361" s="165" t="s">
        <v>5</v>
      </c>
      <c r="F361" s="245" t="s">
        <v>502</v>
      </c>
      <c r="G361" s="246"/>
      <c r="H361" s="246"/>
      <c r="I361" s="246"/>
      <c r="J361" s="164"/>
      <c r="K361" s="165" t="s">
        <v>5</v>
      </c>
      <c r="L361" s="164"/>
      <c r="M361" s="164"/>
      <c r="N361" s="164"/>
      <c r="O361" s="164"/>
      <c r="P361" s="164"/>
      <c r="Q361" s="164"/>
      <c r="R361" s="166"/>
      <c r="T361" s="167"/>
      <c r="U361" s="164"/>
      <c r="V361" s="164"/>
      <c r="W361" s="164"/>
      <c r="X361" s="164"/>
      <c r="Y361" s="164"/>
      <c r="Z361" s="164"/>
      <c r="AA361" s="168"/>
      <c r="AT361" s="169" t="s">
        <v>149</v>
      </c>
      <c r="AU361" s="169" t="s">
        <v>146</v>
      </c>
      <c r="AV361" s="12" t="s">
        <v>80</v>
      </c>
      <c r="AW361" s="12" t="s">
        <v>29</v>
      </c>
      <c r="AX361" s="12" t="s">
        <v>73</v>
      </c>
      <c r="AY361" s="169" t="s">
        <v>140</v>
      </c>
    </row>
    <row r="362" spans="2:65" s="12" customFormat="1" ht="16.5" customHeight="1">
      <c r="B362" s="163"/>
      <c r="C362" s="164"/>
      <c r="D362" s="164"/>
      <c r="E362" s="165" t="s">
        <v>5</v>
      </c>
      <c r="F362" s="245" t="s">
        <v>503</v>
      </c>
      <c r="G362" s="246"/>
      <c r="H362" s="246"/>
      <c r="I362" s="246"/>
      <c r="J362" s="164"/>
      <c r="K362" s="165" t="s">
        <v>5</v>
      </c>
      <c r="L362" s="164"/>
      <c r="M362" s="164"/>
      <c r="N362" s="164"/>
      <c r="O362" s="164"/>
      <c r="P362" s="164"/>
      <c r="Q362" s="164"/>
      <c r="R362" s="166"/>
      <c r="T362" s="167"/>
      <c r="U362" s="164"/>
      <c r="V362" s="164"/>
      <c r="W362" s="164"/>
      <c r="X362" s="164"/>
      <c r="Y362" s="164"/>
      <c r="Z362" s="164"/>
      <c r="AA362" s="168"/>
      <c r="AT362" s="169" t="s">
        <v>149</v>
      </c>
      <c r="AU362" s="169" t="s">
        <v>146</v>
      </c>
      <c r="AV362" s="12" t="s">
        <v>80</v>
      </c>
      <c r="AW362" s="12" t="s">
        <v>29</v>
      </c>
      <c r="AX362" s="12" t="s">
        <v>73</v>
      </c>
      <c r="AY362" s="169" t="s">
        <v>140</v>
      </c>
    </row>
    <row r="363" spans="2:65" s="10" customFormat="1" ht="16.5" customHeight="1">
      <c r="B363" s="147"/>
      <c r="C363" s="148"/>
      <c r="D363" s="148"/>
      <c r="E363" s="149" t="s">
        <v>5</v>
      </c>
      <c r="F363" s="239" t="s">
        <v>504</v>
      </c>
      <c r="G363" s="240"/>
      <c r="H363" s="240"/>
      <c r="I363" s="240"/>
      <c r="J363" s="148"/>
      <c r="K363" s="150">
        <v>8.4510000000000005</v>
      </c>
      <c r="L363" s="148"/>
      <c r="M363" s="148"/>
      <c r="N363" s="148"/>
      <c r="O363" s="148"/>
      <c r="P363" s="148"/>
      <c r="Q363" s="148"/>
      <c r="R363" s="151"/>
      <c r="T363" s="152"/>
      <c r="U363" s="148"/>
      <c r="V363" s="148"/>
      <c r="W363" s="148"/>
      <c r="X363" s="148"/>
      <c r="Y363" s="148"/>
      <c r="Z363" s="148"/>
      <c r="AA363" s="153"/>
      <c r="AT363" s="154" t="s">
        <v>149</v>
      </c>
      <c r="AU363" s="154" t="s">
        <v>146</v>
      </c>
      <c r="AV363" s="10" t="s">
        <v>146</v>
      </c>
      <c r="AW363" s="10" t="s">
        <v>29</v>
      </c>
      <c r="AX363" s="10" t="s">
        <v>73</v>
      </c>
      <c r="AY363" s="154" t="s">
        <v>140</v>
      </c>
    </row>
    <row r="364" spans="2:65" s="11" customFormat="1" ht="16.5" customHeight="1">
      <c r="B364" s="155"/>
      <c r="C364" s="156"/>
      <c r="D364" s="156"/>
      <c r="E364" s="157" t="s">
        <v>5</v>
      </c>
      <c r="F364" s="241" t="s">
        <v>156</v>
      </c>
      <c r="G364" s="242"/>
      <c r="H364" s="242"/>
      <c r="I364" s="242"/>
      <c r="J364" s="156"/>
      <c r="K364" s="158">
        <v>211.73099999999999</v>
      </c>
      <c r="L364" s="156"/>
      <c r="M364" s="156"/>
      <c r="N364" s="156"/>
      <c r="O364" s="156"/>
      <c r="P364" s="156"/>
      <c r="Q364" s="156"/>
      <c r="R364" s="159"/>
      <c r="T364" s="160"/>
      <c r="U364" s="156"/>
      <c r="V364" s="156"/>
      <c r="W364" s="156"/>
      <c r="X364" s="156"/>
      <c r="Y364" s="156"/>
      <c r="Z364" s="156"/>
      <c r="AA364" s="161"/>
      <c r="AT364" s="162" t="s">
        <v>149</v>
      </c>
      <c r="AU364" s="162" t="s">
        <v>146</v>
      </c>
      <c r="AV364" s="11" t="s">
        <v>145</v>
      </c>
      <c r="AW364" s="11" t="s">
        <v>29</v>
      </c>
      <c r="AX364" s="11" t="s">
        <v>80</v>
      </c>
      <c r="AY364" s="162" t="s">
        <v>140</v>
      </c>
    </row>
    <row r="365" spans="2:65" s="1" customFormat="1" ht="38.25" customHeight="1">
      <c r="B365" s="136"/>
      <c r="C365" s="170" t="s">
        <v>505</v>
      </c>
      <c r="D365" s="170" t="s">
        <v>327</v>
      </c>
      <c r="E365" s="171" t="s">
        <v>506</v>
      </c>
      <c r="F365" s="247" t="s">
        <v>507</v>
      </c>
      <c r="G365" s="247"/>
      <c r="H365" s="247"/>
      <c r="I365" s="247"/>
      <c r="J365" s="172" t="s">
        <v>201</v>
      </c>
      <c r="K365" s="173">
        <v>243.49100000000001</v>
      </c>
      <c r="L365" s="248"/>
      <c r="M365" s="248"/>
      <c r="N365" s="248">
        <f>ROUND(L365*K365,3)</f>
        <v>0</v>
      </c>
      <c r="O365" s="236"/>
      <c r="P365" s="236"/>
      <c r="Q365" s="236"/>
      <c r="R365" s="141"/>
      <c r="T365" s="142" t="s">
        <v>5</v>
      </c>
      <c r="U365" s="43" t="s">
        <v>40</v>
      </c>
      <c r="V365" s="143">
        <v>0</v>
      </c>
      <c r="W365" s="143">
        <f>V365*K365</f>
        <v>0</v>
      </c>
      <c r="X365" s="143">
        <v>1.3999999999999999E-4</v>
      </c>
      <c r="Y365" s="143">
        <f>X365*K365</f>
        <v>3.4088739999999999E-2</v>
      </c>
      <c r="Z365" s="143">
        <v>0</v>
      </c>
      <c r="AA365" s="144">
        <f>Z365*K365</f>
        <v>0</v>
      </c>
      <c r="AR365" s="21" t="s">
        <v>326</v>
      </c>
      <c r="AT365" s="21" t="s">
        <v>327</v>
      </c>
      <c r="AU365" s="21" t="s">
        <v>146</v>
      </c>
      <c r="AY365" s="21" t="s">
        <v>140</v>
      </c>
      <c r="BE365" s="145">
        <f>IF(U365="základná",N365,0)</f>
        <v>0</v>
      </c>
      <c r="BF365" s="145">
        <f>IF(U365="znížená",N365,0)</f>
        <v>0</v>
      </c>
      <c r="BG365" s="145">
        <f>IF(U365="zákl. prenesená",N365,0)</f>
        <v>0</v>
      </c>
      <c r="BH365" s="145">
        <f>IF(U365="zníž. prenesená",N365,0)</f>
        <v>0</v>
      </c>
      <c r="BI365" s="145">
        <f>IF(U365="nulová",N365,0)</f>
        <v>0</v>
      </c>
      <c r="BJ365" s="21" t="s">
        <v>146</v>
      </c>
      <c r="BK365" s="146">
        <f>ROUND(L365*K365,3)</f>
        <v>0</v>
      </c>
      <c r="BL365" s="21" t="s">
        <v>243</v>
      </c>
      <c r="BM365" s="21" t="s">
        <v>508</v>
      </c>
    </row>
    <row r="366" spans="2:65" s="1" customFormat="1" ht="38.25" customHeight="1">
      <c r="B366" s="136"/>
      <c r="C366" s="137" t="s">
        <v>509</v>
      </c>
      <c r="D366" s="137" t="s">
        <v>141</v>
      </c>
      <c r="E366" s="138" t="s">
        <v>510</v>
      </c>
      <c r="F366" s="235" t="s">
        <v>511</v>
      </c>
      <c r="G366" s="235"/>
      <c r="H366" s="235"/>
      <c r="I366" s="235"/>
      <c r="J366" s="139" t="s">
        <v>494</v>
      </c>
      <c r="K366" s="140">
        <v>4.2229999999999999</v>
      </c>
      <c r="L366" s="236"/>
      <c r="M366" s="236"/>
      <c r="N366" s="236">
        <f>ROUND(L366*K366,3)</f>
        <v>0</v>
      </c>
      <c r="O366" s="236"/>
      <c r="P366" s="236"/>
      <c r="Q366" s="236"/>
      <c r="R366" s="141"/>
      <c r="T366" s="142" t="s">
        <v>5</v>
      </c>
      <c r="U366" s="43" t="s">
        <v>40</v>
      </c>
      <c r="V366" s="143">
        <v>0</v>
      </c>
      <c r="W366" s="143">
        <f>V366*K366</f>
        <v>0</v>
      </c>
      <c r="X366" s="143">
        <v>0</v>
      </c>
      <c r="Y366" s="143">
        <f>X366*K366</f>
        <v>0</v>
      </c>
      <c r="Z366" s="143">
        <v>0</v>
      </c>
      <c r="AA366" s="144">
        <f>Z366*K366</f>
        <v>0</v>
      </c>
      <c r="AR366" s="21" t="s">
        <v>243</v>
      </c>
      <c r="AT366" s="21" t="s">
        <v>141</v>
      </c>
      <c r="AU366" s="21" t="s">
        <v>146</v>
      </c>
      <c r="AY366" s="21" t="s">
        <v>140</v>
      </c>
      <c r="BE366" s="145">
        <f>IF(U366="základná",N366,0)</f>
        <v>0</v>
      </c>
      <c r="BF366" s="145">
        <f>IF(U366="znížená",N366,0)</f>
        <v>0</v>
      </c>
      <c r="BG366" s="145">
        <f>IF(U366="zákl. prenesená",N366,0)</f>
        <v>0</v>
      </c>
      <c r="BH366" s="145">
        <f>IF(U366="zníž. prenesená",N366,0)</f>
        <v>0</v>
      </c>
      <c r="BI366" s="145">
        <f>IF(U366="nulová",N366,0)</f>
        <v>0</v>
      </c>
      <c r="BJ366" s="21" t="s">
        <v>146</v>
      </c>
      <c r="BK366" s="146">
        <f>ROUND(L366*K366,3)</f>
        <v>0</v>
      </c>
      <c r="BL366" s="21" t="s">
        <v>243</v>
      </c>
      <c r="BM366" s="21" t="s">
        <v>512</v>
      </c>
    </row>
    <row r="367" spans="2:65" s="9" customFormat="1" ht="29.85" customHeight="1">
      <c r="B367" s="125"/>
      <c r="C367" s="126"/>
      <c r="D367" s="135" t="s">
        <v>111</v>
      </c>
      <c r="E367" s="135"/>
      <c r="F367" s="135"/>
      <c r="G367" s="135"/>
      <c r="H367" s="135"/>
      <c r="I367" s="135"/>
      <c r="J367" s="135"/>
      <c r="K367" s="135"/>
      <c r="L367" s="135"/>
      <c r="M367" s="135"/>
      <c r="N367" s="252">
        <f>BK367</f>
        <v>0</v>
      </c>
      <c r="O367" s="253"/>
      <c r="P367" s="253"/>
      <c r="Q367" s="253"/>
      <c r="R367" s="128"/>
      <c r="T367" s="129"/>
      <c r="U367" s="126"/>
      <c r="V367" s="126"/>
      <c r="W367" s="130">
        <f>SUM(W368:W393)</f>
        <v>26.799582000000001</v>
      </c>
      <c r="X367" s="126"/>
      <c r="Y367" s="130">
        <f>SUM(Y368:Y393)</f>
        <v>0.47272835999999996</v>
      </c>
      <c r="Z367" s="126"/>
      <c r="AA367" s="131">
        <f>SUM(AA368:AA393)</f>
        <v>0</v>
      </c>
      <c r="AR367" s="132" t="s">
        <v>146</v>
      </c>
      <c r="AT367" s="133" t="s">
        <v>72</v>
      </c>
      <c r="AU367" s="133" t="s">
        <v>80</v>
      </c>
      <c r="AY367" s="132" t="s">
        <v>140</v>
      </c>
      <c r="BK367" s="134">
        <f>SUM(BK368:BK393)</f>
        <v>0</v>
      </c>
    </row>
    <row r="368" spans="2:65" s="1" customFormat="1" ht="25.5" customHeight="1">
      <c r="B368" s="136"/>
      <c r="C368" s="137" t="s">
        <v>513</v>
      </c>
      <c r="D368" s="137" t="s">
        <v>141</v>
      </c>
      <c r="E368" s="138" t="s">
        <v>514</v>
      </c>
      <c r="F368" s="235" t="s">
        <v>515</v>
      </c>
      <c r="G368" s="235"/>
      <c r="H368" s="235"/>
      <c r="I368" s="235"/>
      <c r="J368" s="139" t="s">
        <v>201</v>
      </c>
      <c r="K368" s="140">
        <v>25.23</v>
      </c>
      <c r="L368" s="236"/>
      <c r="M368" s="236"/>
      <c r="N368" s="236">
        <f>ROUND(L368*K368,3)</f>
        <v>0</v>
      </c>
      <c r="O368" s="236"/>
      <c r="P368" s="236"/>
      <c r="Q368" s="236"/>
      <c r="R368" s="141"/>
      <c r="T368" s="142" t="s">
        <v>5</v>
      </c>
      <c r="U368" s="43" t="s">
        <v>40</v>
      </c>
      <c r="V368" s="143">
        <v>9.1999999999999998E-2</v>
      </c>
      <c r="W368" s="143">
        <f>V368*K368</f>
        <v>2.3211599999999999</v>
      </c>
      <c r="X368" s="143">
        <v>0</v>
      </c>
      <c r="Y368" s="143">
        <f>X368*K368</f>
        <v>0</v>
      </c>
      <c r="Z368" s="143">
        <v>0</v>
      </c>
      <c r="AA368" s="144">
        <f>Z368*K368</f>
        <v>0</v>
      </c>
      <c r="AR368" s="21" t="s">
        <v>243</v>
      </c>
      <c r="AT368" s="21" t="s">
        <v>141</v>
      </c>
      <c r="AU368" s="21" t="s">
        <v>146</v>
      </c>
      <c r="AY368" s="21" t="s">
        <v>140</v>
      </c>
      <c r="BE368" s="145">
        <f>IF(U368="základná",N368,0)</f>
        <v>0</v>
      </c>
      <c r="BF368" s="145">
        <f>IF(U368="znížená",N368,0)</f>
        <v>0</v>
      </c>
      <c r="BG368" s="145">
        <f>IF(U368="zákl. prenesená",N368,0)</f>
        <v>0</v>
      </c>
      <c r="BH368" s="145">
        <f>IF(U368="zníž. prenesená",N368,0)</f>
        <v>0</v>
      </c>
      <c r="BI368" s="145">
        <f>IF(U368="nulová",N368,0)</f>
        <v>0</v>
      </c>
      <c r="BJ368" s="21" t="s">
        <v>146</v>
      </c>
      <c r="BK368" s="146">
        <f>ROUND(L368*K368,3)</f>
        <v>0</v>
      </c>
      <c r="BL368" s="21" t="s">
        <v>243</v>
      </c>
      <c r="BM368" s="21" t="s">
        <v>516</v>
      </c>
    </row>
    <row r="369" spans="2:65" s="12" customFormat="1" ht="16.5" customHeight="1">
      <c r="B369" s="163"/>
      <c r="C369" s="164"/>
      <c r="D369" s="164"/>
      <c r="E369" s="165" t="s">
        <v>5</v>
      </c>
      <c r="F369" s="243" t="s">
        <v>517</v>
      </c>
      <c r="G369" s="244"/>
      <c r="H369" s="244"/>
      <c r="I369" s="244"/>
      <c r="J369" s="164"/>
      <c r="K369" s="165" t="s">
        <v>5</v>
      </c>
      <c r="L369" s="164"/>
      <c r="M369" s="164"/>
      <c r="N369" s="164"/>
      <c r="O369" s="164"/>
      <c r="P369" s="164"/>
      <c r="Q369" s="164"/>
      <c r="R369" s="166"/>
      <c r="T369" s="167"/>
      <c r="U369" s="164"/>
      <c r="V369" s="164"/>
      <c r="W369" s="164"/>
      <c r="X369" s="164"/>
      <c r="Y369" s="164"/>
      <c r="Z369" s="164"/>
      <c r="AA369" s="168"/>
      <c r="AT369" s="169" t="s">
        <v>149</v>
      </c>
      <c r="AU369" s="169" t="s">
        <v>146</v>
      </c>
      <c r="AV369" s="12" t="s">
        <v>80</v>
      </c>
      <c r="AW369" s="12" t="s">
        <v>29</v>
      </c>
      <c r="AX369" s="12" t="s">
        <v>73</v>
      </c>
      <c r="AY369" s="169" t="s">
        <v>140</v>
      </c>
    </row>
    <row r="370" spans="2:65" s="10" customFormat="1" ht="16.5" customHeight="1">
      <c r="B370" s="147"/>
      <c r="C370" s="148"/>
      <c r="D370" s="148"/>
      <c r="E370" s="149" t="s">
        <v>5</v>
      </c>
      <c r="F370" s="239" t="s">
        <v>518</v>
      </c>
      <c r="G370" s="240"/>
      <c r="H370" s="240"/>
      <c r="I370" s="240"/>
      <c r="J370" s="148"/>
      <c r="K370" s="150">
        <v>25.23</v>
      </c>
      <c r="L370" s="148"/>
      <c r="M370" s="148"/>
      <c r="N370" s="148"/>
      <c r="O370" s="148"/>
      <c r="P370" s="148"/>
      <c r="Q370" s="148"/>
      <c r="R370" s="151"/>
      <c r="T370" s="152"/>
      <c r="U370" s="148"/>
      <c r="V370" s="148"/>
      <c r="W370" s="148"/>
      <c r="X370" s="148"/>
      <c r="Y370" s="148"/>
      <c r="Z370" s="148"/>
      <c r="AA370" s="153"/>
      <c r="AT370" s="154" t="s">
        <v>149</v>
      </c>
      <c r="AU370" s="154" t="s">
        <v>146</v>
      </c>
      <c r="AV370" s="10" t="s">
        <v>146</v>
      </c>
      <c r="AW370" s="10" t="s">
        <v>29</v>
      </c>
      <c r="AX370" s="10" t="s">
        <v>80</v>
      </c>
      <c r="AY370" s="154" t="s">
        <v>140</v>
      </c>
    </row>
    <row r="371" spans="2:65" s="1" customFormat="1" ht="38.25" customHeight="1">
      <c r="B371" s="136"/>
      <c r="C371" s="170" t="s">
        <v>519</v>
      </c>
      <c r="D371" s="170" t="s">
        <v>327</v>
      </c>
      <c r="E371" s="171" t="s">
        <v>520</v>
      </c>
      <c r="F371" s="247" t="s">
        <v>521</v>
      </c>
      <c r="G371" s="247"/>
      <c r="H371" s="247"/>
      <c r="I371" s="247"/>
      <c r="J371" s="172" t="s">
        <v>201</v>
      </c>
      <c r="K371" s="173">
        <v>26.492000000000001</v>
      </c>
      <c r="L371" s="248"/>
      <c r="M371" s="248"/>
      <c r="N371" s="248">
        <f>ROUND(L371*K371,3)</f>
        <v>0</v>
      </c>
      <c r="O371" s="236"/>
      <c r="P371" s="236"/>
      <c r="Q371" s="236"/>
      <c r="R371" s="141"/>
      <c r="T371" s="142" t="s">
        <v>5</v>
      </c>
      <c r="U371" s="43" t="s">
        <v>40</v>
      </c>
      <c r="V371" s="143">
        <v>0</v>
      </c>
      <c r="W371" s="143">
        <f>V371*K371</f>
        <v>0</v>
      </c>
      <c r="X371" s="143">
        <v>3.5999999999999999E-3</v>
      </c>
      <c r="Y371" s="143">
        <f>X371*K371</f>
        <v>9.5371200000000003E-2</v>
      </c>
      <c r="Z371" s="143">
        <v>0</v>
      </c>
      <c r="AA371" s="144">
        <f>Z371*K371</f>
        <v>0</v>
      </c>
      <c r="AR371" s="21" t="s">
        <v>326</v>
      </c>
      <c r="AT371" s="21" t="s">
        <v>327</v>
      </c>
      <c r="AU371" s="21" t="s">
        <v>146</v>
      </c>
      <c r="AY371" s="21" t="s">
        <v>140</v>
      </c>
      <c r="BE371" s="145">
        <f>IF(U371="základná",N371,0)</f>
        <v>0</v>
      </c>
      <c r="BF371" s="145">
        <f>IF(U371="znížená",N371,0)</f>
        <v>0</v>
      </c>
      <c r="BG371" s="145">
        <f>IF(U371="zákl. prenesená",N371,0)</f>
        <v>0</v>
      </c>
      <c r="BH371" s="145">
        <f>IF(U371="zníž. prenesená",N371,0)</f>
        <v>0</v>
      </c>
      <c r="BI371" s="145">
        <f>IF(U371="nulová",N371,0)</f>
        <v>0</v>
      </c>
      <c r="BJ371" s="21" t="s">
        <v>146</v>
      </c>
      <c r="BK371" s="146">
        <f>ROUND(L371*K371,3)</f>
        <v>0</v>
      </c>
      <c r="BL371" s="21" t="s">
        <v>243</v>
      </c>
      <c r="BM371" s="21" t="s">
        <v>522</v>
      </c>
    </row>
    <row r="372" spans="2:65" s="1" customFormat="1" ht="38.25" customHeight="1">
      <c r="B372" s="136"/>
      <c r="C372" s="137" t="s">
        <v>523</v>
      </c>
      <c r="D372" s="137" t="s">
        <v>141</v>
      </c>
      <c r="E372" s="138" t="s">
        <v>524</v>
      </c>
      <c r="F372" s="235" t="s">
        <v>525</v>
      </c>
      <c r="G372" s="235"/>
      <c r="H372" s="235"/>
      <c r="I372" s="235"/>
      <c r="J372" s="139" t="s">
        <v>201</v>
      </c>
      <c r="K372" s="140">
        <v>48.75</v>
      </c>
      <c r="L372" s="236"/>
      <c r="M372" s="236"/>
      <c r="N372" s="236">
        <f>ROUND(L372*K372,3)</f>
        <v>0</v>
      </c>
      <c r="O372" s="236"/>
      <c r="P372" s="236"/>
      <c r="Q372" s="236"/>
      <c r="R372" s="141"/>
      <c r="T372" s="142" t="s">
        <v>5</v>
      </c>
      <c r="U372" s="43" t="s">
        <v>40</v>
      </c>
      <c r="V372" s="143">
        <v>6.5000000000000002E-2</v>
      </c>
      <c r="W372" s="143">
        <f>V372*K372</f>
        <v>3.1687500000000002</v>
      </c>
      <c r="X372" s="143">
        <v>0</v>
      </c>
      <c r="Y372" s="143">
        <f>X372*K372</f>
        <v>0</v>
      </c>
      <c r="Z372" s="143">
        <v>0</v>
      </c>
      <c r="AA372" s="144">
        <f>Z372*K372</f>
        <v>0</v>
      </c>
      <c r="AR372" s="21" t="s">
        <v>243</v>
      </c>
      <c r="AT372" s="21" t="s">
        <v>141</v>
      </c>
      <c r="AU372" s="21" t="s">
        <v>146</v>
      </c>
      <c r="AY372" s="21" t="s">
        <v>140</v>
      </c>
      <c r="BE372" s="145">
        <f>IF(U372="základná",N372,0)</f>
        <v>0</v>
      </c>
      <c r="BF372" s="145">
        <f>IF(U372="znížená",N372,0)</f>
        <v>0</v>
      </c>
      <c r="BG372" s="145">
        <f>IF(U372="zákl. prenesená",N372,0)</f>
        <v>0</v>
      </c>
      <c r="BH372" s="145">
        <f>IF(U372="zníž. prenesená",N372,0)</f>
        <v>0</v>
      </c>
      <c r="BI372" s="145">
        <f>IF(U372="nulová",N372,0)</f>
        <v>0</v>
      </c>
      <c r="BJ372" s="21" t="s">
        <v>146</v>
      </c>
      <c r="BK372" s="146">
        <f>ROUND(L372*K372,3)</f>
        <v>0</v>
      </c>
      <c r="BL372" s="21" t="s">
        <v>243</v>
      </c>
      <c r="BM372" s="21" t="s">
        <v>526</v>
      </c>
    </row>
    <row r="373" spans="2:65" s="12" customFormat="1" ht="16.5" customHeight="1">
      <c r="B373" s="163"/>
      <c r="C373" s="164"/>
      <c r="D373" s="164"/>
      <c r="E373" s="165" t="s">
        <v>5</v>
      </c>
      <c r="F373" s="243" t="s">
        <v>527</v>
      </c>
      <c r="G373" s="244"/>
      <c r="H373" s="244"/>
      <c r="I373" s="244"/>
      <c r="J373" s="164"/>
      <c r="K373" s="165" t="s">
        <v>5</v>
      </c>
      <c r="L373" s="164"/>
      <c r="M373" s="164"/>
      <c r="N373" s="164"/>
      <c r="O373" s="164"/>
      <c r="P373" s="164"/>
      <c r="Q373" s="164"/>
      <c r="R373" s="166"/>
      <c r="T373" s="167"/>
      <c r="U373" s="164"/>
      <c r="V373" s="164"/>
      <c r="W373" s="164"/>
      <c r="X373" s="164"/>
      <c r="Y373" s="164"/>
      <c r="Z373" s="164"/>
      <c r="AA373" s="168"/>
      <c r="AT373" s="169" t="s">
        <v>149</v>
      </c>
      <c r="AU373" s="169" t="s">
        <v>146</v>
      </c>
      <c r="AV373" s="12" t="s">
        <v>80</v>
      </c>
      <c r="AW373" s="12" t="s">
        <v>29</v>
      </c>
      <c r="AX373" s="12" t="s">
        <v>73</v>
      </c>
      <c r="AY373" s="169" t="s">
        <v>140</v>
      </c>
    </row>
    <row r="374" spans="2:65" s="10" customFormat="1" ht="16.5" customHeight="1">
      <c r="B374" s="147"/>
      <c r="C374" s="148"/>
      <c r="D374" s="148"/>
      <c r="E374" s="149" t="s">
        <v>5</v>
      </c>
      <c r="F374" s="239" t="s">
        <v>528</v>
      </c>
      <c r="G374" s="240"/>
      <c r="H374" s="240"/>
      <c r="I374" s="240"/>
      <c r="J374" s="148"/>
      <c r="K374" s="150">
        <v>48.75</v>
      </c>
      <c r="L374" s="148"/>
      <c r="M374" s="148"/>
      <c r="N374" s="148"/>
      <c r="O374" s="148"/>
      <c r="P374" s="148"/>
      <c r="Q374" s="148"/>
      <c r="R374" s="151"/>
      <c r="T374" s="152"/>
      <c r="U374" s="148"/>
      <c r="V374" s="148"/>
      <c r="W374" s="148"/>
      <c r="X374" s="148"/>
      <c r="Y374" s="148"/>
      <c r="Z374" s="148"/>
      <c r="AA374" s="153"/>
      <c r="AT374" s="154" t="s">
        <v>149</v>
      </c>
      <c r="AU374" s="154" t="s">
        <v>146</v>
      </c>
      <c r="AV374" s="10" t="s">
        <v>146</v>
      </c>
      <c r="AW374" s="10" t="s">
        <v>29</v>
      </c>
      <c r="AX374" s="10" t="s">
        <v>80</v>
      </c>
      <c r="AY374" s="154" t="s">
        <v>140</v>
      </c>
    </row>
    <row r="375" spans="2:65" s="1" customFormat="1" ht="25.5" customHeight="1">
      <c r="B375" s="136"/>
      <c r="C375" s="170" t="s">
        <v>529</v>
      </c>
      <c r="D375" s="170" t="s">
        <v>327</v>
      </c>
      <c r="E375" s="171" t="s">
        <v>530</v>
      </c>
      <c r="F375" s="247" t="s">
        <v>531</v>
      </c>
      <c r="G375" s="247"/>
      <c r="H375" s="247"/>
      <c r="I375" s="247"/>
      <c r="J375" s="172" t="s">
        <v>201</v>
      </c>
      <c r="K375" s="173">
        <v>49.725000000000001</v>
      </c>
      <c r="L375" s="248"/>
      <c r="M375" s="248"/>
      <c r="N375" s="248">
        <f>ROUND(L375*K375,3)</f>
        <v>0</v>
      </c>
      <c r="O375" s="236"/>
      <c r="P375" s="236"/>
      <c r="Q375" s="236"/>
      <c r="R375" s="141"/>
      <c r="T375" s="142" t="s">
        <v>5</v>
      </c>
      <c r="U375" s="43" t="s">
        <v>40</v>
      </c>
      <c r="V375" s="143">
        <v>0</v>
      </c>
      <c r="W375" s="143">
        <f>V375*K375</f>
        <v>0</v>
      </c>
      <c r="X375" s="143">
        <v>1.9599999999999999E-3</v>
      </c>
      <c r="Y375" s="143">
        <f>X375*K375</f>
        <v>9.7461000000000006E-2</v>
      </c>
      <c r="Z375" s="143">
        <v>0</v>
      </c>
      <c r="AA375" s="144">
        <f>Z375*K375</f>
        <v>0</v>
      </c>
      <c r="AR375" s="21" t="s">
        <v>326</v>
      </c>
      <c r="AT375" s="21" t="s">
        <v>327</v>
      </c>
      <c r="AU375" s="21" t="s">
        <v>146</v>
      </c>
      <c r="AY375" s="21" t="s">
        <v>140</v>
      </c>
      <c r="BE375" s="145">
        <f>IF(U375="základná",N375,0)</f>
        <v>0</v>
      </c>
      <c r="BF375" s="145">
        <f>IF(U375="znížená",N375,0)</f>
        <v>0</v>
      </c>
      <c r="BG375" s="145">
        <f>IF(U375="zákl. prenesená",N375,0)</f>
        <v>0</v>
      </c>
      <c r="BH375" s="145">
        <f>IF(U375="zníž. prenesená",N375,0)</f>
        <v>0</v>
      </c>
      <c r="BI375" s="145">
        <f>IF(U375="nulová",N375,0)</f>
        <v>0</v>
      </c>
      <c r="BJ375" s="21" t="s">
        <v>146</v>
      </c>
      <c r="BK375" s="146">
        <f>ROUND(L375*K375,3)</f>
        <v>0</v>
      </c>
      <c r="BL375" s="21" t="s">
        <v>243</v>
      </c>
      <c r="BM375" s="21" t="s">
        <v>532</v>
      </c>
    </row>
    <row r="376" spans="2:65" s="1" customFormat="1" ht="16.5" customHeight="1">
      <c r="B376" s="34"/>
      <c r="C376" s="35"/>
      <c r="D376" s="35"/>
      <c r="E376" s="35"/>
      <c r="F376" s="249" t="s">
        <v>533</v>
      </c>
      <c r="G376" s="250"/>
      <c r="H376" s="250"/>
      <c r="I376" s="250"/>
      <c r="J376" s="35"/>
      <c r="K376" s="35"/>
      <c r="L376" s="35"/>
      <c r="M376" s="35"/>
      <c r="N376" s="35"/>
      <c r="O376" s="35"/>
      <c r="P376" s="35"/>
      <c r="Q376" s="35"/>
      <c r="R376" s="36"/>
      <c r="T376" s="174"/>
      <c r="U376" s="35"/>
      <c r="V376" s="35"/>
      <c r="W376" s="35"/>
      <c r="X376" s="35"/>
      <c r="Y376" s="35"/>
      <c r="Z376" s="35"/>
      <c r="AA376" s="73"/>
      <c r="AT376" s="21" t="s">
        <v>449</v>
      </c>
      <c r="AU376" s="21" t="s">
        <v>146</v>
      </c>
    </row>
    <row r="377" spans="2:65" s="1" customFormat="1" ht="25.5" customHeight="1">
      <c r="B377" s="136"/>
      <c r="C377" s="137" t="s">
        <v>534</v>
      </c>
      <c r="D377" s="137" t="s">
        <v>141</v>
      </c>
      <c r="E377" s="138" t="s">
        <v>535</v>
      </c>
      <c r="F377" s="235" t="s">
        <v>536</v>
      </c>
      <c r="G377" s="235"/>
      <c r="H377" s="235"/>
      <c r="I377" s="235"/>
      <c r="J377" s="139" t="s">
        <v>201</v>
      </c>
      <c r="K377" s="140">
        <v>9.6</v>
      </c>
      <c r="L377" s="236"/>
      <c r="M377" s="236"/>
      <c r="N377" s="236">
        <f>ROUND(L377*K377,3)</f>
        <v>0</v>
      </c>
      <c r="O377" s="236"/>
      <c r="P377" s="236"/>
      <c r="Q377" s="236"/>
      <c r="R377" s="141"/>
      <c r="T377" s="142" t="s">
        <v>5</v>
      </c>
      <c r="U377" s="43" t="s">
        <v>40</v>
      </c>
      <c r="V377" s="143">
        <v>0.17</v>
      </c>
      <c r="W377" s="143">
        <f>V377*K377</f>
        <v>1.6320000000000001</v>
      </c>
      <c r="X377" s="143">
        <v>2.9999999999999997E-4</v>
      </c>
      <c r="Y377" s="143">
        <f>X377*K377</f>
        <v>2.8799999999999997E-3</v>
      </c>
      <c r="Z377" s="143">
        <v>0</v>
      </c>
      <c r="AA377" s="144">
        <f>Z377*K377</f>
        <v>0</v>
      </c>
      <c r="AR377" s="21" t="s">
        <v>243</v>
      </c>
      <c r="AT377" s="21" t="s">
        <v>141</v>
      </c>
      <c r="AU377" s="21" t="s">
        <v>146</v>
      </c>
      <c r="AY377" s="21" t="s">
        <v>140</v>
      </c>
      <c r="BE377" s="145">
        <f>IF(U377="základná",N377,0)</f>
        <v>0</v>
      </c>
      <c r="BF377" s="145">
        <f>IF(U377="znížená",N377,0)</f>
        <v>0</v>
      </c>
      <c r="BG377" s="145">
        <f>IF(U377="zákl. prenesená",N377,0)</f>
        <v>0</v>
      </c>
      <c r="BH377" s="145">
        <f>IF(U377="zníž. prenesená",N377,0)</f>
        <v>0</v>
      </c>
      <c r="BI377" s="145">
        <f>IF(U377="nulová",N377,0)</f>
        <v>0</v>
      </c>
      <c r="BJ377" s="21" t="s">
        <v>146</v>
      </c>
      <c r="BK377" s="146">
        <f>ROUND(L377*K377,3)</f>
        <v>0</v>
      </c>
      <c r="BL377" s="21" t="s">
        <v>243</v>
      </c>
      <c r="BM377" s="21" t="s">
        <v>537</v>
      </c>
    </row>
    <row r="378" spans="2:65" s="12" customFormat="1" ht="16.5" customHeight="1">
      <c r="B378" s="163"/>
      <c r="C378" s="164"/>
      <c r="D378" s="164"/>
      <c r="E378" s="165" t="s">
        <v>5</v>
      </c>
      <c r="F378" s="243" t="s">
        <v>502</v>
      </c>
      <c r="G378" s="244"/>
      <c r="H378" s="244"/>
      <c r="I378" s="244"/>
      <c r="J378" s="164"/>
      <c r="K378" s="165" t="s">
        <v>5</v>
      </c>
      <c r="L378" s="164"/>
      <c r="M378" s="164"/>
      <c r="N378" s="164"/>
      <c r="O378" s="164"/>
      <c r="P378" s="164"/>
      <c r="Q378" s="164"/>
      <c r="R378" s="166"/>
      <c r="T378" s="167"/>
      <c r="U378" s="164"/>
      <c r="V378" s="164"/>
      <c r="W378" s="164"/>
      <c r="X378" s="164"/>
      <c r="Y378" s="164"/>
      <c r="Z378" s="164"/>
      <c r="AA378" s="168"/>
      <c r="AT378" s="169" t="s">
        <v>149</v>
      </c>
      <c r="AU378" s="169" t="s">
        <v>146</v>
      </c>
      <c r="AV378" s="12" t="s">
        <v>80</v>
      </c>
      <c r="AW378" s="12" t="s">
        <v>29</v>
      </c>
      <c r="AX378" s="12" t="s">
        <v>73</v>
      </c>
      <c r="AY378" s="169" t="s">
        <v>140</v>
      </c>
    </row>
    <row r="379" spans="2:65" s="10" customFormat="1" ht="16.5" customHeight="1">
      <c r="B379" s="147"/>
      <c r="C379" s="148"/>
      <c r="D379" s="148"/>
      <c r="E379" s="149" t="s">
        <v>5</v>
      </c>
      <c r="F379" s="239" t="s">
        <v>538</v>
      </c>
      <c r="G379" s="240"/>
      <c r="H379" s="240"/>
      <c r="I379" s="240"/>
      <c r="J379" s="148"/>
      <c r="K379" s="150">
        <v>9.6</v>
      </c>
      <c r="L379" s="148"/>
      <c r="M379" s="148"/>
      <c r="N379" s="148"/>
      <c r="O379" s="148"/>
      <c r="P379" s="148"/>
      <c r="Q379" s="148"/>
      <c r="R379" s="151"/>
      <c r="T379" s="152"/>
      <c r="U379" s="148"/>
      <c r="V379" s="148"/>
      <c r="W379" s="148"/>
      <c r="X379" s="148"/>
      <c r="Y379" s="148"/>
      <c r="Z379" s="148"/>
      <c r="AA379" s="153"/>
      <c r="AT379" s="154" t="s">
        <v>149</v>
      </c>
      <c r="AU379" s="154" t="s">
        <v>146</v>
      </c>
      <c r="AV379" s="10" t="s">
        <v>146</v>
      </c>
      <c r="AW379" s="10" t="s">
        <v>29</v>
      </c>
      <c r="AX379" s="10" t="s">
        <v>80</v>
      </c>
      <c r="AY379" s="154" t="s">
        <v>140</v>
      </c>
    </row>
    <row r="380" spans="2:65" s="1" customFormat="1" ht="38.25" customHeight="1">
      <c r="B380" s="136"/>
      <c r="C380" s="170" t="s">
        <v>539</v>
      </c>
      <c r="D380" s="170" t="s">
        <v>327</v>
      </c>
      <c r="E380" s="171" t="s">
        <v>540</v>
      </c>
      <c r="F380" s="247" t="s">
        <v>541</v>
      </c>
      <c r="G380" s="247"/>
      <c r="H380" s="247"/>
      <c r="I380" s="247"/>
      <c r="J380" s="172" t="s">
        <v>201</v>
      </c>
      <c r="K380" s="173">
        <v>9.7919999999999998</v>
      </c>
      <c r="L380" s="248"/>
      <c r="M380" s="248"/>
      <c r="N380" s="248">
        <f>ROUND(L380*K380,3)</f>
        <v>0</v>
      </c>
      <c r="O380" s="236"/>
      <c r="P380" s="236"/>
      <c r="Q380" s="236"/>
      <c r="R380" s="141"/>
      <c r="T380" s="142" t="s">
        <v>5</v>
      </c>
      <c r="U380" s="43" t="s">
        <v>40</v>
      </c>
      <c r="V380" s="143">
        <v>0</v>
      </c>
      <c r="W380" s="143">
        <f>V380*K380</f>
        <v>0</v>
      </c>
      <c r="X380" s="143">
        <v>2.8800000000000002E-3</v>
      </c>
      <c r="Y380" s="143">
        <f>X380*K380</f>
        <v>2.8200960000000001E-2</v>
      </c>
      <c r="Z380" s="143">
        <v>0</v>
      </c>
      <c r="AA380" s="144">
        <f>Z380*K380</f>
        <v>0</v>
      </c>
      <c r="AR380" s="21" t="s">
        <v>326</v>
      </c>
      <c r="AT380" s="21" t="s">
        <v>327</v>
      </c>
      <c r="AU380" s="21" t="s">
        <v>146</v>
      </c>
      <c r="AY380" s="21" t="s">
        <v>140</v>
      </c>
      <c r="BE380" s="145">
        <f>IF(U380="základná",N380,0)</f>
        <v>0</v>
      </c>
      <c r="BF380" s="145">
        <f>IF(U380="znížená",N380,0)</f>
        <v>0</v>
      </c>
      <c r="BG380" s="145">
        <f>IF(U380="zákl. prenesená",N380,0)</f>
        <v>0</v>
      </c>
      <c r="BH380" s="145">
        <f>IF(U380="zníž. prenesená",N380,0)</f>
        <v>0</v>
      </c>
      <c r="BI380" s="145">
        <f>IF(U380="nulová",N380,0)</f>
        <v>0</v>
      </c>
      <c r="BJ380" s="21" t="s">
        <v>146</v>
      </c>
      <c r="BK380" s="146">
        <f>ROUND(L380*K380,3)</f>
        <v>0</v>
      </c>
      <c r="BL380" s="21" t="s">
        <v>243</v>
      </c>
      <c r="BM380" s="21" t="s">
        <v>542</v>
      </c>
    </row>
    <row r="381" spans="2:65" s="1" customFormat="1" ht="38.25" customHeight="1">
      <c r="B381" s="136"/>
      <c r="C381" s="137" t="s">
        <v>543</v>
      </c>
      <c r="D381" s="137" t="s">
        <v>141</v>
      </c>
      <c r="E381" s="138" t="s">
        <v>544</v>
      </c>
      <c r="F381" s="235" t="s">
        <v>545</v>
      </c>
      <c r="G381" s="235"/>
      <c r="H381" s="235"/>
      <c r="I381" s="235"/>
      <c r="J381" s="139" t="s">
        <v>201</v>
      </c>
      <c r="K381" s="140">
        <v>203.28</v>
      </c>
      <c r="L381" s="236"/>
      <c r="M381" s="236"/>
      <c r="N381" s="236">
        <f>ROUND(L381*K381,3)</f>
        <v>0</v>
      </c>
      <c r="O381" s="236"/>
      <c r="P381" s="236"/>
      <c r="Q381" s="236"/>
      <c r="R381" s="141"/>
      <c r="T381" s="142" t="s">
        <v>5</v>
      </c>
      <c r="U381" s="43" t="s">
        <v>40</v>
      </c>
      <c r="V381" s="143">
        <v>8.4000000000000005E-2</v>
      </c>
      <c r="W381" s="143">
        <f>V381*K381</f>
        <v>17.075520000000001</v>
      </c>
      <c r="X381" s="143">
        <v>0</v>
      </c>
      <c r="Y381" s="143">
        <f>X381*K381</f>
        <v>0</v>
      </c>
      <c r="Z381" s="143">
        <v>0</v>
      </c>
      <c r="AA381" s="144">
        <f>Z381*K381</f>
        <v>0</v>
      </c>
      <c r="AR381" s="21" t="s">
        <v>243</v>
      </c>
      <c r="AT381" s="21" t="s">
        <v>141</v>
      </c>
      <c r="AU381" s="21" t="s">
        <v>146</v>
      </c>
      <c r="AY381" s="21" t="s">
        <v>140</v>
      </c>
      <c r="BE381" s="145">
        <f>IF(U381="základná",N381,0)</f>
        <v>0</v>
      </c>
      <c r="BF381" s="145">
        <f>IF(U381="znížená",N381,0)</f>
        <v>0</v>
      </c>
      <c r="BG381" s="145">
        <f>IF(U381="zákl. prenesená",N381,0)</f>
        <v>0</v>
      </c>
      <c r="BH381" s="145">
        <f>IF(U381="zníž. prenesená",N381,0)</f>
        <v>0</v>
      </c>
      <c r="BI381" s="145">
        <f>IF(U381="nulová",N381,0)</f>
        <v>0</v>
      </c>
      <c r="BJ381" s="21" t="s">
        <v>146</v>
      </c>
      <c r="BK381" s="146">
        <f>ROUND(L381*K381,3)</f>
        <v>0</v>
      </c>
      <c r="BL381" s="21" t="s">
        <v>243</v>
      </c>
      <c r="BM381" s="21" t="s">
        <v>546</v>
      </c>
    </row>
    <row r="382" spans="2:65" s="12" customFormat="1" ht="16.5" customHeight="1">
      <c r="B382" s="163"/>
      <c r="C382" s="164"/>
      <c r="D382" s="164"/>
      <c r="E382" s="165" t="s">
        <v>5</v>
      </c>
      <c r="F382" s="243" t="s">
        <v>547</v>
      </c>
      <c r="G382" s="244"/>
      <c r="H382" s="244"/>
      <c r="I382" s="244"/>
      <c r="J382" s="164"/>
      <c r="K382" s="165" t="s">
        <v>5</v>
      </c>
      <c r="L382" s="164"/>
      <c r="M382" s="164"/>
      <c r="N382" s="164"/>
      <c r="O382" s="164"/>
      <c r="P382" s="164"/>
      <c r="Q382" s="164"/>
      <c r="R382" s="166"/>
      <c r="T382" s="167"/>
      <c r="U382" s="164"/>
      <c r="V382" s="164"/>
      <c r="W382" s="164"/>
      <c r="X382" s="164"/>
      <c r="Y382" s="164"/>
      <c r="Z382" s="164"/>
      <c r="AA382" s="168"/>
      <c r="AT382" s="169" t="s">
        <v>149</v>
      </c>
      <c r="AU382" s="169" t="s">
        <v>146</v>
      </c>
      <c r="AV382" s="12" t="s">
        <v>80</v>
      </c>
      <c r="AW382" s="12" t="s">
        <v>29</v>
      </c>
      <c r="AX382" s="12" t="s">
        <v>73</v>
      </c>
      <c r="AY382" s="169" t="s">
        <v>140</v>
      </c>
    </row>
    <row r="383" spans="2:65" s="10" customFormat="1" ht="16.5" customHeight="1">
      <c r="B383" s="147"/>
      <c r="C383" s="148"/>
      <c r="D383" s="148"/>
      <c r="E383" s="149" t="s">
        <v>5</v>
      </c>
      <c r="F383" s="239" t="s">
        <v>501</v>
      </c>
      <c r="G383" s="240"/>
      <c r="H383" s="240"/>
      <c r="I383" s="240"/>
      <c r="J383" s="148"/>
      <c r="K383" s="150">
        <v>203.28</v>
      </c>
      <c r="L383" s="148"/>
      <c r="M383" s="148"/>
      <c r="N383" s="148"/>
      <c r="O383" s="148"/>
      <c r="P383" s="148"/>
      <c r="Q383" s="148"/>
      <c r="R383" s="151"/>
      <c r="T383" s="152"/>
      <c r="U383" s="148"/>
      <c r="V383" s="148"/>
      <c r="W383" s="148"/>
      <c r="X383" s="148"/>
      <c r="Y383" s="148"/>
      <c r="Z383" s="148"/>
      <c r="AA383" s="153"/>
      <c r="AT383" s="154" t="s">
        <v>149</v>
      </c>
      <c r="AU383" s="154" t="s">
        <v>146</v>
      </c>
      <c r="AV383" s="10" t="s">
        <v>146</v>
      </c>
      <c r="AW383" s="10" t="s">
        <v>29</v>
      </c>
      <c r="AX383" s="10" t="s">
        <v>80</v>
      </c>
      <c r="AY383" s="154" t="s">
        <v>140</v>
      </c>
    </row>
    <row r="384" spans="2:65" s="1" customFormat="1" ht="38.25" customHeight="1">
      <c r="B384" s="136"/>
      <c r="C384" s="170" t="s">
        <v>548</v>
      </c>
      <c r="D384" s="170" t="s">
        <v>327</v>
      </c>
      <c r="E384" s="171" t="s">
        <v>549</v>
      </c>
      <c r="F384" s="247" t="s">
        <v>550</v>
      </c>
      <c r="G384" s="247"/>
      <c r="H384" s="247"/>
      <c r="I384" s="247"/>
      <c r="J384" s="172" t="s">
        <v>201</v>
      </c>
      <c r="K384" s="173">
        <v>207.346</v>
      </c>
      <c r="L384" s="248"/>
      <c r="M384" s="248"/>
      <c r="N384" s="248">
        <f>ROUND(L384*K384,3)</f>
        <v>0</v>
      </c>
      <c r="O384" s="236"/>
      <c r="P384" s="236"/>
      <c r="Q384" s="236"/>
      <c r="R384" s="141"/>
      <c r="T384" s="142" t="s">
        <v>5</v>
      </c>
      <c r="U384" s="43" t="s">
        <v>40</v>
      </c>
      <c r="V384" s="143">
        <v>0</v>
      </c>
      <c r="W384" s="143">
        <f>V384*K384</f>
        <v>0</v>
      </c>
      <c r="X384" s="143">
        <v>1.1999999999999999E-3</v>
      </c>
      <c r="Y384" s="143">
        <f>X384*K384</f>
        <v>0.24881519999999999</v>
      </c>
      <c r="Z384" s="143">
        <v>0</v>
      </c>
      <c r="AA384" s="144">
        <f>Z384*K384</f>
        <v>0</v>
      </c>
      <c r="AR384" s="21" t="s">
        <v>326</v>
      </c>
      <c r="AT384" s="21" t="s">
        <v>327</v>
      </c>
      <c r="AU384" s="21" t="s">
        <v>146</v>
      </c>
      <c r="AY384" s="21" t="s">
        <v>140</v>
      </c>
      <c r="BE384" s="145">
        <f>IF(U384="základná",N384,0)</f>
        <v>0</v>
      </c>
      <c r="BF384" s="145">
        <f>IF(U384="znížená",N384,0)</f>
        <v>0</v>
      </c>
      <c r="BG384" s="145">
        <f>IF(U384="zákl. prenesená",N384,0)</f>
        <v>0</v>
      </c>
      <c r="BH384" s="145">
        <f>IF(U384="zníž. prenesená",N384,0)</f>
        <v>0</v>
      </c>
      <c r="BI384" s="145">
        <f>IF(U384="nulová",N384,0)</f>
        <v>0</v>
      </c>
      <c r="BJ384" s="21" t="s">
        <v>146</v>
      </c>
      <c r="BK384" s="146">
        <f>ROUND(L384*K384,3)</f>
        <v>0</v>
      </c>
      <c r="BL384" s="21" t="s">
        <v>243</v>
      </c>
      <c r="BM384" s="21" t="s">
        <v>551</v>
      </c>
    </row>
    <row r="385" spans="2:65" s="1" customFormat="1" ht="38.25" customHeight="1">
      <c r="B385" s="136"/>
      <c r="C385" s="137" t="s">
        <v>552</v>
      </c>
      <c r="D385" s="137" t="s">
        <v>141</v>
      </c>
      <c r="E385" s="138" t="s">
        <v>553</v>
      </c>
      <c r="F385" s="235" t="s">
        <v>554</v>
      </c>
      <c r="G385" s="235"/>
      <c r="H385" s="235"/>
      <c r="I385" s="235"/>
      <c r="J385" s="139" t="s">
        <v>201</v>
      </c>
      <c r="K385" s="140">
        <v>36.140999999999998</v>
      </c>
      <c r="L385" s="236"/>
      <c r="M385" s="236"/>
      <c r="N385" s="236">
        <f>ROUND(L385*K385,3)</f>
        <v>0</v>
      </c>
      <c r="O385" s="236"/>
      <c r="P385" s="236"/>
      <c r="Q385" s="236"/>
      <c r="R385" s="141"/>
      <c r="T385" s="142" t="s">
        <v>5</v>
      </c>
      <c r="U385" s="43" t="s">
        <v>40</v>
      </c>
      <c r="V385" s="143">
        <v>7.1999999999999995E-2</v>
      </c>
      <c r="W385" s="143">
        <f>V385*K385</f>
        <v>2.6021519999999998</v>
      </c>
      <c r="X385" s="143">
        <v>0</v>
      </c>
      <c r="Y385" s="143">
        <f>X385*K385</f>
        <v>0</v>
      </c>
      <c r="Z385" s="143">
        <v>0</v>
      </c>
      <c r="AA385" s="144">
        <f>Z385*K385</f>
        <v>0</v>
      </c>
      <c r="AR385" s="21" t="s">
        <v>243</v>
      </c>
      <c r="AT385" s="21" t="s">
        <v>141</v>
      </c>
      <c r="AU385" s="21" t="s">
        <v>146</v>
      </c>
      <c r="AY385" s="21" t="s">
        <v>140</v>
      </c>
      <c r="BE385" s="145">
        <f>IF(U385="základná",N385,0)</f>
        <v>0</v>
      </c>
      <c r="BF385" s="145">
        <f>IF(U385="znížená",N385,0)</f>
        <v>0</v>
      </c>
      <c r="BG385" s="145">
        <f>IF(U385="zákl. prenesená",N385,0)</f>
        <v>0</v>
      </c>
      <c r="BH385" s="145">
        <f>IF(U385="zníž. prenesená",N385,0)</f>
        <v>0</v>
      </c>
      <c r="BI385" s="145">
        <f>IF(U385="nulová",N385,0)</f>
        <v>0</v>
      </c>
      <c r="BJ385" s="21" t="s">
        <v>146</v>
      </c>
      <c r="BK385" s="146">
        <f>ROUND(L385*K385,3)</f>
        <v>0</v>
      </c>
      <c r="BL385" s="21" t="s">
        <v>243</v>
      </c>
      <c r="BM385" s="21" t="s">
        <v>555</v>
      </c>
    </row>
    <row r="386" spans="2:65" s="12" customFormat="1" ht="16.5" customHeight="1">
      <c r="B386" s="163"/>
      <c r="C386" s="164"/>
      <c r="D386" s="164"/>
      <c r="E386" s="165" t="s">
        <v>5</v>
      </c>
      <c r="F386" s="243" t="s">
        <v>502</v>
      </c>
      <c r="G386" s="244"/>
      <c r="H386" s="244"/>
      <c r="I386" s="244"/>
      <c r="J386" s="164"/>
      <c r="K386" s="165" t="s">
        <v>5</v>
      </c>
      <c r="L386" s="164"/>
      <c r="M386" s="164"/>
      <c r="N386" s="164"/>
      <c r="O386" s="164"/>
      <c r="P386" s="164"/>
      <c r="Q386" s="164"/>
      <c r="R386" s="166"/>
      <c r="T386" s="167"/>
      <c r="U386" s="164"/>
      <c r="V386" s="164"/>
      <c r="W386" s="164"/>
      <c r="X386" s="164"/>
      <c r="Y386" s="164"/>
      <c r="Z386" s="164"/>
      <c r="AA386" s="168"/>
      <c r="AT386" s="169" t="s">
        <v>149</v>
      </c>
      <c r="AU386" s="169" t="s">
        <v>146</v>
      </c>
      <c r="AV386" s="12" t="s">
        <v>80</v>
      </c>
      <c r="AW386" s="12" t="s">
        <v>29</v>
      </c>
      <c r="AX386" s="12" t="s">
        <v>73</v>
      </c>
      <c r="AY386" s="169" t="s">
        <v>140</v>
      </c>
    </row>
    <row r="387" spans="2:65" s="12" customFormat="1" ht="16.5" customHeight="1">
      <c r="B387" s="163"/>
      <c r="C387" s="164"/>
      <c r="D387" s="164"/>
      <c r="E387" s="165" t="s">
        <v>5</v>
      </c>
      <c r="F387" s="245" t="s">
        <v>556</v>
      </c>
      <c r="G387" s="246"/>
      <c r="H387" s="246"/>
      <c r="I387" s="246"/>
      <c r="J387" s="164"/>
      <c r="K387" s="165" t="s">
        <v>5</v>
      </c>
      <c r="L387" s="164"/>
      <c r="M387" s="164"/>
      <c r="N387" s="164"/>
      <c r="O387" s="164"/>
      <c r="P387" s="164"/>
      <c r="Q387" s="164"/>
      <c r="R387" s="166"/>
      <c r="T387" s="167"/>
      <c r="U387" s="164"/>
      <c r="V387" s="164"/>
      <c r="W387" s="164"/>
      <c r="X387" s="164"/>
      <c r="Y387" s="164"/>
      <c r="Z387" s="164"/>
      <c r="AA387" s="168"/>
      <c r="AT387" s="169" t="s">
        <v>149</v>
      </c>
      <c r="AU387" s="169" t="s">
        <v>146</v>
      </c>
      <c r="AV387" s="12" t="s">
        <v>80</v>
      </c>
      <c r="AW387" s="12" t="s">
        <v>29</v>
      </c>
      <c r="AX387" s="12" t="s">
        <v>73</v>
      </c>
      <c r="AY387" s="169" t="s">
        <v>140</v>
      </c>
    </row>
    <row r="388" spans="2:65" s="10" customFormat="1" ht="16.5" customHeight="1">
      <c r="B388" s="147"/>
      <c r="C388" s="148"/>
      <c r="D388" s="148"/>
      <c r="E388" s="149" t="s">
        <v>5</v>
      </c>
      <c r="F388" s="239" t="s">
        <v>557</v>
      </c>
      <c r="G388" s="240"/>
      <c r="H388" s="240"/>
      <c r="I388" s="240"/>
      <c r="J388" s="148"/>
      <c r="K388" s="150">
        <v>9.6660000000000004</v>
      </c>
      <c r="L388" s="148"/>
      <c r="M388" s="148"/>
      <c r="N388" s="148"/>
      <c r="O388" s="148"/>
      <c r="P388" s="148"/>
      <c r="Q388" s="148"/>
      <c r="R388" s="151"/>
      <c r="T388" s="152"/>
      <c r="U388" s="148"/>
      <c r="V388" s="148"/>
      <c r="W388" s="148"/>
      <c r="X388" s="148"/>
      <c r="Y388" s="148"/>
      <c r="Z388" s="148"/>
      <c r="AA388" s="153"/>
      <c r="AT388" s="154" t="s">
        <v>149</v>
      </c>
      <c r="AU388" s="154" t="s">
        <v>146</v>
      </c>
      <c r="AV388" s="10" t="s">
        <v>146</v>
      </c>
      <c r="AW388" s="10" t="s">
        <v>29</v>
      </c>
      <c r="AX388" s="10" t="s">
        <v>73</v>
      </c>
      <c r="AY388" s="154" t="s">
        <v>140</v>
      </c>
    </row>
    <row r="389" spans="2:65" s="10" customFormat="1" ht="16.5" customHeight="1">
      <c r="B389" s="147"/>
      <c r="C389" s="148"/>
      <c r="D389" s="148"/>
      <c r="E389" s="149" t="s">
        <v>5</v>
      </c>
      <c r="F389" s="239" t="s">
        <v>558</v>
      </c>
      <c r="G389" s="240"/>
      <c r="H389" s="240"/>
      <c r="I389" s="240"/>
      <c r="J389" s="148"/>
      <c r="K389" s="150">
        <v>1.2450000000000001</v>
      </c>
      <c r="L389" s="148"/>
      <c r="M389" s="148"/>
      <c r="N389" s="148"/>
      <c r="O389" s="148"/>
      <c r="P389" s="148"/>
      <c r="Q389" s="148"/>
      <c r="R389" s="151"/>
      <c r="T389" s="152"/>
      <c r="U389" s="148"/>
      <c r="V389" s="148"/>
      <c r="W389" s="148"/>
      <c r="X389" s="148"/>
      <c r="Y389" s="148"/>
      <c r="Z389" s="148"/>
      <c r="AA389" s="153"/>
      <c r="AT389" s="154" t="s">
        <v>149</v>
      </c>
      <c r="AU389" s="154" t="s">
        <v>146</v>
      </c>
      <c r="AV389" s="10" t="s">
        <v>146</v>
      </c>
      <c r="AW389" s="10" t="s">
        <v>29</v>
      </c>
      <c r="AX389" s="10" t="s">
        <v>73</v>
      </c>
      <c r="AY389" s="154" t="s">
        <v>140</v>
      </c>
    </row>
    <row r="390" spans="2:65" s="12" customFormat="1" ht="16.5" customHeight="1">
      <c r="B390" s="163"/>
      <c r="C390" s="164"/>
      <c r="D390" s="164"/>
      <c r="E390" s="165" t="s">
        <v>5</v>
      </c>
      <c r="F390" s="245" t="s">
        <v>517</v>
      </c>
      <c r="G390" s="246"/>
      <c r="H390" s="246"/>
      <c r="I390" s="246"/>
      <c r="J390" s="164"/>
      <c r="K390" s="165" t="s">
        <v>5</v>
      </c>
      <c r="L390" s="164"/>
      <c r="M390" s="164"/>
      <c r="N390" s="164"/>
      <c r="O390" s="164"/>
      <c r="P390" s="164"/>
      <c r="Q390" s="164"/>
      <c r="R390" s="166"/>
      <c r="T390" s="167"/>
      <c r="U390" s="164"/>
      <c r="V390" s="164"/>
      <c r="W390" s="164"/>
      <c r="X390" s="164"/>
      <c r="Y390" s="164"/>
      <c r="Z390" s="164"/>
      <c r="AA390" s="168"/>
      <c r="AT390" s="169" t="s">
        <v>149</v>
      </c>
      <c r="AU390" s="169" t="s">
        <v>146</v>
      </c>
      <c r="AV390" s="12" t="s">
        <v>80</v>
      </c>
      <c r="AW390" s="12" t="s">
        <v>29</v>
      </c>
      <c r="AX390" s="12" t="s">
        <v>73</v>
      </c>
      <c r="AY390" s="169" t="s">
        <v>140</v>
      </c>
    </row>
    <row r="391" spans="2:65" s="10" customFormat="1" ht="16.5" customHeight="1">
      <c r="B391" s="147"/>
      <c r="C391" s="148"/>
      <c r="D391" s="148"/>
      <c r="E391" s="149" t="s">
        <v>5</v>
      </c>
      <c r="F391" s="239" t="s">
        <v>518</v>
      </c>
      <c r="G391" s="240"/>
      <c r="H391" s="240"/>
      <c r="I391" s="240"/>
      <c r="J391" s="148"/>
      <c r="K391" s="150">
        <v>25.23</v>
      </c>
      <c r="L391" s="148"/>
      <c r="M391" s="148"/>
      <c r="N391" s="148"/>
      <c r="O391" s="148"/>
      <c r="P391" s="148"/>
      <c r="Q391" s="148"/>
      <c r="R391" s="151"/>
      <c r="T391" s="152"/>
      <c r="U391" s="148"/>
      <c r="V391" s="148"/>
      <c r="W391" s="148"/>
      <c r="X391" s="148"/>
      <c r="Y391" s="148"/>
      <c r="Z391" s="148"/>
      <c r="AA391" s="153"/>
      <c r="AT391" s="154" t="s">
        <v>149</v>
      </c>
      <c r="AU391" s="154" t="s">
        <v>146</v>
      </c>
      <c r="AV391" s="10" t="s">
        <v>146</v>
      </c>
      <c r="AW391" s="10" t="s">
        <v>29</v>
      </c>
      <c r="AX391" s="10" t="s">
        <v>73</v>
      </c>
      <c r="AY391" s="154" t="s">
        <v>140</v>
      </c>
    </row>
    <row r="392" spans="2:65" s="11" customFormat="1" ht="16.5" customHeight="1">
      <c r="B392" s="155"/>
      <c r="C392" s="156"/>
      <c r="D392" s="156"/>
      <c r="E392" s="157" t="s">
        <v>5</v>
      </c>
      <c r="F392" s="241" t="s">
        <v>156</v>
      </c>
      <c r="G392" s="242"/>
      <c r="H392" s="242"/>
      <c r="I392" s="242"/>
      <c r="J392" s="156"/>
      <c r="K392" s="158">
        <v>36.140999999999998</v>
      </c>
      <c r="L392" s="156"/>
      <c r="M392" s="156"/>
      <c r="N392" s="156"/>
      <c r="O392" s="156"/>
      <c r="P392" s="156"/>
      <c r="Q392" s="156"/>
      <c r="R392" s="159"/>
      <c r="T392" s="160"/>
      <c r="U392" s="156"/>
      <c r="V392" s="156"/>
      <c r="W392" s="156"/>
      <c r="X392" s="156"/>
      <c r="Y392" s="156"/>
      <c r="Z392" s="156"/>
      <c r="AA392" s="161"/>
      <c r="AT392" s="162" t="s">
        <v>149</v>
      </c>
      <c r="AU392" s="162" t="s">
        <v>146</v>
      </c>
      <c r="AV392" s="11" t="s">
        <v>145</v>
      </c>
      <c r="AW392" s="11" t="s">
        <v>29</v>
      </c>
      <c r="AX392" s="11" t="s">
        <v>80</v>
      </c>
      <c r="AY392" s="162" t="s">
        <v>140</v>
      </c>
    </row>
    <row r="393" spans="2:65" s="1" customFormat="1" ht="25.5" customHeight="1">
      <c r="B393" s="136"/>
      <c r="C393" s="137" t="s">
        <v>559</v>
      </c>
      <c r="D393" s="137" t="s">
        <v>141</v>
      </c>
      <c r="E393" s="138" t="s">
        <v>560</v>
      </c>
      <c r="F393" s="235" t="s">
        <v>561</v>
      </c>
      <c r="G393" s="235"/>
      <c r="H393" s="235"/>
      <c r="I393" s="235"/>
      <c r="J393" s="139" t="s">
        <v>494</v>
      </c>
      <c r="K393" s="140">
        <v>27.434999999999999</v>
      </c>
      <c r="L393" s="236"/>
      <c r="M393" s="236"/>
      <c r="N393" s="236">
        <f>ROUND(L393*K393,3)</f>
        <v>0</v>
      </c>
      <c r="O393" s="236"/>
      <c r="P393" s="236"/>
      <c r="Q393" s="236"/>
      <c r="R393" s="141"/>
      <c r="T393" s="142" t="s">
        <v>5</v>
      </c>
      <c r="U393" s="43" t="s">
        <v>40</v>
      </c>
      <c r="V393" s="143">
        <v>0</v>
      </c>
      <c r="W393" s="143">
        <f>V393*K393</f>
        <v>0</v>
      </c>
      <c r="X393" s="143">
        <v>0</v>
      </c>
      <c r="Y393" s="143">
        <f>X393*K393</f>
        <v>0</v>
      </c>
      <c r="Z393" s="143">
        <v>0</v>
      </c>
      <c r="AA393" s="144">
        <f>Z393*K393</f>
        <v>0</v>
      </c>
      <c r="AR393" s="21" t="s">
        <v>243</v>
      </c>
      <c r="AT393" s="21" t="s">
        <v>141</v>
      </c>
      <c r="AU393" s="21" t="s">
        <v>146</v>
      </c>
      <c r="AY393" s="21" t="s">
        <v>140</v>
      </c>
      <c r="BE393" s="145">
        <f>IF(U393="základná",N393,0)</f>
        <v>0</v>
      </c>
      <c r="BF393" s="145">
        <f>IF(U393="znížená",N393,0)</f>
        <v>0</v>
      </c>
      <c r="BG393" s="145">
        <f>IF(U393="zákl. prenesená",N393,0)</f>
        <v>0</v>
      </c>
      <c r="BH393" s="145">
        <f>IF(U393="zníž. prenesená",N393,0)</f>
        <v>0</v>
      </c>
      <c r="BI393" s="145">
        <f>IF(U393="nulová",N393,0)</f>
        <v>0</v>
      </c>
      <c r="BJ393" s="21" t="s">
        <v>146</v>
      </c>
      <c r="BK393" s="146">
        <f>ROUND(L393*K393,3)</f>
        <v>0</v>
      </c>
      <c r="BL393" s="21" t="s">
        <v>243</v>
      </c>
      <c r="BM393" s="21" t="s">
        <v>562</v>
      </c>
    </row>
    <row r="394" spans="2:65" s="9" customFormat="1" ht="29.85" customHeight="1">
      <c r="B394" s="125"/>
      <c r="C394" s="126"/>
      <c r="D394" s="135" t="s">
        <v>1265</v>
      </c>
      <c r="E394" s="135"/>
      <c r="F394" s="135"/>
      <c r="G394" s="135"/>
      <c r="H394" s="135"/>
      <c r="I394" s="135"/>
      <c r="J394" s="135"/>
      <c r="K394" s="135"/>
      <c r="L394" s="135"/>
      <c r="M394" s="135"/>
      <c r="N394" s="252">
        <f>BK394</f>
        <v>0</v>
      </c>
      <c r="O394" s="253"/>
      <c r="P394" s="253"/>
      <c r="Q394" s="253"/>
      <c r="R394" s="128"/>
      <c r="T394" s="129"/>
      <c r="U394" s="126"/>
      <c r="V394" s="126"/>
      <c r="W394" s="130">
        <f>W395</f>
        <v>0</v>
      </c>
      <c r="X394" s="126"/>
      <c r="Y394" s="130">
        <f>Y395</f>
        <v>0</v>
      </c>
      <c r="Z394" s="126"/>
      <c r="AA394" s="131">
        <f>AA395</f>
        <v>0</v>
      </c>
      <c r="AR394" s="132" t="s">
        <v>146</v>
      </c>
      <c r="AT394" s="133" t="s">
        <v>72</v>
      </c>
      <c r="AU394" s="133" t="s">
        <v>80</v>
      </c>
      <c r="AY394" s="132" t="s">
        <v>140</v>
      </c>
      <c r="BK394" s="134">
        <f>BK395</f>
        <v>0</v>
      </c>
    </row>
    <row r="395" spans="2:65" s="1" customFormat="1" ht="16.5" customHeight="1">
      <c r="B395" s="136"/>
      <c r="C395" s="137" t="s">
        <v>563</v>
      </c>
      <c r="D395" s="137" t="s">
        <v>141</v>
      </c>
      <c r="E395" s="138" t="s">
        <v>564</v>
      </c>
      <c r="F395" s="251" t="s">
        <v>1269</v>
      </c>
      <c r="G395" s="235"/>
      <c r="H395" s="235"/>
      <c r="I395" s="235"/>
      <c r="J395" s="139" t="s">
        <v>565</v>
      </c>
      <c r="K395" s="140">
        <v>1</v>
      </c>
      <c r="L395" s="236"/>
      <c r="M395" s="236"/>
      <c r="N395" s="236">
        <f>ROUND(L395*K395,3)</f>
        <v>0</v>
      </c>
      <c r="O395" s="236"/>
      <c r="P395" s="236"/>
      <c r="Q395" s="236"/>
      <c r="R395" s="141"/>
      <c r="T395" s="142" t="s">
        <v>5</v>
      </c>
      <c r="U395" s="43" t="s">
        <v>40</v>
      </c>
      <c r="V395" s="143">
        <v>0</v>
      </c>
      <c r="W395" s="143">
        <f>V395*K395</f>
        <v>0</v>
      </c>
      <c r="X395" s="143">
        <v>0</v>
      </c>
      <c r="Y395" s="143">
        <f>X395*K395</f>
        <v>0</v>
      </c>
      <c r="Z395" s="143">
        <v>0</v>
      </c>
      <c r="AA395" s="144">
        <f>Z395*K395</f>
        <v>0</v>
      </c>
      <c r="AR395" s="21" t="s">
        <v>243</v>
      </c>
      <c r="AT395" s="21" t="s">
        <v>141</v>
      </c>
      <c r="AU395" s="21" t="s">
        <v>146</v>
      </c>
      <c r="AY395" s="21" t="s">
        <v>140</v>
      </c>
      <c r="BE395" s="145">
        <f>IF(U395="základná",N395,0)</f>
        <v>0</v>
      </c>
      <c r="BF395" s="145">
        <f>IF(U395="znížená",N395,0)</f>
        <v>0</v>
      </c>
      <c r="BG395" s="145">
        <f>IF(U395="zákl. prenesená",N395,0)</f>
        <v>0</v>
      </c>
      <c r="BH395" s="145">
        <f>IF(U395="zníž. prenesená",N395,0)</f>
        <v>0</v>
      </c>
      <c r="BI395" s="145">
        <f>IF(U395="nulová",N395,0)</f>
        <v>0</v>
      </c>
      <c r="BJ395" s="21" t="s">
        <v>146</v>
      </c>
      <c r="BK395" s="146">
        <f>ROUND(L395*K395,3)</f>
        <v>0</v>
      </c>
      <c r="BL395" s="21" t="s">
        <v>243</v>
      </c>
      <c r="BM395" s="21" t="s">
        <v>566</v>
      </c>
    </row>
    <row r="396" spans="2:65" s="9" customFormat="1" ht="29.85" customHeight="1">
      <c r="B396" s="125"/>
      <c r="C396" s="126"/>
      <c r="D396" s="135" t="s">
        <v>112</v>
      </c>
      <c r="E396" s="135"/>
      <c r="F396" s="135"/>
      <c r="G396" s="135"/>
      <c r="H396" s="135"/>
      <c r="I396" s="135"/>
      <c r="J396" s="135"/>
      <c r="K396" s="135"/>
      <c r="L396" s="135"/>
      <c r="M396" s="135"/>
      <c r="N396" s="252">
        <f>BK396</f>
        <v>0</v>
      </c>
      <c r="O396" s="253"/>
      <c r="P396" s="253"/>
      <c r="Q396" s="253"/>
      <c r="R396" s="128"/>
      <c r="T396" s="129"/>
      <c r="U396" s="126"/>
      <c r="V396" s="126"/>
      <c r="W396" s="130">
        <f>SUM(W397:W552)</f>
        <v>371.99204521000001</v>
      </c>
      <c r="X396" s="126"/>
      <c r="Y396" s="130">
        <f>SUM(Y397:Y552)</f>
        <v>9.7942373099999998</v>
      </c>
      <c r="Z396" s="126"/>
      <c r="AA396" s="131">
        <f>SUM(AA397:AA552)</f>
        <v>0</v>
      </c>
      <c r="AR396" s="132" t="s">
        <v>146</v>
      </c>
      <c r="AT396" s="133" t="s">
        <v>72</v>
      </c>
      <c r="AU396" s="133" t="s">
        <v>80</v>
      </c>
      <c r="AY396" s="132" t="s">
        <v>140</v>
      </c>
      <c r="BK396" s="134">
        <f>SUM(BK397:BK552)</f>
        <v>0</v>
      </c>
    </row>
    <row r="397" spans="2:65" s="1" customFormat="1" ht="25.5" customHeight="1">
      <c r="B397" s="136"/>
      <c r="C397" s="137" t="s">
        <v>567</v>
      </c>
      <c r="D397" s="137" t="s">
        <v>141</v>
      </c>
      <c r="E397" s="138" t="s">
        <v>568</v>
      </c>
      <c r="F397" s="235" t="s">
        <v>569</v>
      </c>
      <c r="G397" s="235"/>
      <c r="H397" s="235"/>
      <c r="I397" s="235"/>
      <c r="J397" s="139" t="s">
        <v>201</v>
      </c>
      <c r="K397" s="140">
        <v>131.45599999999999</v>
      </c>
      <c r="L397" s="236"/>
      <c r="M397" s="236"/>
      <c r="N397" s="236">
        <f>ROUND(L397*K397,3)</f>
        <v>0</v>
      </c>
      <c r="O397" s="236"/>
      <c r="P397" s="236"/>
      <c r="Q397" s="236"/>
      <c r="R397" s="141"/>
      <c r="T397" s="142" t="s">
        <v>5</v>
      </c>
      <c r="U397" s="43" t="s">
        <v>40</v>
      </c>
      <c r="V397" s="143">
        <v>0.32700000000000001</v>
      </c>
      <c r="W397" s="143">
        <f>V397*K397</f>
        <v>42.986111999999999</v>
      </c>
      <c r="X397" s="143">
        <v>0</v>
      </c>
      <c r="Y397" s="143">
        <f>X397*K397</f>
        <v>0</v>
      </c>
      <c r="Z397" s="143">
        <v>0</v>
      </c>
      <c r="AA397" s="144">
        <f>Z397*K397</f>
        <v>0</v>
      </c>
      <c r="AR397" s="21" t="s">
        <v>243</v>
      </c>
      <c r="AT397" s="21" t="s">
        <v>141</v>
      </c>
      <c r="AU397" s="21" t="s">
        <v>146</v>
      </c>
      <c r="AY397" s="21" t="s">
        <v>140</v>
      </c>
      <c r="BE397" s="145">
        <f>IF(U397="základná",N397,0)</f>
        <v>0</v>
      </c>
      <c r="BF397" s="145">
        <f>IF(U397="znížená",N397,0)</f>
        <v>0</v>
      </c>
      <c r="BG397" s="145">
        <f>IF(U397="zákl. prenesená",N397,0)</f>
        <v>0</v>
      </c>
      <c r="BH397" s="145">
        <f>IF(U397="zníž. prenesená",N397,0)</f>
        <v>0</v>
      </c>
      <c r="BI397" s="145">
        <f>IF(U397="nulová",N397,0)</f>
        <v>0</v>
      </c>
      <c r="BJ397" s="21" t="s">
        <v>146</v>
      </c>
      <c r="BK397" s="146">
        <f>ROUND(L397*K397,3)</f>
        <v>0</v>
      </c>
      <c r="BL397" s="21" t="s">
        <v>243</v>
      </c>
      <c r="BM397" s="21" t="s">
        <v>570</v>
      </c>
    </row>
    <row r="398" spans="2:65" s="12" customFormat="1" ht="16.5" customHeight="1">
      <c r="B398" s="163"/>
      <c r="C398" s="164"/>
      <c r="D398" s="164"/>
      <c r="E398" s="165" t="s">
        <v>5</v>
      </c>
      <c r="F398" s="243" t="s">
        <v>571</v>
      </c>
      <c r="G398" s="244"/>
      <c r="H398" s="244"/>
      <c r="I398" s="244"/>
      <c r="J398" s="164"/>
      <c r="K398" s="165" t="s">
        <v>5</v>
      </c>
      <c r="L398" s="164"/>
      <c r="M398" s="164"/>
      <c r="N398" s="164"/>
      <c r="O398" s="164"/>
      <c r="P398" s="164"/>
      <c r="Q398" s="164"/>
      <c r="R398" s="166"/>
      <c r="T398" s="167"/>
      <c r="U398" s="164"/>
      <c r="V398" s="164"/>
      <c r="W398" s="164"/>
      <c r="X398" s="164"/>
      <c r="Y398" s="164"/>
      <c r="Z398" s="164"/>
      <c r="AA398" s="168"/>
      <c r="AT398" s="169" t="s">
        <v>149</v>
      </c>
      <c r="AU398" s="169" t="s">
        <v>146</v>
      </c>
      <c r="AV398" s="12" t="s">
        <v>80</v>
      </c>
      <c r="AW398" s="12" t="s">
        <v>29</v>
      </c>
      <c r="AX398" s="12" t="s">
        <v>73</v>
      </c>
      <c r="AY398" s="169" t="s">
        <v>140</v>
      </c>
    </row>
    <row r="399" spans="2:65" s="10" customFormat="1" ht="16.5" customHeight="1">
      <c r="B399" s="147"/>
      <c r="C399" s="148"/>
      <c r="D399" s="148"/>
      <c r="E399" s="149" t="s">
        <v>5</v>
      </c>
      <c r="F399" s="239" t="s">
        <v>572</v>
      </c>
      <c r="G399" s="240"/>
      <c r="H399" s="240"/>
      <c r="I399" s="240"/>
      <c r="J399" s="148"/>
      <c r="K399" s="150">
        <v>6.7350000000000003</v>
      </c>
      <c r="L399" s="148"/>
      <c r="M399" s="148"/>
      <c r="N399" s="148"/>
      <c r="O399" s="148"/>
      <c r="P399" s="148"/>
      <c r="Q399" s="148"/>
      <c r="R399" s="151"/>
      <c r="T399" s="152"/>
      <c r="U399" s="148"/>
      <c r="V399" s="148"/>
      <c r="W399" s="148"/>
      <c r="X399" s="148"/>
      <c r="Y399" s="148"/>
      <c r="Z399" s="148"/>
      <c r="AA399" s="153"/>
      <c r="AT399" s="154" t="s">
        <v>149</v>
      </c>
      <c r="AU399" s="154" t="s">
        <v>146</v>
      </c>
      <c r="AV399" s="10" t="s">
        <v>146</v>
      </c>
      <c r="AW399" s="10" t="s">
        <v>29</v>
      </c>
      <c r="AX399" s="10" t="s">
        <v>73</v>
      </c>
      <c r="AY399" s="154" t="s">
        <v>140</v>
      </c>
    </row>
    <row r="400" spans="2:65" s="12" customFormat="1" ht="16.5" customHeight="1">
      <c r="B400" s="163"/>
      <c r="C400" s="164"/>
      <c r="D400" s="164"/>
      <c r="E400" s="165" t="s">
        <v>5</v>
      </c>
      <c r="F400" s="245" t="s">
        <v>573</v>
      </c>
      <c r="G400" s="246"/>
      <c r="H400" s="246"/>
      <c r="I400" s="246"/>
      <c r="J400" s="164"/>
      <c r="K400" s="165" t="s">
        <v>5</v>
      </c>
      <c r="L400" s="164"/>
      <c r="M400" s="164"/>
      <c r="N400" s="164"/>
      <c r="O400" s="164"/>
      <c r="P400" s="164"/>
      <c r="Q400" s="164"/>
      <c r="R400" s="166"/>
      <c r="T400" s="167"/>
      <c r="U400" s="164"/>
      <c r="V400" s="164"/>
      <c r="W400" s="164"/>
      <c r="X400" s="164"/>
      <c r="Y400" s="164"/>
      <c r="Z400" s="164"/>
      <c r="AA400" s="168"/>
      <c r="AT400" s="169" t="s">
        <v>149</v>
      </c>
      <c r="AU400" s="169" t="s">
        <v>146</v>
      </c>
      <c r="AV400" s="12" t="s">
        <v>80</v>
      </c>
      <c r="AW400" s="12" t="s">
        <v>29</v>
      </c>
      <c r="AX400" s="12" t="s">
        <v>73</v>
      </c>
      <c r="AY400" s="169" t="s">
        <v>140</v>
      </c>
    </row>
    <row r="401" spans="2:51" s="10" customFormat="1" ht="16.5" customHeight="1">
      <c r="B401" s="147"/>
      <c r="C401" s="148"/>
      <c r="D401" s="148"/>
      <c r="E401" s="149" t="s">
        <v>5</v>
      </c>
      <c r="F401" s="239" t="s">
        <v>574</v>
      </c>
      <c r="G401" s="240"/>
      <c r="H401" s="240"/>
      <c r="I401" s="240"/>
      <c r="J401" s="148"/>
      <c r="K401" s="150">
        <v>4.7</v>
      </c>
      <c r="L401" s="148"/>
      <c r="M401" s="148"/>
      <c r="N401" s="148"/>
      <c r="O401" s="148"/>
      <c r="P401" s="148"/>
      <c r="Q401" s="148"/>
      <c r="R401" s="151"/>
      <c r="T401" s="152"/>
      <c r="U401" s="148"/>
      <c r="V401" s="148"/>
      <c r="W401" s="148"/>
      <c r="X401" s="148"/>
      <c r="Y401" s="148"/>
      <c r="Z401" s="148"/>
      <c r="AA401" s="153"/>
      <c r="AT401" s="154" t="s">
        <v>149</v>
      </c>
      <c r="AU401" s="154" t="s">
        <v>146</v>
      </c>
      <c r="AV401" s="10" t="s">
        <v>146</v>
      </c>
      <c r="AW401" s="10" t="s">
        <v>29</v>
      </c>
      <c r="AX401" s="10" t="s">
        <v>73</v>
      </c>
      <c r="AY401" s="154" t="s">
        <v>140</v>
      </c>
    </row>
    <row r="402" spans="2:51" s="12" customFormat="1" ht="16.5" customHeight="1">
      <c r="B402" s="163"/>
      <c r="C402" s="164"/>
      <c r="D402" s="164"/>
      <c r="E402" s="165" t="s">
        <v>5</v>
      </c>
      <c r="F402" s="245" t="s">
        <v>575</v>
      </c>
      <c r="G402" s="246"/>
      <c r="H402" s="246"/>
      <c r="I402" s="246"/>
      <c r="J402" s="164"/>
      <c r="K402" s="165" t="s">
        <v>5</v>
      </c>
      <c r="L402" s="164"/>
      <c r="M402" s="164"/>
      <c r="N402" s="164"/>
      <c r="O402" s="164"/>
      <c r="P402" s="164"/>
      <c r="Q402" s="164"/>
      <c r="R402" s="166"/>
      <c r="T402" s="167"/>
      <c r="U402" s="164"/>
      <c r="V402" s="164"/>
      <c r="W402" s="164"/>
      <c r="X402" s="164"/>
      <c r="Y402" s="164"/>
      <c r="Z402" s="164"/>
      <c r="AA402" s="168"/>
      <c r="AT402" s="169" t="s">
        <v>149</v>
      </c>
      <c r="AU402" s="169" t="s">
        <v>146</v>
      </c>
      <c r="AV402" s="12" t="s">
        <v>80</v>
      </c>
      <c r="AW402" s="12" t="s">
        <v>29</v>
      </c>
      <c r="AX402" s="12" t="s">
        <v>73</v>
      </c>
      <c r="AY402" s="169" t="s">
        <v>140</v>
      </c>
    </row>
    <row r="403" spans="2:51" s="10" customFormat="1" ht="16.5" customHeight="1">
      <c r="B403" s="147"/>
      <c r="C403" s="148"/>
      <c r="D403" s="148"/>
      <c r="E403" s="149" t="s">
        <v>5</v>
      </c>
      <c r="F403" s="239" t="s">
        <v>576</v>
      </c>
      <c r="G403" s="240"/>
      <c r="H403" s="240"/>
      <c r="I403" s="240"/>
      <c r="J403" s="148"/>
      <c r="K403" s="150">
        <v>6.5209999999999999</v>
      </c>
      <c r="L403" s="148"/>
      <c r="M403" s="148"/>
      <c r="N403" s="148"/>
      <c r="O403" s="148"/>
      <c r="P403" s="148"/>
      <c r="Q403" s="148"/>
      <c r="R403" s="151"/>
      <c r="T403" s="152"/>
      <c r="U403" s="148"/>
      <c r="V403" s="148"/>
      <c r="W403" s="148"/>
      <c r="X403" s="148"/>
      <c r="Y403" s="148"/>
      <c r="Z403" s="148"/>
      <c r="AA403" s="153"/>
      <c r="AT403" s="154" t="s">
        <v>149</v>
      </c>
      <c r="AU403" s="154" t="s">
        <v>146</v>
      </c>
      <c r="AV403" s="10" t="s">
        <v>146</v>
      </c>
      <c r="AW403" s="10" t="s">
        <v>29</v>
      </c>
      <c r="AX403" s="10" t="s">
        <v>73</v>
      </c>
      <c r="AY403" s="154" t="s">
        <v>140</v>
      </c>
    </row>
    <row r="404" spans="2:51" s="10" customFormat="1" ht="16.5" customHeight="1">
      <c r="B404" s="147"/>
      <c r="C404" s="148"/>
      <c r="D404" s="148"/>
      <c r="E404" s="149" t="s">
        <v>5</v>
      </c>
      <c r="F404" s="239" t="s">
        <v>577</v>
      </c>
      <c r="G404" s="240"/>
      <c r="H404" s="240"/>
      <c r="I404" s="240"/>
      <c r="J404" s="148"/>
      <c r="K404" s="150">
        <v>0.157</v>
      </c>
      <c r="L404" s="148"/>
      <c r="M404" s="148"/>
      <c r="N404" s="148"/>
      <c r="O404" s="148"/>
      <c r="P404" s="148"/>
      <c r="Q404" s="148"/>
      <c r="R404" s="151"/>
      <c r="T404" s="152"/>
      <c r="U404" s="148"/>
      <c r="V404" s="148"/>
      <c r="W404" s="148"/>
      <c r="X404" s="148"/>
      <c r="Y404" s="148"/>
      <c r="Z404" s="148"/>
      <c r="AA404" s="153"/>
      <c r="AT404" s="154" t="s">
        <v>149</v>
      </c>
      <c r="AU404" s="154" t="s">
        <v>146</v>
      </c>
      <c r="AV404" s="10" t="s">
        <v>146</v>
      </c>
      <c r="AW404" s="10" t="s">
        <v>29</v>
      </c>
      <c r="AX404" s="10" t="s">
        <v>73</v>
      </c>
      <c r="AY404" s="154" t="s">
        <v>140</v>
      </c>
    </row>
    <row r="405" spans="2:51" s="10" customFormat="1" ht="16.5" customHeight="1">
      <c r="B405" s="147"/>
      <c r="C405" s="148"/>
      <c r="D405" s="148"/>
      <c r="E405" s="149" t="s">
        <v>5</v>
      </c>
      <c r="F405" s="239" t="s">
        <v>578</v>
      </c>
      <c r="G405" s="240"/>
      <c r="H405" s="240"/>
      <c r="I405" s="240"/>
      <c r="J405" s="148"/>
      <c r="K405" s="150">
        <v>0.67200000000000004</v>
      </c>
      <c r="L405" s="148"/>
      <c r="M405" s="148"/>
      <c r="N405" s="148"/>
      <c r="O405" s="148"/>
      <c r="P405" s="148"/>
      <c r="Q405" s="148"/>
      <c r="R405" s="151"/>
      <c r="T405" s="152"/>
      <c r="U405" s="148"/>
      <c r="V405" s="148"/>
      <c r="W405" s="148"/>
      <c r="X405" s="148"/>
      <c r="Y405" s="148"/>
      <c r="Z405" s="148"/>
      <c r="AA405" s="153"/>
      <c r="AT405" s="154" t="s">
        <v>149</v>
      </c>
      <c r="AU405" s="154" t="s">
        <v>146</v>
      </c>
      <c r="AV405" s="10" t="s">
        <v>146</v>
      </c>
      <c r="AW405" s="10" t="s">
        <v>29</v>
      </c>
      <c r="AX405" s="10" t="s">
        <v>73</v>
      </c>
      <c r="AY405" s="154" t="s">
        <v>140</v>
      </c>
    </row>
    <row r="406" spans="2:51" s="12" customFormat="1" ht="16.5" customHeight="1">
      <c r="B406" s="163"/>
      <c r="C406" s="164"/>
      <c r="D406" s="164"/>
      <c r="E406" s="165" t="s">
        <v>5</v>
      </c>
      <c r="F406" s="245" t="s">
        <v>454</v>
      </c>
      <c r="G406" s="246"/>
      <c r="H406" s="246"/>
      <c r="I406" s="246"/>
      <c r="J406" s="164"/>
      <c r="K406" s="165" t="s">
        <v>5</v>
      </c>
      <c r="L406" s="164"/>
      <c r="M406" s="164"/>
      <c r="N406" s="164"/>
      <c r="O406" s="164"/>
      <c r="P406" s="164"/>
      <c r="Q406" s="164"/>
      <c r="R406" s="166"/>
      <c r="T406" s="167"/>
      <c r="U406" s="164"/>
      <c r="V406" s="164"/>
      <c r="W406" s="164"/>
      <c r="X406" s="164"/>
      <c r="Y406" s="164"/>
      <c r="Z406" s="164"/>
      <c r="AA406" s="168"/>
      <c r="AT406" s="169" t="s">
        <v>149</v>
      </c>
      <c r="AU406" s="169" t="s">
        <v>146</v>
      </c>
      <c r="AV406" s="12" t="s">
        <v>80</v>
      </c>
      <c r="AW406" s="12" t="s">
        <v>29</v>
      </c>
      <c r="AX406" s="12" t="s">
        <v>73</v>
      </c>
      <c r="AY406" s="169" t="s">
        <v>140</v>
      </c>
    </row>
    <row r="407" spans="2:51" s="10" customFormat="1" ht="16.5" customHeight="1">
      <c r="B407" s="147"/>
      <c r="C407" s="148"/>
      <c r="D407" s="148"/>
      <c r="E407" s="149" t="s">
        <v>5</v>
      </c>
      <c r="F407" s="239" t="s">
        <v>579</v>
      </c>
      <c r="G407" s="240"/>
      <c r="H407" s="240"/>
      <c r="I407" s="240"/>
      <c r="J407" s="148"/>
      <c r="K407" s="150">
        <v>2.88</v>
      </c>
      <c r="L407" s="148"/>
      <c r="M407" s="148"/>
      <c r="N407" s="148"/>
      <c r="O407" s="148"/>
      <c r="P407" s="148"/>
      <c r="Q407" s="148"/>
      <c r="R407" s="151"/>
      <c r="T407" s="152"/>
      <c r="U407" s="148"/>
      <c r="V407" s="148"/>
      <c r="W407" s="148"/>
      <c r="X407" s="148"/>
      <c r="Y407" s="148"/>
      <c r="Z407" s="148"/>
      <c r="AA407" s="153"/>
      <c r="AT407" s="154" t="s">
        <v>149</v>
      </c>
      <c r="AU407" s="154" t="s">
        <v>146</v>
      </c>
      <c r="AV407" s="10" t="s">
        <v>146</v>
      </c>
      <c r="AW407" s="10" t="s">
        <v>29</v>
      </c>
      <c r="AX407" s="10" t="s">
        <v>73</v>
      </c>
      <c r="AY407" s="154" t="s">
        <v>140</v>
      </c>
    </row>
    <row r="408" spans="2:51" s="12" customFormat="1" ht="16.5" customHeight="1">
      <c r="B408" s="163"/>
      <c r="C408" s="164"/>
      <c r="D408" s="164"/>
      <c r="E408" s="165" t="s">
        <v>5</v>
      </c>
      <c r="F408" s="245" t="s">
        <v>580</v>
      </c>
      <c r="G408" s="246"/>
      <c r="H408" s="246"/>
      <c r="I408" s="246"/>
      <c r="J408" s="164"/>
      <c r="K408" s="165" t="s">
        <v>5</v>
      </c>
      <c r="L408" s="164"/>
      <c r="M408" s="164"/>
      <c r="N408" s="164"/>
      <c r="O408" s="164"/>
      <c r="P408" s="164"/>
      <c r="Q408" s="164"/>
      <c r="R408" s="166"/>
      <c r="T408" s="167"/>
      <c r="U408" s="164"/>
      <c r="V408" s="164"/>
      <c r="W408" s="164"/>
      <c r="X408" s="164"/>
      <c r="Y408" s="164"/>
      <c r="Z408" s="164"/>
      <c r="AA408" s="168"/>
      <c r="AT408" s="169" t="s">
        <v>149</v>
      </c>
      <c r="AU408" s="169" t="s">
        <v>146</v>
      </c>
      <c r="AV408" s="12" t="s">
        <v>80</v>
      </c>
      <c r="AW408" s="12" t="s">
        <v>29</v>
      </c>
      <c r="AX408" s="12" t="s">
        <v>73</v>
      </c>
      <c r="AY408" s="169" t="s">
        <v>140</v>
      </c>
    </row>
    <row r="409" spans="2:51" s="10" customFormat="1" ht="16.5" customHeight="1">
      <c r="B409" s="147"/>
      <c r="C409" s="148"/>
      <c r="D409" s="148"/>
      <c r="E409" s="149" t="s">
        <v>5</v>
      </c>
      <c r="F409" s="239" t="s">
        <v>581</v>
      </c>
      <c r="G409" s="240"/>
      <c r="H409" s="240"/>
      <c r="I409" s="240"/>
      <c r="J409" s="148"/>
      <c r="K409" s="150">
        <v>2.2229999999999999</v>
      </c>
      <c r="L409" s="148"/>
      <c r="M409" s="148"/>
      <c r="N409" s="148"/>
      <c r="O409" s="148"/>
      <c r="P409" s="148"/>
      <c r="Q409" s="148"/>
      <c r="R409" s="151"/>
      <c r="T409" s="152"/>
      <c r="U409" s="148"/>
      <c r="V409" s="148"/>
      <c r="W409" s="148"/>
      <c r="X409" s="148"/>
      <c r="Y409" s="148"/>
      <c r="Z409" s="148"/>
      <c r="AA409" s="153"/>
      <c r="AT409" s="154" t="s">
        <v>149</v>
      </c>
      <c r="AU409" s="154" t="s">
        <v>146</v>
      </c>
      <c r="AV409" s="10" t="s">
        <v>146</v>
      </c>
      <c r="AW409" s="10" t="s">
        <v>29</v>
      </c>
      <c r="AX409" s="10" t="s">
        <v>73</v>
      </c>
      <c r="AY409" s="154" t="s">
        <v>140</v>
      </c>
    </row>
    <row r="410" spans="2:51" s="12" customFormat="1" ht="16.5" customHeight="1">
      <c r="B410" s="163"/>
      <c r="C410" s="164"/>
      <c r="D410" s="164"/>
      <c r="E410" s="165" t="s">
        <v>5</v>
      </c>
      <c r="F410" s="245" t="s">
        <v>582</v>
      </c>
      <c r="G410" s="246"/>
      <c r="H410" s="246"/>
      <c r="I410" s="246"/>
      <c r="J410" s="164"/>
      <c r="K410" s="165" t="s">
        <v>5</v>
      </c>
      <c r="L410" s="164"/>
      <c r="M410" s="164"/>
      <c r="N410" s="164"/>
      <c r="O410" s="164"/>
      <c r="P410" s="164"/>
      <c r="Q410" s="164"/>
      <c r="R410" s="166"/>
      <c r="T410" s="167"/>
      <c r="U410" s="164"/>
      <c r="V410" s="164"/>
      <c r="W410" s="164"/>
      <c r="X410" s="164"/>
      <c r="Y410" s="164"/>
      <c r="Z410" s="164"/>
      <c r="AA410" s="168"/>
      <c r="AT410" s="169" t="s">
        <v>149</v>
      </c>
      <c r="AU410" s="169" t="s">
        <v>146</v>
      </c>
      <c r="AV410" s="12" t="s">
        <v>80</v>
      </c>
      <c r="AW410" s="12" t="s">
        <v>29</v>
      </c>
      <c r="AX410" s="12" t="s">
        <v>73</v>
      </c>
      <c r="AY410" s="169" t="s">
        <v>140</v>
      </c>
    </row>
    <row r="411" spans="2:51" s="10" customFormat="1" ht="16.5" customHeight="1">
      <c r="B411" s="147"/>
      <c r="C411" s="148"/>
      <c r="D411" s="148"/>
      <c r="E411" s="149" t="s">
        <v>5</v>
      </c>
      <c r="F411" s="239" t="s">
        <v>583</v>
      </c>
      <c r="G411" s="240"/>
      <c r="H411" s="240"/>
      <c r="I411" s="240"/>
      <c r="J411" s="148"/>
      <c r="K411" s="150">
        <v>17.536000000000001</v>
      </c>
      <c r="L411" s="148"/>
      <c r="M411" s="148"/>
      <c r="N411" s="148"/>
      <c r="O411" s="148"/>
      <c r="P411" s="148"/>
      <c r="Q411" s="148"/>
      <c r="R411" s="151"/>
      <c r="T411" s="152"/>
      <c r="U411" s="148"/>
      <c r="V411" s="148"/>
      <c r="W411" s="148"/>
      <c r="X411" s="148"/>
      <c r="Y411" s="148"/>
      <c r="Z411" s="148"/>
      <c r="AA411" s="153"/>
      <c r="AT411" s="154" t="s">
        <v>149</v>
      </c>
      <c r="AU411" s="154" t="s">
        <v>146</v>
      </c>
      <c r="AV411" s="10" t="s">
        <v>146</v>
      </c>
      <c r="AW411" s="10" t="s">
        <v>29</v>
      </c>
      <c r="AX411" s="10" t="s">
        <v>73</v>
      </c>
      <c r="AY411" s="154" t="s">
        <v>140</v>
      </c>
    </row>
    <row r="412" spans="2:51" s="12" customFormat="1" ht="16.5" customHeight="1">
      <c r="B412" s="163"/>
      <c r="C412" s="164"/>
      <c r="D412" s="164"/>
      <c r="E412" s="165" t="s">
        <v>5</v>
      </c>
      <c r="F412" s="245" t="s">
        <v>584</v>
      </c>
      <c r="G412" s="246"/>
      <c r="H412" s="246"/>
      <c r="I412" s="246"/>
      <c r="J412" s="164"/>
      <c r="K412" s="165" t="s">
        <v>5</v>
      </c>
      <c r="L412" s="164"/>
      <c r="M412" s="164"/>
      <c r="N412" s="164"/>
      <c r="O412" s="164"/>
      <c r="P412" s="164"/>
      <c r="Q412" s="164"/>
      <c r="R412" s="166"/>
      <c r="T412" s="167"/>
      <c r="U412" s="164"/>
      <c r="V412" s="164"/>
      <c r="W412" s="164"/>
      <c r="X412" s="164"/>
      <c r="Y412" s="164"/>
      <c r="Z412" s="164"/>
      <c r="AA412" s="168"/>
      <c r="AT412" s="169" t="s">
        <v>149</v>
      </c>
      <c r="AU412" s="169" t="s">
        <v>146</v>
      </c>
      <c r="AV412" s="12" t="s">
        <v>80</v>
      </c>
      <c r="AW412" s="12" t="s">
        <v>29</v>
      </c>
      <c r="AX412" s="12" t="s">
        <v>73</v>
      </c>
      <c r="AY412" s="169" t="s">
        <v>140</v>
      </c>
    </row>
    <row r="413" spans="2:51" s="10" customFormat="1" ht="16.5" customHeight="1">
      <c r="B413" s="147"/>
      <c r="C413" s="148"/>
      <c r="D413" s="148"/>
      <c r="E413" s="149" t="s">
        <v>5</v>
      </c>
      <c r="F413" s="239" t="s">
        <v>585</v>
      </c>
      <c r="G413" s="240"/>
      <c r="H413" s="240"/>
      <c r="I413" s="240"/>
      <c r="J413" s="148"/>
      <c r="K413" s="150">
        <v>14.688000000000001</v>
      </c>
      <c r="L413" s="148"/>
      <c r="M413" s="148"/>
      <c r="N413" s="148"/>
      <c r="O413" s="148"/>
      <c r="P413" s="148"/>
      <c r="Q413" s="148"/>
      <c r="R413" s="151"/>
      <c r="T413" s="152"/>
      <c r="U413" s="148"/>
      <c r="V413" s="148"/>
      <c r="W413" s="148"/>
      <c r="X413" s="148"/>
      <c r="Y413" s="148"/>
      <c r="Z413" s="148"/>
      <c r="AA413" s="153"/>
      <c r="AT413" s="154" t="s">
        <v>149</v>
      </c>
      <c r="AU413" s="154" t="s">
        <v>146</v>
      </c>
      <c r="AV413" s="10" t="s">
        <v>146</v>
      </c>
      <c r="AW413" s="10" t="s">
        <v>29</v>
      </c>
      <c r="AX413" s="10" t="s">
        <v>73</v>
      </c>
      <c r="AY413" s="154" t="s">
        <v>140</v>
      </c>
    </row>
    <row r="414" spans="2:51" s="12" customFormat="1" ht="16.5" customHeight="1">
      <c r="B414" s="163"/>
      <c r="C414" s="164"/>
      <c r="D414" s="164"/>
      <c r="E414" s="165" t="s">
        <v>5</v>
      </c>
      <c r="F414" s="245" t="s">
        <v>586</v>
      </c>
      <c r="G414" s="246"/>
      <c r="H414" s="246"/>
      <c r="I414" s="246"/>
      <c r="J414" s="164"/>
      <c r="K414" s="165" t="s">
        <v>5</v>
      </c>
      <c r="L414" s="164"/>
      <c r="M414" s="164"/>
      <c r="N414" s="164"/>
      <c r="O414" s="164"/>
      <c r="P414" s="164"/>
      <c r="Q414" s="164"/>
      <c r="R414" s="166"/>
      <c r="T414" s="167"/>
      <c r="U414" s="164"/>
      <c r="V414" s="164"/>
      <c r="W414" s="164"/>
      <c r="X414" s="164"/>
      <c r="Y414" s="164"/>
      <c r="Z414" s="164"/>
      <c r="AA414" s="168"/>
      <c r="AT414" s="169" t="s">
        <v>149</v>
      </c>
      <c r="AU414" s="169" t="s">
        <v>146</v>
      </c>
      <c r="AV414" s="12" t="s">
        <v>80</v>
      </c>
      <c r="AW414" s="12" t="s">
        <v>29</v>
      </c>
      <c r="AX414" s="12" t="s">
        <v>73</v>
      </c>
      <c r="AY414" s="169" t="s">
        <v>140</v>
      </c>
    </row>
    <row r="415" spans="2:51" s="10" customFormat="1" ht="16.5" customHeight="1">
      <c r="B415" s="147"/>
      <c r="C415" s="148"/>
      <c r="D415" s="148"/>
      <c r="E415" s="149" t="s">
        <v>5</v>
      </c>
      <c r="F415" s="239" t="s">
        <v>587</v>
      </c>
      <c r="G415" s="240"/>
      <c r="H415" s="240"/>
      <c r="I415" s="240"/>
      <c r="J415" s="148"/>
      <c r="K415" s="150">
        <v>9.7520000000000007</v>
      </c>
      <c r="L415" s="148"/>
      <c r="M415" s="148"/>
      <c r="N415" s="148"/>
      <c r="O415" s="148"/>
      <c r="P415" s="148"/>
      <c r="Q415" s="148"/>
      <c r="R415" s="151"/>
      <c r="T415" s="152"/>
      <c r="U415" s="148"/>
      <c r="V415" s="148"/>
      <c r="W415" s="148"/>
      <c r="X415" s="148"/>
      <c r="Y415" s="148"/>
      <c r="Z415" s="148"/>
      <c r="AA415" s="153"/>
      <c r="AT415" s="154" t="s">
        <v>149</v>
      </c>
      <c r="AU415" s="154" t="s">
        <v>146</v>
      </c>
      <c r="AV415" s="10" t="s">
        <v>146</v>
      </c>
      <c r="AW415" s="10" t="s">
        <v>29</v>
      </c>
      <c r="AX415" s="10" t="s">
        <v>73</v>
      </c>
      <c r="AY415" s="154" t="s">
        <v>140</v>
      </c>
    </row>
    <row r="416" spans="2:51" s="12" customFormat="1" ht="16.5" customHeight="1">
      <c r="B416" s="163"/>
      <c r="C416" s="164"/>
      <c r="D416" s="164"/>
      <c r="E416" s="165" t="s">
        <v>5</v>
      </c>
      <c r="F416" s="245" t="s">
        <v>588</v>
      </c>
      <c r="G416" s="246"/>
      <c r="H416" s="246"/>
      <c r="I416" s="246"/>
      <c r="J416" s="164"/>
      <c r="K416" s="165" t="s">
        <v>5</v>
      </c>
      <c r="L416" s="164"/>
      <c r="M416" s="164"/>
      <c r="N416" s="164"/>
      <c r="O416" s="164"/>
      <c r="P416" s="164"/>
      <c r="Q416" s="164"/>
      <c r="R416" s="166"/>
      <c r="T416" s="167"/>
      <c r="U416" s="164"/>
      <c r="V416" s="164"/>
      <c r="W416" s="164"/>
      <c r="X416" s="164"/>
      <c r="Y416" s="164"/>
      <c r="Z416" s="164"/>
      <c r="AA416" s="168"/>
      <c r="AT416" s="169" t="s">
        <v>149</v>
      </c>
      <c r="AU416" s="169" t="s">
        <v>146</v>
      </c>
      <c r="AV416" s="12" t="s">
        <v>80</v>
      </c>
      <c r="AW416" s="12" t="s">
        <v>29</v>
      </c>
      <c r="AX416" s="12" t="s">
        <v>73</v>
      </c>
      <c r="AY416" s="169" t="s">
        <v>140</v>
      </c>
    </row>
    <row r="417" spans="2:65" s="10" customFormat="1" ht="16.5" customHeight="1">
      <c r="B417" s="147"/>
      <c r="C417" s="148"/>
      <c r="D417" s="148"/>
      <c r="E417" s="149" t="s">
        <v>5</v>
      </c>
      <c r="F417" s="239" t="s">
        <v>589</v>
      </c>
      <c r="G417" s="240"/>
      <c r="H417" s="240"/>
      <c r="I417" s="240"/>
      <c r="J417" s="148"/>
      <c r="K417" s="150">
        <v>21.827999999999999</v>
      </c>
      <c r="L417" s="148"/>
      <c r="M417" s="148"/>
      <c r="N417" s="148"/>
      <c r="O417" s="148"/>
      <c r="P417" s="148"/>
      <c r="Q417" s="148"/>
      <c r="R417" s="151"/>
      <c r="T417" s="152"/>
      <c r="U417" s="148"/>
      <c r="V417" s="148"/>
      <c r="W417" s="148"/>
      <c r="X417" s="148"/>
      <c r="Y417" s="148"/>
      <c r="Z417" s="148"/>
      <c r="AA417" s="153"/>
      <c r="AT417" s="154" t="s">
        <v>149</v>
      </c>
      <c r="AU417" s="154" t="s">
        <v>146</v>
      </c>
      <c r="AV417" s="10" t="s">
        <v>146</v>
      </c>
      <c r="AW417" s="10" t="s">
        <v>29</v>
      </c>
      <c r="AX417" s="10" t="s">
        <v>73</v>
      </c>
      <c r="AY417" s="154" t="s">
        <v>140</v>
      </c>
    </row>
    <row r="418" spans="2:65" s="12" customFormat="1" ht="16.5" customHeight="1">
      <c r="B418" s="163"/>
      <c r="C418" s="164"/>
      <c r="D418" s="164"/>
      <c r="E418" s="165" t="s">
        <v>5</v>
      </c>
      <c r="F418" s="245" t="s">
        <v>590</v>
      </c>
      <c r="G418" s="246"/>
      <c r="H418" s="246"/>
      <c r="I418" s="246"/>
      <c r="J418" s="164"/>
      <c r="K418" s="165" t="s">
        <v>5</v>
      </c>
      <c r="L418" s="164"/>
      <c r="M418" s="164"/>
      <c r="N418" s="164"/>
      <c r="O418" s="164"/>
      <c r="P418" s="164"/>
      <c r="Q418" s="164"/>
      <c r="R418" s="166"/>
      <c r="T418" s="167"/>
      <c r="U418" s="164"/>
      <c r="V418" s="164"/>
      <c r="W418" s="164"/>
      <c r="X418" s="164"/>
      <c r="Y418" s="164"/>
      <c r="Z418" s="164"/>
      <c r="AA418" s="168"/>
      <c r="AT418" s="169" t="s">
        <v>149</v>
      </c>
      <c r="AU418" s="169" t="s">
        <v>146</v>
      </c>
      <c r="AV418" s="12" t="s">
        <v>80</v>
      </c>
      <c r="AW418" s="12" t="s">
        <v>29</v>
      </c>
      <c r="AX418" s="12" t="s">
        <v>73</v>
      </c>
      <c r="AY418" s="169" t="s">
        <v>140</v>
      </c>
    </row>
    <row r="419" spans="2:65" s="10" customFormat="1" ht="16.5" customHeight="1">
      <c r="B419" s="147"/>
      <c r="C419" s="148"/>
      <c r="D419" s="148"/>
      <c r="E419" s="149" t="s">
        <v>5</v>
      </c>
      <c r="F419" s="239" t="s">
        <v>591</v>
      </c>
      <c r="G419" s="240"/>
      <c r="H419" s="240"/>
      <c r="I419" s="240"/>
      <c r="J419" s="148"/>
      <c r="K419" s="150">
        <v>28.98</v>
      </c>
      <c r="L419" s="148"/>
      <c r="M419" s="148"/>
      <c r="N419" s="148"/>
      <c r="O419" s="148"/>
      <c r="P419" s="148"/>
      <c r="Q419" s="148"/>
      <c r="R419" s="151"/>
      <c r="T419" s="152"/>
      <c r="U419" s="148"/>
      <c r="V419" s="148"/>
      <c r="W419" s="148"/>
      <c r="X419" s="148"/>
      <c r="Y419" s="148"/>
      <c r="Z419" s="148"/>
      <c r="AA419" s="153"/>
      <c r="AT419" s="154" t="s">
        <v>149</v>
      </c>
      <c r="AU419" s="154" t="s">
        <v>146</v>
      </c>
      <c r="AV419" s="10" t="s">
        <v>146</v>
      </c>
      <c r="AW419" s="10" t="s">
        <v>29</v>
      </c>
      <c r="AX419" s="10" t="s">
        <v>73</v>
      </c>
      <c r="AY419" s="154" t="s">
        <v>140</v>
      </c>
    </row>
    <row r="420" spans="2:65" s="12" customFormat="1" ht="16.5" customHeight="1">
      <c r="B420" s="163"/>
      <c r="C420" s="164"/>
      <c r="D420" s="164"/>
      <c r="E420" s="165" t="s">
        <v>5</v>
      </c>
      <c r="F420" s="245" t="s">
        <v>592</v>
      </c>
      <c r="G420" s="246"/>
      <c r="H420" s="246"/>
      <c r="I420" s="246"/>
      <c r="J420" s="164"/>
      <c r="K420" s="165" t="s">
        <v>5</v>
      </c>
      <c r="L420" s="164"/>
      <c r="M420" s="164"/>
      <c r="N420" s="164"/>
      <c r="O420" s="164"/>
      <c r="P420" s="164"/>
      <c r="Q420" s="164"/>
      <c r="R420" s="166"/>
      <c r="T420" s="167"/>
      <c r="U420" s="164"/>
      <c r="V420" s="164"/>
      <c r="W420" s="164"/>
      <c r="X420" s="164"/>
      <c r="Y420" s="164"/>
      <c r="Z420" s="164"/>
      <c r="AA420" s="168"/>
      <c r="AT420" s="169" t="s">
        <v>149</v>
      </c>
      <c r="AU420" s="169" t="s">
        <v>146</v>
      </c>
      <c r="AV420" s="12" t="s">
        <v>80</v>
      </c>
      <c r="AW420" s="12" t="s">
        <v>29</v>
      </c>
      <c r="AX420" s="12" t="s">
        <v>73</v>
      </c>
      <c r="AY420" s="169" t="s">
        <v>140</v>
      </c>
    </row>
    <row r="421" spans="2:65" s="10" customFormat="1" ht="16.5" customHeight="1">
      <c r="B421" s="147"/>
      <c r="C421" s="148"/>
      <c r="D421" s="148"/>
      <c r="E421" s="149" t="s">
        <v>5</v>
      </c>
      <c r="F421" s="239" t="s">
        <v>593</v>
      </c>
      <c r="G421" s="240"/>
      <c r="H421" s="240"/>
      <c r="I421" s="240"/>
      <c r="J421" s="148"/>
      <c r="K421" s="150">
        <v>14.784000000000001</v>
      </c>
      <c r="L421" s="148"/>
      <c r="M421" s="148"/>
      <c r="N421" s="148"/>
      <c r="O421" s="148"/>
      <c r="P421" s="148"/>
      <c r="Q421" s="148"/>
      <c r="R421" s="151"/>
      <c r="T421" s="152"/>
      <c r="U421" s="148"/>
      <c r="V421" s="148"/>
      <c r="W421" s="148"/>
      <c r="X421" s="148"/>
      <c r="Y421" s="148"/>
      <c r="Z421" s="148"/>
      <c r="AA421" s="153"/>
      <c r="AT421" s="154" t="s">
        <v>149</v>
      </c>
      <c r="AU421" s="154" t="s">
        <v>146</v>
      </c>
      <c r="AV421" s="10" t="s">
        <v>146</v>
      </c>
      <c r="AW421" s="10" t="s">
        <v>29</v>
      </c>
      <c r="AX421" s="10" t="s">
        <v>73</v>
      </c>
      <c r="AY421" s="154" t="s">
        <v>140</v>
      </c>
    </row>
    <row r="422" spans="2:65" s="11" customFormat="1" ht="16.5" customHeight="1">
      <c r="B422" s="155"/>
      <c r="C422" s="156"/>
      <c r="D422" s="156"/>
      <c r="E422" s="157" t="s">
        <v>5</v>
      </c>
      <c r="F422" s="241" t="s">
        <v>156</v>
      </c>
      <c r="G422" s="242"/>
      <c r="H422" s="242"/>
      <c r="I422" s="242"/>
      <c r="J422" s="156"/>
      <c r="K422" s="158">
        <v>131.45599999999999</v>
      </c>
      <c r="L422" s="156"/>
      <c r="M422" s="156"/>
      <c r="N422" s="156"/>
      <c r="O422" s="156"/>
      <c r="P422" s="156"/>
      <c r="Q422" s="156"/>
      <c r="R422" s="159"/>
      <c r="T422" s="160"/>
      <c r="U422" s="156"/>
      <c r="V422" s="156"/>
      <c r="W422" s="156"/>
      <c r="X422" s="156"/>
      <c r="Y422" s="156"/>
      <c r="Z422" s="156"/>
      <c r="AA422" s="161"/>
      <c r="AT422" s="162" t="s">
        <v>149</v>
      </c>
      <c r="AU422" s="162" t="s">
        <v>146</v>
      </c>
      <c r="AV422" s="11" t="s">
        <v>145</v>
      </c>
      <c r="AW422" s="11" t="s">
        <v>29</v>
      </c>
      <c r="AX422" s="11" t="s">
        <v>80</v>
      </c>
      <c r="AY422" s="162" t="s">
        <v>140</v>
      </c>
    </row>
    <row r="423" spans="2:65" s="1" customFormat="1" ht="25.5" customHeight="1">
      <c r="B423" s="136"/>
      <c r="C423" s="137" t="s">
        <v>594</v>
      </c>
      <c r="D423" s="137" t="s">
        <v>141</v>
      </c>
      <c r="E423" s="138" t="s">
        <v>595</v>
      </c>
      <c r="F423" s="235" t="s">
        <v>596</v>
      </c>
      <c r="G423" s="235"/>
      <c r="H423" s="235"/>
      <c r="I423" s="235"/>
      <c r="J423" s="139" t="s">
        <v>437</v>
      </c>
      <c r="K423" s="140">
        <v>34</v>
      </c>
      <c r="L423" s="236"/>
      <c r="M423" s="236"/>
      <c r="N423" s="236">
        <f>ROUND(L423*K423,3)</f>
        <v>0</v>
      </c>
      <c r="O423" s="236"/>
      <c r="P423" s="236"/>
      <c r="Q423" s="236"/>
      <c r="R423" s="141"/>
      <c r="T423" s="142" t="s">
        <v>5</v>
      </c>
      <c r="U423" s="43" t="s">
        <v>40</v>
      </c>
      <c r="V423" s="143">
        <v>0.21</v>
      </c>
      <c r="W423" s="143">
        <f>V423*K423</f>
        <v>7.14</v>
      </c>
      <c r="X423" s="143">
        <v>0</v>
      </c>
      <c r="Y423" s="143">
        <f>X423*K423</f>
        <v>0</v>
      </c>
      <c r="Z423" s="143">
        <v>0</v>
      </c>
      <c r="AA423" s="144">
        <f>Z423*K423</f>
        <v>0</v>
      </c>
      <c r="AR423" s="21" t="s">
        <v>243</v>
      </c>
      <c r="AT423" s="21" t="s">
        <v>141</v>
      </c>
      <c r="AU423" s="21" t="s">
        <v>146</v>
      </c>
      <c r="AY423" s="21" t="s">
        <v>140</v>
      </c>
      <c r="BE423" s="145">
        <f>IF(U423="základná",N423,0)</f>
        <v>0</v>
      </c>
      <c r="BF423" s="145">
        <f>IF(U423="znížená",N423,0)</f>
        <v>0</v>
      </c>
      <c r="BG423" s="145">
        <f>IF(U423="zákl. prenesená",N423,0)</f>
        <v>0</v>
      </c>
      <c r="BH423" s="145">
        <f>IF(U423="zníž. prenesená",N423,0)</f>
        <v>0</v>
      </c>
      <c r="BI423" s="145">
        <f>IF(U423="nulová",N423,0)</f>
        <v>0</v>
      </c>
      <c r="BJ423" s="21" t="s">
        <v>146</v>
      </c>
      <c r="BK423" s="146">
        <f>ROUND(L423*K423,3)</f>
        <v>0</v>
      </c>
      <c r="BL423" s="21" t="s">
        <v>243</v>
      </c>
      <c r="BM423" s="21" t="s">
        <v>597</v>
      </c>
    </row>
    <row r="424" spans="2:65" s="1" customFormat="1" ht="38.25" customHeight="1">
      <c r="B424" s="136"/>
      <c r="C424" s="137" t="s">
        <v>598</v>
      </c>
      <c r="D424" s="137" t="s">
        <v>141</v>
      </c>
      <c r="E424" s="138" t="s">
        <v>599</v>
      </c>
      <c r="F424" s="235" t="s">
        <v>600</v>
      </c>
      <c r="G424" s="235"/>
      <c r="H424" s="235"/>
      <c r="I424" s="235"/>
      <c r="J424" s="139" t="s">
        <v>235</v>
      </c>
      <c r="K424" s="140">
        <v>20.45</v>
      </c>
      <c r="L424" s="236"/>
      <c r="M424" s="236"/>
      <c r="N424" s="236">
        <f>ROUND(L424*K424,3)</f>
        <v>0</v>
      </c>
      <c r="O424" s="236"/>
      <c r="P424" s="236"/>
      <c r="Q424" s="236"/>
      <c r="R424" s="141"/>
      <c r="T424" s="142" t="s">
        <v>5</v>
      </c>
      <c r="U424" s="43" t="s">
        <v>40</v>
      </c>
      <c r="V424" s="143">
        <v>0.33</v>
      </c>
      <c r="W424" s="143">
        <f>V424*K424</f>
        <v>6.7484999999999999</v>
      </c>
      <c r="X424" s="143">
        <v>9.0000000000000006E-5</v>
      </c>
      <c r="Y424" s="143">
        <f>X424*K424</f>
        <v>1.8405000000000001E-3</v>
      </c>
      <c r="Z424" s="143">
        <v>0</v>
      </c>
      <c r="AA424" s="144">
        <f>Z424*K424</f>
        <v>0</v>
      </c>
      <c r="AR424" s="21" t="s">
        <v>243</v>
      </c>
      <c r="AT424" s="21" t="s">
        <v>141</v>
      </c>
      <c r="AU424" s="21" t="s">
        <v>146</v>
      </c>
      <c r="AY424" s="21" t="s">
        <v>140</v>
      </c>
      <c r="BE424" s="145">
        <f>IF(U424="základná",N424,0)</f>
        <v>0</v>
      </c>
      <c r="BF424" s="145">
        <f>IF(U424="znížená",N424,0)</f>
        <v>0</v>
      </c>
      <c r="BG424" s="145">
        <f>IF(U424="zákl. prenesená",N424,0)</f>
        <v>0</v>
      </c>
      <c r="BH424" s="145">
        <f>IF(U424="zníž. prenesená",N424,0)</f>
        <v>0</v>
      </c>
      <c r="BI424" s="145">
        <f>IF(U424="nulová",N424,0)</f>
        <v>0</v>
      </c>
      <c r="BJ424" s="21" t="s">
        <v>146</v>
      </c>
      <c r="BK424" s="146">
        <f>ROUND(L424*K424,3)</f>
        <v>0</v>
      </c>
      <c r="BL424" s="21" t="s">
        <v>243</v>
      </c>
      <c r="BM424" s="21" t="s">
        <v>601</v>
      </c>
    </row>
    <row r="425" spans="2:65" s="12" customFormat="1" ht="16.5" customHeight="1">
      <c r="B425" s="163"/>
      <c r="C425" s="164"/>
      <c r="D425" s="164"/>
      <c r="E425" s="165" t="s">
        <v>5</v>
      </c>
      <c r="F425" s="243" t="s">
        <v>602</v>
      </c>
      <c r="G425" s="244"/>
      <c r="H425" s="244"/>
      <c r="I425" s="244"/>
      <c r="J425" s="164"/>
      <c r="K425" s="165" t="s">
        <v>5</v>
      </c>
      <c r="L425" s="164"/>
      <c r="M425" s="164"/>
      <c r="N425" s="164"/>
      <c r="O425" s="164"/>
      <c r="P425" s="164"/>
      <c r="Q425" s="164"/>
      <c r="R425" s="166"/>
      <c r="T425" s="167"/>
      <c r="U425" s="164"/>
      <c r="V425" s="164"/>
      <c r="W425" s="164"/>
      <c r="X425" s="164"/>
      <c r="Y425" s="164"/>
      <c r="Z425" s="164"/>
      <c r="AA425" s="168"/>
      <c r="AT425" s="169" t="s">
        <v>149</v>
      </c>
      <c r="AU425" s="169" t="s">
        <v>146</v>
      </c>
      <c r="AV425" s="12" t="s">
        <v>80</v>
      </c>
      <c r="AW425" s="12" t="s">
        <v>29</v>
      </c>
      <c r="AX425" s="12" t="s">
        <v>73</v>
      </c>
      <c r="AY425" s="169" t="s">
        <v>140</v>
      </c>
    </row>
    <row r="426" spans="2:65" s="10" customFormat="1" ht="16.5" customHeight="1">
      <c r="B426" s="147"/>
      <c r="C426" s="148"/>
      <c r="D426" s="148"/>
      <c r="E426" s="149" t="s">
        <v>5</v>
      </c>
      <c r="F426" s="239" t="s">
        <v>603</v>
      </c>
      <c r="G426" s="240"/>
      <c r="H426" s="240"/>
      <c r="I426" s="240"/>
      <c r="J426" s="148"/>
      <c r="K426" s="150">
        <v>8.25</v>
      </c>
      <c r="L426" s="148"/>
      <c r="M426" s="148"/>
      <c r="N426" s="148"/>
      <c r="O426" s="148"/>
      <c r="P426" s="148"/>
      <c r="Q426" s="148"/>
      <c r="R426" s="151"/>
      <c r="T426" s="152"/>
      <c r="U426" s="148"/>
      <c r="V426" s="148"/>
      <c r="W426" s="148"/>
      <c r="X426" s="148"/>
      <c r="Y426" s="148"/>
      <c r="Z426" s="148"/>
      <c r="AA426" s="153"/>
      <c r="AT426" s="154" t="s">
        <v>149</v>
      </c>
      <c r="AU426" s="154" t="s">
        <v>146</v>
      </c>
      <c r="AV426" s="10" t="s">
        <v>146</v>
      </c>
      <c r="AW426" s="10" t="s">
        <v>29</v>
      </c>
      <c r="AX426" s="10" t="s">
        <v>73</v>
      </c>
      <c r="AY426" s="154" t="s">
        <v>140</v>
      </c>
    </row>
    <row r="427" spans="2:65" s="12" customFormat="1" ht="16.5" customHeight="1">
      <c r="B427" s="163"/>
      <c r="C427" s="164"/>
      <c r="D427" s="164"/>
      <c r="E427" s="165" t="s">
        <v>5</v>
      </c>
      <c r="F427" s="245" t="s">
        <v>604</v>
      </c>
      <c r="G427" s="246"/>
      <c r="H427" s="246"/>
      <c r="I427" s="246"/>
      <c r="J427" s="164"/>
      <c r="K427" s="165" t="s">
        <v>5</v>
      </c>
      <c r="L427" s="164"/>
      <c r="M427" s="164"/>
      <c r="N427" s="164"/>
      <c r="O427" s="164"/>
      <c r="P427" s="164"/>
      <c r="Q427" s="164"/>
      <c r="R427" s="166"/>
      <c r="T427" s="167"/>
      <c r="U427" s="164"/>
      <c r="V427" s="164"/>
      <c r="W427" s="164"/>
      <c r="X427" s="164"/>
      <c r="Y427" s="164"/>
      <c r="Z427" s="164"/>
      <c r="AA427" s="168"/>
      <c r="AT427" s="169" t="s">
        <v>149</v>
      </c>
      <c r="AU427" s="169" t="s">
        <v>146</v>
      </c>
      <c r="AV427" s="12" t="s">
        <v>80</v>
      </c>
      <c r="AW427" s="12" t="s">
        <v>29</v>
      </c>
      <c r="AX427" s="12" t="s">
        <v>73</v>
      </c>
      <c r="AY427" s="169" t="s">
        <v>140</v>
      </c>
    </row>
    <row r="428" spans="2:65" s="10" customFormat="1" ht="16.5" customHeight="1">
      <c r="B428" s="147"/>
      <c r="C428" s="148"/>
      <c r="D428" s="148"/>
      <c r="E428" s="149" t="s">
        <v>5</v>
      </c>
      <c r="F428" s="239" t="s">
        <v>605</v>
      </c>
      <c r="G428" s="240"/>
      <c r="H428" s="240"/>
      <c r="I428" s="240"/>
      <c r="J428" s="148"/>
      <c r="K428" s="150">
        <v>11.6</v>
      </c>
      <c r="L428" s="148"/>
      <c r="M428" s="148"/>
      <c r="N428" s="148"/>
      <c r="O428" s="148"/>
      <c r="P428" s="148"/>
      <c r="Q428" s="148"/>
      <c r="R428" s="151"/>
      <c r="T428" s="152"/>
      <c r="U428" s="148"/>
      <c r="V428" s="148"/>
      <c r="W428" s="148"/>
      <c r="X428" s="148"/>
      <c r="Y428" s="148"/>
      <c r="Z428" s="148"/>
      <c r="AA428" s="153"/>
      <c r="AT428" s="154" t="s">
        <v>149</v>
      </c>
      <c r="AU428" s="154" t="s">
        <v>146</v>
      </c>
      <c r="AV428" s="10" t="s">
        <v>146</v>
      </c>
      <c r="AW428" s="10" t="s">
        <v>29</v>
      </c>
      <c r="AX428" s="10" t="s">
        <v>73</v>
      </c>
      <c r="AY428" s="154" t="s">
        <v>140</v>
      </c>
    </row>
    <row r="429" spans="2:65" s="12" customFormat="1" ht="16.5" customHeight="1">
      <c r="B429" s="163"/>
      <c r="C429" s="164"/>
      <c r="D429" s="164"/>
      <c r="E429" s="165" t="s">
        <v>5</v>
      </c>
      <c r="F429" s="245" t="s">
        <v>606</v>
      </c>
      <c r="G429" s="246"/>
      <c r="H429" s="246"/>
      <c r="I429" s="246"/>
      <c r="J429" s="164"/>
      <c r="K429" s="165" t="s">
        <v>5</v>
      </c>
      <c r="L429" s="164"/>
      <c r="M429" s="164"/>
      <c r="N429" s="164"/>
      <c r="O429" s="164"/>
      <c r="P429" s="164"/>
      <c r="Q429" s="164"/>
      <c r="R429" s="166"/>
      <c r="T429" s="167"/>
      <c r="U429" s="164"/>
      <c r="V429" s="164"/>
      <c r="W429" s="164"/>
      <c r="X429" s="164"/>
      <c r="Y429" s="164"/>
      <c r="Z429" s="164"/>
      <c r="AA429" s="168"/>
      <c r="AT429" s="169" t="s">
        <v>149</v>
      </c>
      <c r="AU429" s="169" t="s">
        <v>146</v>
      </c>
      <c r="AV429" s="12" t="s">
        <v>80</v>
      </c>
      <c r="AW429" s="12" t="s">
        <v>29</v>
      </c>
      <c r="AX429" s="12" t="s">
        <v>73</v>
      </c>
      <c r="AY429" s="169" t="s">
        <v>140</v>
      </c>
    </row>
    <row r="430" spans="2:65" s="10" customFormat="1" ht="16.5" customHeight="1">
      <c r="B430" s="147"/>
      <c r="C430" s="148"/>
      <c r="D430" s="148"/>
      <c r="E430" s="149" t="s">
        <v>5</v>
      </c>
      <c r="F430" s="239" t="s">
        <v>607</v>
      </c>
      <c r="G430" s="240"/>
      <c r="H430" s="240"/>
      <c r="I430" s="240"/>
      <c r="J430" s="148"/>
      <c r="K430" s="150">
        <v>0.6</v>
      </c>
      <c r="L430" s="148"/>
      <c r="M430" s="148"/>
      <c r="N430" s="148"/>
      <c r="O430" s="148"/>
      <c r="P430" s="148"/>
      <c r="Q430" s="148"/>
      <c r="R430" s="151"/>
      <c r="T430" s="152"/>
      <c r="U430" s="148"/>
      <c r="V430" s="148"/>
      <c r="W430" s="148"/>
      <c r="X430" s="148"/>
      <c r="Y430" s="148"/>
      <c r="Z430" s="148"/>
      <c r="AA430" s="153"/>
      <c r="AT430" s="154" t="s">
        <v>149</v>
      </c>
      <c r="AU430" s="154" t="s">
        <v>146</v>
      </c>
      <c r="AV430" s="10" t="s">
        <v>146</v>
      </c>
      <c r="AW430" s="10" t="s">
        <v>29</v>
      </c>
      <c r="AX430" s="10" t="s">
        <v>73</v>
      </c>
      <c r="AY430" s="154" t="s">
        <v>140</v>
      </c>
    </row>
    <row r="431" spans="2:65" s="11" customFormat="1" ht="16.5" customHeight="1">
      <c r="B431" s="155"/>
      <c r="C431" s="156"/>
      <c r="D431" s="156"/>
      <c r="E431" s="157" t="s">
        <v>5</v>
      </c>
      <c r="F431" s="241" t="s">
        <v>156</v>
      </c>
      <c r="G431" s="242"/>
      <c r="H431" s="242"/>
      <c r="I431" s="242"/>
      <c r="J431" s="156"/>
      <c r="K431" s="158">
        <v>20.45</v>
      </c>
      <c r="L431" s="156"/>
      <c r="M431" s="156"/>
      <c r="N431" s="156"/>
      <c r="O431" s="156"/>
      <c r="P431" s="156"/>
      <c r="Q431" s="156"/>
      <c r="R431" s="159"/>
      <c r="T431" s="160"/>
      <c r="U431" s="156"/>
      <c r="V431" s="156"/>
      <c r="W431" s="156"/>
      <c r="X431" s="156"/>
      <c r="Y431" s="156"/>
      <c r="Z431" s="156"/>
      <c r="AA431" s="161"/>
      <c r="AT431" s="162" t="s">
        <v>149</v>
      </c>
      <c r="AU431" s="162" t="s">
        <v>146</v>
      </c>
      <c r="AV431" s="11" t="s">
        <v>145</v>
      </c>
      <c r="AW431" s="11" t="s">
        <v>29</v>
      </c>
      <c r="AX431" s="11" t="s">
        <v>80</v>
      </c>
      <c r="AY431" s="162" t="s">
        <v>140</v>
      </c>
    </row>
    <row r="432" spans="2:65" s="1" customFormat="1" ht="38.25" customHeight="1">
      <c r="B432" s="136"/>
      <c r="C432" s="137" t="s">
        <v>608</v>
      </c>
      <c r="D432" s="137" t="s">
        <v>141</v>
      </c>
      <c r="E432" s="138" t="s">
        <v>609</v>
      </c>
      <c r="F432" s="235" t="s">
        <v>610</v>
      </c>
      <c r="G432" s="235"/>
      <c r="H432" s="235"/>
      <c r="I432" s="235"/>
      <c r="J432" s="139" t="s">
        <v>235</v>
      </c>
      <c r="K432" s="140">
        <v>0.3</v>
      </c>
      <c r="L432" s="236"/>
      <c r="M432" s="236"/>
      <c r="N432" s="236">
        <f>ROUND(L432*K432,3)</f>
        <v>0</v>
      </c>
      <c r="O432" s="236"/>
      <c r="P432" s="236"/>
      <c r="Q432" s="236"/>
      <c r="R432" s="141"/>
      <c r="T432" s="142" t="s">
        <v>5</v>
      </c>
      <c r="U432" s="43" t="s">
        <v>40</v>
      </c>
      <c r="V432" s="143">
        <v>0.36</v>
      </c>
      <c r="W432" s="143">
        <f>V432*K432</f>
        <v>0.108</v>
      </c>
      <c r="X432" s="143">
        <v>9.0000000000000006E-5</v>
      </c>
      <c r="Y432" s="143">
        <f>X432*K432</f>
        <v>2.7000000000000002E-5</v>
      </c>
      <c r="Z432" s="143">
        <v>0</v>
      </c>
      <c r="AA432" s="144">
        <f>Z432*K432</f>
        <v>0</v>
      </c>
      <c r="AR432" s="21" t="s">
        <v>243</v>
      </c>
      <c r="AT432" s="21" t="s">
        <v>141</v>
      </c>
      <c r="AU432" s="21" t="s">
        <v>146</v>
      </c>
      <c r="AY432" s="21" t="s">
        <v>140</v>
      </c>
      <c r="BE432" s="145">
        <f>IF(U432="základná",N432,0)</f>
        <v>0</v>
      </c>
      <c r="BF432" s="145">
        <f>IF(U432="znížená",N432,0)</f>
        <v>0</v>
      </c>
      <c r="BG432" s="145">
        <f>IF(U432="zákl. prenesená",N432,0)</f>
        <v>0</v>
      </c>
      <c r="BH432" s="145">
        <f>IF(U432="zníž. prenesená",N432,0)</f>
        <v>0</v>
      </c>
      <c r="BI432" s="145">
        <f>IF(U432="nulová",N432,0)</f>
        <v>0</v>
      </c>
      <c r="BJ432" s="21" t="s">
        <v>146</v>
      </c>
      <c r="BK432" s="146">
        <f>ROUND(L432*K432,3)</f>
        <v>0</v>
      </c>
      <c r="BL432" s="21" t="s">
        <v>243</v>
      </c>
      <c r="BM432" s="21" t="s">
        <v>611</v>
      </c>
    </row>
    <row r="433" spans="2:65" s="12" customFormat="1" ht="16.5" customHeight="1">
      <c r="B433" s="163"/>
      <c r="C433" s="164"/>
      <c r="D433" s="164"/>
      <c r="E433" s="165" t="s">
        <v>5</v>
      </c>
      <c r="F433" s="243" t="s">
        <v>612</v>
      </c>
      <c r="G433" s="244"/>
      <c r="H433" s="244"/>
      <c r="I433" s="244"/>
      <c r="J433" s="164"/>
      <c r="K433" s="165" t="s">
        <v>5</v>
      </c>
      <c r="L433" s="164"/>
      <c r="M433" s="164"/>
      <c r="N433" s="164"/>
      <c r="O433" s="164"/>
      <c r="P433" s="164"/>
      <c r="Q433" s="164"/>
      <c r="R433" s="166"/>
      <c r="T433" s="167"/>
      <c r="U433" s="164"/>
      <c r="V433" s="164"/>
      <c r="W433" s="164"/>
      <c r="X433" s="164"/>
      <c r="Y433" s="164"/>
      <c r="Z433" s="164"/>
      <c r="AA433" s="168"/>
      <c r="AT433" s="169" t="s">
        <v>149</v>
      </c>
      <c r="AU433" s="169" t="s">
        <v>146</v>
      </c>
      <c r="AV433" s="12" t="s">
        <v>80</v>
      </c>
      <c r="AW433" s="12" t="s">
        <v>29</v>
      </c>
      <c r="AX433" s="12" t="s">
        <v>73</v>
      </c>
      <c r="AY433" s="169" t="s">
        <v>140</v>
      </c>
    </row>
    <row r="434" spans="2:65" s="10" customFormat="1" ht="16.5" customHeight="1">
      <c r="B434" s="147"/>
      <c r="C434" s="148"/>
      <c r="D434" s="148"/>
      <c r="E434" s="149" t="s">
        <v>5</v>
      </c>
      <c r="F434" s="239" t="s">
        <v>613</v>
      </c>
      <c r="G434" s="240"/>
      <c r="H434" s="240"/>
      <c r="I434" s="240"/>
      <c r="J434" s="148"/>
      <c r="K434" s="150">
        <v>0.3</v>
      </c>
      <c r="L434" s="148"/>
      <c r="M434" s="148"/>
      <c r="N434" s="148"/>
      <c r="O434" s="148"/>
      <c r="P434" s="148"/>
      <c r="Q434" s="148"/>
      <c r="R434" s="151"/>
      <c r="T434" s="152"/>
      <c r="U434" s="148"/>
      <c r="V434" s="148"/>
      <c r="W434" s="148"/>
      <c r="X434" s="148"/>
      <c r="Y434" s="148"/>
      <c r="Z434" s="148"/>
      <c r="AA434" s="153"/>
      <c r="AT434" s="154" t="s">
        <v>149</v>
      </c>
      <c r="AU434" s="154" t="s">
        <v>146</v>
      </c>
      <c r="AV434" s="10" t="s">
        <v>146</v>
      </c>
      <c r="AW434" s="10" t="s">
        <v>29</v>
      </c>
      <c r="AX434" s="10" t="s">
        <v>80</v>
      </c>
      <c r="AY434" s="154" t="s">
        <v>140</v>
      </c>
    </row>
    <row r="435" spans="2:65" s="1" customFormat="1" ht="38.25" customHeight="1">
      <c r="B435" s="136"/>
      <c r="C435" s="170" t="s">
        <v>614</v>
      </c>
      <c r="D435" s="170" t="s">
        <v>327</v>
      </c>
      <c r="E435" s="171" t="s">
        <v>615</v>
      </c>
      <c r="F435" s="247" t="s">
        <v>616</v>
      </c>
      <c r="G435" s="247"/>
      <c r="H435" s="247"/>
      <c r="I435" s="247"/>
      <c r="J435" s="172" t="s">
        <v>144</v>
      </c>
      <c r="K435" s="173">
        <v>0.33300000000000002</v>
      </c>
      <c r="L435" s="248"/>
      <c r="M435" s="248"/>
      <c r="N435" s="248">
        <f>ROUND(L435*K435,3)</f>
        <v>0</v>
      </c>
      <c r="O435" s="236"/>
      <c r="P435" s="236"/>
      <c r="Q435" s="236"/>
      <c r="R435" s="141"/>
      <c r="T435" s="142" t="s">
        <v>5</v>
      </c>
      <c r="U435" s="43" t="s">
        <v>40</v>
      </c>
      <c r="V435" s="143">
        <v>0</v>
      </c>
      <c r="W435" s="143">
        <f>V435*K435</f>
        <v>0</v>
      </c>
      <c r="X435" s="143">
        <v>0.55000000000000004</v>
      </c>
      <c r="Y435" s="143">
        <f>X435*K435</f>
        <v>0.18315000000000003</v>
      </c>
      <c r="Z435" s="143">
        <v>0</v>
      </c>
      <c r="AA435" s="144">
        <f>Z435*K435</f>
        <v>0</v>
      </c>
      <c r="AR435" s="21" t="s">
        <v>326</v>
      </c>
      <c r="AT435" s="21" t="s">
        <v>327</v>
      </c>
      <c r="AU435" s="21" t="s">
        <v>146</v>
      </c>
      <c r="AY435" s="21" t="s">
        <v>140</v>
      </c>
      <c r="BE435" s="145">
        <f>IF(U435="základná",N435,0)</f>
        <v>0</v>
      </c>
      <c r="BF435" s="145">
        <f>IF(U435="znížená",N435,0)</f>
        <v>0</v>
      </c>
      <c r="BG435" s="145">
        <f>IF(U435="zákl. prenesená",N435,0)</f>
        <v>0</v>
      </c>
      <c r="BH435" s="145">
        <f>IF(U435="zníž. prenesená",N435,0)</f>
        <v>0</v>
      </c>
      <c r="BI435" s="145">
        <f>IF(U435="nulová",N435,0)</f>
        <v>0</v>
      </c>
      <c r="BJ435" s="21" t="s">
        <v>146</v>
      </c>
      <c r="BK435" s="146">
        <f>ROUND(L435*K435,3)</f>
        <v>0</v>
      </c>
      <c r="BL435" s="21" t="s">
        <v>243</v>
      </c>
      <c r="BM435" s="21" t="s">
        <v>617</v>
      </c>
    </row>
    <row r="436" spans="2:65" s="1" customFormat="1" ht="51" customHeight="1">
      <c r="B436" s="136"/>
      <c r="C436" s="137" t="s">
        <v>618</v>
      </c>
      <c r="D436" s="137" t="s">
        <v>141</v>
      </c>
      <c r="E436" s="138" t="s">
        <v>619</v>
      </c>
      <c r="F436" s="235" t="s">
        <v>620</v>
      </c>
      <c r="G436" s="235"/>
      <c r="H436" s="235"/>
      <c r="I436" s="235"/>
      <c r="J436" s="139" t="s">
        <v>144</v>
      </c>
      <c r="K436" s="140">
        <v>0.30299999999999999</v>
      </c>
      <c r="L436" s="236"/>
      <c r="M436" s="236"/>
      <c r="N436" s="236">
        <f>ROUND(L436*K436,3)</f>
        <v>0</v>
      </c>
      <c r="O436" s="236"/>
      <c r="P436" s="236"/>
      <c r="Q436" s="236"/>
      <c r="R436" s="141"/>
      <c r="T436" s="142" t="s">
        <v>5</v>
      </c>
      <c r="U436" s="43" t="s">
        <v>40</v>
      </c>
      <c r="V436" s="143">
        <v>6.0699999999999999E-3</v>
      </c>
      <c r="W436" s="143">
        <f>V436*K436</f>
        <v>1.83921E-3</v>
      </c>
      <c r="X436" s="143">
        <v>1.3690000000000001E-2</v>
      </c>
      <c r="Y436" s="143">
        <f>X436*K436</f>
        <v>4.1480700000000002E-3</v>
      </c>
      <c r="Z436" s="143">
        <v>0</v>
      </c>
      <c r="AA436" s="144">
        <f>Z436*K436</f>
        <v>0</v>
      </c>
      <c r="AR436" s="21" t="s">
        <v>243</v>
      </c>
      <c r="AT436" s="21" t="s">
        <v>141</v>
      </c>
      <c r="AU436" s="21" t="s">
        <v>146</v>
      </c>
      <c r="AY436" s="21" t="s">
        <v>140</v>
      </c>
      <c r="BE436" s="145">
        <f>IF(U436="základná",N436,0)</f>
        <v>0</v>
      </c>
      <c r="BF436" s="145">
        <f>IF(U436="znížená",N436,0)</f>
        <v>0</v>
      </c>
      <c r="BG436" s="145">
        <f>IF(U436="zákl. prenesená",N436,0)</f>
        <v>0</v>
      </c>
      <c r="BH436" s="145">
        <f>IF(U436="zníž. prenesená",N436,0)</f>
        <v>0</v>
      </c>
      <c r="BI436" s="145">
        <f>IF(U436="nulová",N436,0)</f>
        <v>0</v>
      </c>
      <c r="BJ436" s="21" t="s">
        <v>146</v>
      </c>
      <c r="BK436" s="146">
        <f>ROUND(L436*K436,3)</f>
        <v>0</v>
      </c>
      <c r="BL436" s="21" t="s">
        <v>243</v>
      </c>
      <c r="BM436" s="21" t="s">
        <v>621</v>
      </c>
    </row>
    <row r="437" spans="2:65" s="1" customFormat="1" ht="38.25" customHeight="1">
      <c r="B437" s="136"/>
      <c r="C437" s="137" t="s">
        <v>622</v>
      </c>
      <c r="D437" s="137" t="s">
        <v>141</v>
      </c>
      <c r="E437" s="138" t="s">
        <v>623</v>
      </c>
      <c r="F437" s="235" t="s">
        <v>624</v>
      </c>
      <c r="G437" s="235"/>
      <c r="H437" s="235"/>
      <c r="I437" s="235"/>
      <c r="J437" s="139" t="s">
        <v>235</v>
      </c>
      <c r="K437" s="140">
        <v>18</v>
      </c>
      <c r="L437" s="236"/>
      <c r="M437" s="236"/>
      <c r="N437" s="236">
        <f>ROUND(L437*K437,3)</f>
        <v>0</v>
      </c>
      <c r="O437" s="236"/>
      <c r="P437" s="236"/>
      <c r="Q437" s="236"/>
      <c r="R437" s="141"/>
      <c r="T437" s="142" t="s">
        <v>5</v>
      </c>
      <c r="U437" s="43" t="s">
        <v>40</v>
      </c>
      <c r="V437" s="143">
        <v>0.24199999999999999</v>
      </c>
      <c r="W437" s="143">
        <f>V437*K437</f>
        <v>4.3559999999999999</v>
      </c>
      <c r="X437" s="143">
        <v>4.2000000000000002E-4</v>
      </c>
      <c r="Y437" s="143">
        <f>X437*K437</f>
        <v>7.5600000000000007E-3</v>
      </c>
      <c r="Z437" s="143">
        <v>0</v>
      </c>
      <c r="AA437" s="144">
        <f>Z437*K437</f>
        <v>0</v>
      </c>
      <c r="AR437" s="21" t="s">
        <v>243</v>
      </c>
      <c r="AT437" s="21" t="s">
        <v>141</v>
      </c>
      <c r="AU437" s="21" t="s">
        <v>146</v>
      </c>
      <c r="AY437" s="21" t="s">
        <v>140</v>
      </c>
      <c r="BE437" s="145">
        <f>IF(U437="základná",N437,0)</f>
        <v>0</v>
      </c>
      <c r="BF437" s="145">
        <f>IF(U437="znížená",N437,0)</f>
        <v>0</v>
      </c>
      <c r="BG437" s="145">
        <f>IF(U437="zákl. prenesená",N437,0)</f>
        <v>0</v>
      </c>
      <c r="BH437" s="145">
        <f>IF(U437="zníž. prenesená",N437,0)</f>
        <v>0</v>
      </c>
      <c r="BI437" s="145">
        <f>IF(U437="nulová",N437,0)</f>
        <v>0</v>
      </c>
      <c r="BJ437" s="21" t="s">
        <v>146</v>
      </c>
      <c r="BK437" s="146">
        <f>ROUND(L437*K437,3)</f>
        <v>0</v>
      </c>
      <c r="BL437" s="21" t="s">
        <v>243</v>
      </c>
      <c r="BM437" s="21" t="s">
        <v>625</v>
      </c>
    </row>
    <row r="438" spans="2:65" s="12" customFormat="1" ht="16.5" customHeight="1">
      <c r="B438" s="163"/>
      <c r="C438" s="164"/>
      <c r="D438" s="164"/>
      <c r="E438" s="165" t="s">
        <v>5</v>
      </c>
      <c r="F438" s="243" t="s">
        <v>571</v>
      </c>
      <c r="G438" s="244"/>
      <c r="H438" s="244"/>
      <c r="I438" s="244"/>
      <c r="J438" s="164"/>
      <c r="K438" s="165" t="s">
        <v>5</v>
      </c>
      <c r="L438" s="164"/>
      <c r="M438" s="164"/>
      <c r="N438" s="164"/>
      <c r="O438" s="164"/>
      <c r="P438" s="164"/>
      <c r="Q438" s="164"/>
      <c r="R438" s="166"/>
      <c r="T438" s="167"/>
      <c r="U438" s="164"/>
      <c r="V438" s="164"/>
      <c r="W438" s="164"/>
      <c r="X438" s="164"/>
      <c r="Y438" s="164"/>
      <c r="Z438" s="164"/>
      <c r="AA438" s="168"/>
      <c r="AT438" s="169" t="s">
        <v>149</v>
      </c>
      <c r="AU438" s="169" t="s">
        <v>146</v>
      </c>
      <c r="AV438" s="12" t="s">
        <v>80</v>
      </c>
      <c r="AW438" s="12" t="s">
        <v>29</v>
      </c>
      <c r="AX438" s="12" t="s">
        <v>73</v>
      </c>
      <c r="AY438" s="169" t="s">
        <v>140</v>
      </c>
    </row>
    <row r="439" spans="2:65" s="10" customFormat="1" ht="16.5" customHeight="1">
      <c r="B439" s="147"/>
      <c r="C439" s="148"/>
      <c r="D439" s="148"/>
      <c r="E439" s="149" t="s">
        <v>5</v>
      </c>
      <c r="F439" s="239" t="s">
        <v>626</v>
      </c>
      <c r="G439" s="240"/>
      <c r="H439" s="240"/>
      <c r="I439" s="240"/>
      <c r="J439" s="148"/>
      <c r="K439" s="150">
        <v>11</v>
      </c>
      <c r="L439" s="148"/>
      <c r="M439" s="148"/>
      <c r="N439" s="148"/>
      <c r="O439" s="148"/>
      <c r="P439" s="148"/>
      <c r="Q439" s="148"/>
      <c r="R439" s="151"/>
      <c r="T439" s="152"/>
      <c r="U439" s="148"/>
      <c r="V439" s="148"/>
      <c r="W439" s="148"/>
      <c r="X439" s="148"/>
      <c r="Y439" s="148"/>
      <c r="Z439" s="148"/>
      <c r="AA439" s="153"/>
      <c r="AT439" s="154" t="s">
        <v>149</v>
      </c>
      <c r="AU439" s="154" t="s">
        <v>146</v>
      </c>
      <c r="AV439" s="10" t="s">
        <v>146</v>
      </c>
      <c r="AW439" s="10" t="s">
        <v>29</v>
      </c>
      <c r="AX439" s="10" t="s">
        <v>73</v>
      </c>
      <c r="AY439" s="154" t="s">
        <v>140</v>
      </c>
    </row>
    <row r="440" spans="2:65" s="12" customFormat="1" ht="16.5" customHeight="1">
      <c r="B440" s="163"/>
      <c r="C440" s="164"/>
      <c r="D440" s="164"/>
      <c r="E440" s="165" t="s">
        <v>5</v>
      </c>
      <c r="F440" s="245" t="s">
        <v>573</v>
      </c>
      <c r="G440" s="246"/>
      <c r="H440" s="246"/>
      <c r="I440" s="246"/>
      <c r="J440" s="164"/>
      <c r="K440" s="165" t="s">
        <v>5</v>
      </c>
      <c r="L440" s="164"/>
      <c r="M440" s="164"/>
      <c r="N440" s="164"/>
      <c r="O440" s="164"/>
      <c r="P440" s="164"/>
      <c r="Q440" s="164"/>
      <c r="R440" s="166"/>
      <c r="T440" s="167"/>
      <c r="U440" s="164"/>
      <c r="V440" s="164"/>
      <c r="W440" s="164"/>
      <c r="X440" s="164"/>
      <c r="Y440" s="164"/>
      <c r="Z440" s="164"/>
      <c r="AA440" s="168"/>
      <c r="AT440" s="169" t="s">
        <v>149</v>
      </c>
      <c r="AU440" s="169" t="s">
        <v>146</v>
      </c>
      <c r="AV440" s="12" t="s">
        <v>80</v>
      </c>
      <c r="AW440" s="12" t="s">
        <v>29</v>
      </c>
      <c r="AX440" s="12" t="s">
        <v>73</v>
      </c>
      <c r="AY440" s="169" t="s">
        <v>140</v>
      </c>
    </row>
    <row r="441" spans="2:65" s="10" customFormat="1" ht="16.5" customHeight="1">
      <c r="B441" s="147"/>
      <c r="C441" s="148"/>
      <c r="D441" s="148"/>
      <c r="E441" s="149" t="s">
        <v>5</v>
      </c>
      <c r="F441" s="239" t="s">
        <v>627</v>
      </c>
      <c r="G441" s="240"/>
      <c r="H441" s="240"/>
      <c r="I441" s="240"/>
      <c r="J441" s="148"/>
      <c r="K441" s="150">
        <v>7</v>
      </c>
      <c r="L441" s="148"/>
      <c r="M441" s="148"/>
      <c r="N441" s="148"/>
      <c r="O441" s="148"/>
      <c r="P441" s="148"/>
      <c r="Q441" s="148"/>
      <c r="R441" s="151"/>
      <c r="T441" s="152"/>
      <c r="U441" s="148"/>
      <c r="V441" s="148"/>
      <c r="W441" s="148"/>
      <c r="X441" s="148"/>
      <c r="Y441" s="148"/>
      <c r="Z441" s="148"/>
      <c r="AA441" s="153"/>
      <c r="AT441" s="154" t="s">
        <v>149</v>
      </c>
      <c r="AU441" s="154" t="s">
        <v>146</v>
      </c>
      <c r="AV441" s="10" t="s">
        <v>146</v>
      </c>
      <c r="AW441" s="10" t="s">
        <v>29</v>
      </c>
      <c r="AX441" s="10" t="s">
        <v>73</v>
      </c>
      <c r="AY441" s="154" t="s">
        <v>140</v>
      </c>
    </row>
    <row r="442" spans="2:65" s="11" customFormat="1" ht="16.5" customHeight="1">
      <c r="B442" s="155"/>
      <c r="C442" s="156"/>
      <c r="D442" s="156"/>
      <c r="E442" s="157" t="s">
        <v>5</v>
      </c>
      <c r="F442" s="241" t="s">
        <v>156</v>
      </c>
      <c r="G442" s="242"/>
      <c r="H442" s="242"/>
      <c r="I442" s="242"/>
      <c r="J442" s="156"/>
      <c r="K442" s="158">
        <v>18</v>
      </c>
      <c r="L442" s="156"/>
      <c r="M442" s="156"/>
      <c r="N442" s="156"/>
      <c r="O442" s="156"/>
      <c r="P442" s="156"/>
      <c r="Q442" s="156"/>
      <c r="R442" s="159"/>
      <c r="T442" s="160"/>
      <c r="U442" s="156"/>
      <c r="V442" s="156"/>
      <c r="W442" s="156"/>
      <c r="X442" s="156"/>
      <c r="Y442" s="156"/>
      <c r="Z442" s="156"/>
      <c r="AA442" s="161"/>
      <c r="AT442" s="162" t="s">
        <v>149</v>
      </c>
      <c r="AU442" s="162" t="s">
        <v>146</v>
      </c>
      <c r="AV442" s="11" t="s">
        <v>145</v>
      </c>
      <c r="AW442" s="11" t="s">
        <v>29</v>
      </c>
      <c r="AX442" s="11" t="s">
        <v>80</v>
      </c>
      <c r="AY442" s="162" t="s">
        <v>140</v>
      </c>
    </row>
    <row r="443" spans="2:65" s="1" customFormat="1" ht="38.25" customHeight="1">
      <c r="B443" s="136"/>
      <c r="C443" s="170" t="s">
        <v>628</v>
      </c>
      <c r="D443" s="170" t="s">
        <v>327</v>
      </c>
      <c r="E443" s="171" t="s">
        <v>629</v>
      </c>
      <c r="F443" s="247" t="s">
        <v>630</v>
      </c>
      <c r="G443" s="247"/>
      <c r="H443" s="247"/>
      <c r="I443" s="247"/>
      <c r="J443" s="172" t="s">
        <v>144</v>
      </c>
      <c r="K443" s="173">
        <v>0.27500000000000002</v>
      </c>
      <c r="L443" s="248"/>
      <c r="M443" s="248"/>
      <c r="N443" s="248">
        <f>ROUND(L443*K443,3)</f>
        <v>0</v>
      </c>
      <c r="O443" s="236"/>
      <c r="P443" s="236"/>
      <c r="Q443" s="236"/>
      <c r="R443" s="141"/>
      <c r="T443" s="142" t="s">
        <v>5</v>
      </c>
      <c r="U443" s="43" t="s">
        <v>40</v>
      </c>
      <c r="V443" s="143">
        <v>0</v>
      </c>
      <c r="W443" s="143">
        <f>V443*K443</f>
        <v>0</v>
      </c>
      <c r="X443" s="143">
        <v>0.77</v>
      </c>
      <c r="Y443" s="143">
        <f>X443*K443</f>
        <v>0.21175000000000002</v>
      </c>
      <c r="Z443" s="143">
        <v>0</v>
      </c>
      <c r="AA443" s="144">
        <f>Z443*K443</f>
        <v>0</v>
      </c>
      <c r="AR443" s="21" t="s">
        <v>326</v>
      </c>
      <c r="AT443" s="21" t="s">
        <v>327</v>
      </c>
      <c r="AU443" s="21" t="s">
        <v>146</v>
      </c>
      <c r="AY443" s="21" t="s">
        <v>140</v>
      </c>
      <c r="BE443" s="145">
        <f>IF(U443="základná",N443,0)</f>
        <v>0</v>
      </c>
      <c r="BF443" s="145">
        <f>IF(U443="znížená",N443,0)</f>
        <v>0</v>
      </c>
      <c r="BG443" s="145">
        <f>IF(U443="zákl. prenesená",N443,0)</f>
        <v>0</v>
      </c>
      <c r="BH443" s="145">
        <f>IF(U443="zníž. prenesená",N443,0)</f>
        <v>0</v>
      </c>
      <c r="BI443" s="145">
        <f>IF(U443="nulová",N443,0)</f>
        <v>0</v>
      </c>
      <c r="BJ443" s="21" t="s">
        <v>146</v>
      </c>
      <c r="BK443" s="146">
        <f>ROUND(L443*K443,3)</f>
        <v>0</v>
      </c>
      <c r="BL443" s="21" t="s">
        <v>243</v>
      </c>
      <c r="BM443" s="21" t="s">
        <v>631</v>
      </c>
    </row>
    <row r="444" spans="2:65" s="12" customFormat="1" ht="16.5" customHeight="1">
      <c r="B444" s="163"/>
      <c r="C444" s="164"/>
      <c r="D444" s="164"/>
      <c r="E444" s="165" t="s">
        <v>5</v>
      </c>
      <c r="F444" s="243" t="s">
        <v>571</v>
      </c>
      <c r="G444" s="244"/>
      <c r="H444" s="244"/>
      <c r="I444" s="244"/>
      <c r="J444" s="164"/>
      <c r="K444" s="165" t="s">
        <v>5</v>
      </c>
      <c r="L444" s="164"/>
      <c r="M444" s="164"/>
      <c r="N444" s="164"/>
      <c r="O444" s="164"/>
      <c r="P444" s="164"/>
      <c r="Q444" s="164"/>
      <c r="R444" s="166"/>
      <c r="T444" s="167"/>
      <c r="U444" s="164"/>
      <c r="V444" s="164"/>
      <c r="W444" s="164"/>
      <c r="X444" s="164"/>
      <c r="Y444" s="164"/>
      <c r="Z444" s="164"/>
      <c r="AA444" s="168"/>
      <c r="AT444" s="169" t="s">
        <v>149</v>
      </c>
      <c r="AU444" s="169" t="s">
        <v>146</v>
      </c>
      <c r="AV444" s="12" t="s">
        <v>80</v>
      </c>
      <c r="AW444" s="12" t="s">
        <v>29</v>
      </c>
      <c r="AX444" s="12" t="s">
        <v>73</v>
      </c>
      <c r="AY444" s="169" t="s">
        <v>140</v>
      </c>
    </row>
    <row r="445" spans="2:65" s="10" customFormat="1" ht="16.5" customHeight="1">
      <c r="B445" s="147"/>
      <c r="C445" s="148"/>
      <c r="D445" s="148"/>
      <c r="E445" s="149" t="s">
        <v>5</v>
      </c>
      <c r="F445" s="239" t="s">
        <v>632</v>
      </c>
      <c r="G445" s="240"/>
      <c r="H445" s="240"/>
      <c r="I445" s="240"/>
      <c r="J445" s="148"/>
      <c r="K445" s="150">
        <v>0.13500000000000001</v>
      </c>
      <c r="L445" s="148"/>
      <c r="M445" s="148"/>
      <c r="N445" s="148"/>
      <c r="O445" s="148"/>
      <c r="P445" s="148"/>
      <c r="Q445" s="148"/>
      <c r="R445" s="151"/>
      <c r="T445" s="152"/>
      <c r="U445" s="148"/>
      <c r="V445" s="148"/>
      <c r="W445" s="148"/>
      <c r="X445" s="148"/>
      <c r="Y445" s="148"/>
      <c r="Z445" s="148"/>
      <c r="AA445" s="153"/>
      <c r="AT445" s="154" t="s">
        <v>149</v>
      </c>
      <c r="AU445" s="154" t="s">
        <v>146</v>
      </c>
      <c r="AV445" s="10" t="s">
        <v>146</v>
      </c>
      <c r="AW445" s="10" t="s">
        <v>29</v>
      </c>
      <c r="AX445" s="10" t="s">
        <v>73</v>
      </c>
      <c r="AY445" s="154" t="s">
        <v>140</v>
      </c>
    </row>
    <row r="446" spans="2:65" s="12" customFormat="1" ht="16.5" customHeight="1">
      <c r="B446" s="163"/>
      <c r="C446" s="164"/>
      <c r="D446" s="164"/>
      <c r="E446" s="165" t="s">
        <v>5</v>
      </c>
      <c r="F446" s="245" t="s">
        <v>573</v>
      </c>
      <c r="G446" s="246"/>
      <c r="H446" s="246"/>
      <c r="I446" s="246"/>
      <c r="J446" s="164"/>
      <c r="K446" s="165" t="s">
        <v>5</v>
      </c>
      <c r="L446" s="164"/>
      <c r="M446" s="164"/>
      <c r="N446" s="164"/>
      <c r="O446" s="164"/>
      <c r="P446" s="164"/>
      <c r="Q446" s="164"/>
      <c r="R446" s="166"/>
      <c r="T446" s="167"/>
      <c r="U446" s="164"/>
      <c r="V446" s="164"/>
      <c r="W446" s="164"/>
      <c r="X446" s="164"/>
      <c r="Y446" s="164"/>
      <c r="Z446" s="164"/>
      <c r="AA446" s="168"/>
      <c r="AT446" s="169" t="s">
        <v>149</v>
      </c>
      <c r="AU446" s="169" t="s">
        <v>146</v>
      </c>
      <c r="AV446" s="12" t="s">
        <v>80</v>
      </c>
      <c r="AW446" s="12" t="s">
        <v>29</v>
      </c>
      <c r="AX446" s="12" t="s">
        <v>73</v>
      </c>
      <c r="AY446" s="169" t="s">
        <v>140</v>
      </c>
    </row>
    <row r="447" spans="2:65" s="10" customFormat="1" ht="16.5" customHeight="1">
      <c r="B447" s="147"/>
      <c r="C447" s="148"/>
      <c r="D447" s="148"/>
      <c r="E447" s="149" t="s">
        <v>5</v>
      </c>
      <c r="F447" s="239" t="s">
        <v>633</v>
      </c>
      <c r="G447" s="240"/>
      <c r="H447" s="240"/>
      <c r="I447" s="240"/>
      <c r="J447" s="148"/>
      <c r="K447" s="150">
        <v>0.14000000000000001</v>
      </c>
      <c r="L447" s="148"/>
      <c r="M447" s="148"/>
      <c r="N447" s="148"/>
      <c r="O447" s="148"/>
      <c r="P447" s="148"/>
      <c r="Q447" s="148"/>
      <c r="R447" s="151"/>
      <c r="T447" s="152"/>
      <c r="U447" s="148"/>
      <c r="V447" s="148"/>
      <c r="W447" s="148"/>
      <c r="X447" s="148"/>
      <c r="Y447" s="148"/>
      <c r="Z447" s="148"/>
      <c r="AA447" s="153"/>
      <c r="AT447" s="154" t="s">
        <v>149</v>
      </c>
      <c r="AU447" s="154" t="s">
        <v>146</v>
      </c>
      <c r="AV447" s="10" t="s">
        <v>146</v>
      </c>
      <c r="AW447" s="10" t="s">
        <v>29</v>
      </c>
      <c r="AX447" s="10" t="s">
        <v>73</v>
      </c>
      <c r="AY447" s="154" t="s">
        <v>140</v>
      </c>
    </row>
    <row r="448" spans="2:65" s="11" customFormat="1" ht="16.5" customHeight="1">
      <c r="B448" s="155"/>
      <c r="C448" s="156"/>
      <c r="D448" s="156"/>
      <c r="E448" s="157" t="s">
        <v>5</v>
      </c>
      <c r="F448" s="241" t="s">
        <v>156</v>
      </c>
      <c r="G448" s="242"/>
      <c r="H448" s="242"/>
      <c r="I448" s="242"/>
      <c r="J448" s="156"/>
      <c r="K448" s="158">
        <v>0.27500000000000002</v>
      </c>
      <c r="L448" s="156"/>
      <c r="M448" s="156"/>
      <c r="N448" s="156"/>
      <c r="O448" s="156"/>
      <c r="P448" s="156"/>
      <c r="Q448" s="156"/>
      <c r="R448" s="159"/>
      <c r="T448" s="160"/>
      <c r="U448" s="156"/>
      <c r="V448" s="156"/>
      <c r="W448" s="156"/>
      <c r="X448" s="156"/>
      <c r="Y448" s="156"/>
      <c r="Z448" s="156"/>
      <c r="AA448" s="161"/>
      <c r="AT448" s="162" t="s">
        <v>149</v>
      </c>
      <c r="AU448" s="162" t="s">
        <v>146</v>
      </c>
      <c r="AV448" s="11" t="s">
        <v>145</v>
      </c>
      <c r="AW448" s="11" t="s">
        <v>29</v>
      </c>
      <c r="AX448" s="11" t="s">
        <v>80</v>
      </c>
      <c r="AY448" s="162" t="s">
        <v>140</v>
      </c>
    </row>
    <row r="449" spans="2:65" s="1" customFormat="1" ht="25.5" customHeight="1">
      <c r="B449" s="136"/>
      <c r="C449" s="137" t="s">
        <v>634</v>
      </c>
      <c r="D449" s="137" t="s">
        <v>141</v>
      </c>
      <c r="E449" s="138" t="s">
        <v>635</v>
      </c>
      <c r="F449" s="235" t="s">
        <v>636</v>
      </c>
      <c r="G449" s="235"/>
      <c r="H449" s="235"/>
      <c r="I449" s="235"/>
      <c r="J449" s="139" t="s">
        <v>235</v>
      </c>
      <c r="K449" s="140">
        <v>7.41</v>
      </c>
      <c r="L449" s="236"/>
      <c r="M449" s="236"/>
      <c r="N449" s="236">
        <f>ROUND(L449*K449,3)</f>
        <v>0</v>
      </c>
      <c r="O449" s="236"/>
      <c r="P449" s="236"/>
      <c r="Q449" s="236"/>
      <c r="R449" s="141"/>
      <c r="T449" s="142" t="s">
        <v>5</v>
      </c>
      <c r="U449" s="43" t="s">
        <v>40</v>
      </c>
      <c r="V449" s="143">
        <v>0.34200000000000003</v>
      </c>
      <c r="W449" s="143">
        <f>V449*K449</f>
        <v>2.5342200000000004</v>
      </c>
      <c r="X449" s="143">
        <v>2.7999999999999998E-4</v>
      </c>
      <c r="Y449" s="143">
        <f>X449*K449</f>
        <v>2.0747999999999999E-3</v>
      </c>
      <c r="Z449" s="143">
        <v>0</v>
      </c>
      <c r="AA449" s="144">
        <f>Z449*K449</f>
        <v>0</v>
      </c>
      <c r="AR449" s="21" t="s">
        <v>243</v>
      </c>
      <c r="AT449" s="21" t="s">
        <v>141</v>
      </c>
      <c r="AU449" s="21" t="s">
        <v>146</v>
      </c>
      <c r="AY449" s="21" t="s">
        <v>140</v>
      </c>
      <c r="BE449" s="145">
        <f>IF(U449="základná",N449,0)</f>
        <v>0</v>
      </c>
      <c r="BF449" s="145">
        <f>IF(U449="znížená",N449,0)</f>
        <v>0</v>
      </c>
      <c r="BG449" s="145">
        <f>IF(U449="zákl. prenesená",N449,0)</f>
        <v>0</v>
      </c>
      <c r="BH449" s="145">
        <f>IF(U449="zníž. prenesená",N449,0)</f>
        <v>0</v>
      </c>
      <c r="BI449" s="145">
        <f>IF(U449="nulová",N449,0)</f>
        <v>0</v>
      </c>
      <c r="BJ449" s="21" t="s">
        <v>146</v>
      </c>
      <c r="BK449" s="146">
        <f>ROUND(L449*K449,3)</f>
        <v>0</v>
      </c>
      <c r="BL449" s="21" t="s">
        <v>243</v>
      </c>
      <c r="BM449" s="21" t="s">
        <v>637</v>
      </c>
    </row>
    <row r="450" spans="2:65" s="10" customFormat="1" ht="16.5" customHeight="1">
      <c r="B450" s="147"/>
      <c r="C450" s="148"/>
      <c r="D450" s="148"/>
      <c r="E450" s="149" t="s">
        <v>5</v>
      </c>
      <c r="F450" s="237" t="s">
        <v>638</v>
      </c>
      <c r="G450" s="238"/>
      <c r="H450" s="238"/>
      <c r="I450" s="238"/>
      <c r="J450" s="148"/>
      <c r="K450" s="150">
        <v>7.41</v>
      </c>
      <c r="L450" s="148"/>
      <c r="M450" s="148"/>
      <c r="N450" s="148"/>
      <c r="O450" s="148"/>
      <c r="P450" s="148"/>
      <c r="Q450" s="148"/>
      <c r="R450" s="151"/>
      <c r="T450" s="152"/>
      <c r="U450" s="148"/>
      <c r="V450" s="148"/>
      <c r="W450" s="148"/>
      <c r="X450" s="148"/>
      <c r="Y450" s="148"/>
      <c r="Z450" s="148"/>
      <c r="AA450" s="153"/>
      <c r="AT450" s="154" t="s">
        <v>149</v>
      </c>
      <c r="AU450" s="154" t="s">
        <v>146</v>
      </c>
      <c r="AV450" s="10" t="s">
        <v>146</v>
      </c>
      <c r="AW450" s="10" t="s">
        <v>29</v>
      </c>
      <c r="AX450" s="10" t="s">
        <v>80</v>
      </c>
      <c r="AY450" s="154" t="s">
        <v>140</v>
      </c>
    </row>
    <row r="451" spans="2:65" s="1" customFormat="1" ht="38.25" customHeight="1">
      <c r="B451" s="136"/>
      <c r="C451" s="170" t="s">
        <v>639</v>
      </c>
      <c r="D451" s="170" t="s">
        <v>327</v>
      </c>
      <c r="E451" s="171" t="s">
        <v>640</v>
      </c>
      <c r="F451" s="247" t="s">
        <v>641</v>
      </c>
      <c r="G451" s="247"/>
      <c r="H451" s="247"/>
      <c r="I451" s="247"/>
      <c r="J451" s="172" t="s">
        <v>144</v>
      </c>
      <c r="K451" s="173">
        <v>8.2000000000000003E-2</v>
      </c>
      <c r="L451" s="248"/>
      <c r="M451" s="248"/>
      <c r="N451" s="248">
        <f>ROUND(L451*K451,3)</f>
        <v>0</v>
      </c>
      <c r="O451" s="236"/>
      <c r="P451" s="236"/>
      <c r="Q451" s="236"/>
      <c r="R451" s="141"/>
      <c r="T451" s="142" t="s">
        <v>5</v>
      </c>
      <c r="U451" s="43" t="s">
        <v>40</v>
      </c>
      <c r="V451" s="143">
        <v>0</v>
      </c>
      <c r="W451" s="143">
        <f>V451*K451</f>
        <v>0</v>
      </c>
      <c r="X451" s="143">
        <v>0.77</v>
      </c>
      <c r="Y451" s="143">
        <f>X451*K451</f>
        <v>6.3140000000000002E-2</v>
      </c>
      <c r="Z451" s="143">
        <v>0</v>
      </c>
      <c r="AA451" s="144">
        <f>Z451*K451</f>
        <v>0</v>
      </c>
      <c r="AR451" s="21" t="s">
        <v>326</v>
      </c>
      <c r="AT451" s="21" t="s">
        <v>327</v>
      </c>
      <c r="AU451" s="21" t="s">
        <v>146</v>
      </c>
      <c r="AY451" s="21" t="s">
        <v>140</v>
      </c>
      <c r="BE451" s="145">
        <f>IF(U451="základná",N451,0)</f>
        <v>0</v>
      </c>
      <c r="BF451" s="145">
        <f>IF(U451="znížená",N451,0)</f>
        <v>0</v>
      </c>
      <c r="BG451" s="145">
        <f>IF(U451="zákl. prenesená",N451,0)</f>
        <v>0</v>
      </c>
      <c r="BH451" s="145">
        <f>IF(U451="zníž. prenesená",N451,0)</f>
        <v>0</v>
      </c>
      <c r="BI451" s="145">
        <f>IF(U451="nulová",N451,0)</f>
        <v>0</v>
      </c>
      <c r="BJ451" s="21" t="s">
        <v>146</v>
      </c>
      <c r="BK451" s="146">
        <f>ROUND(L451*K451,3)</f>
        <v>0</v>
      </c>
      <c r="BL451" s="21" t="s">
        <v>243</v>
      </c>
      <c r="BM451" s="21" t="s">
        <v>642</v>
      </c>
    </row>
    <row r="452" spans="2:65" s="12" customFormat="1" ht="16.5" customHeight="1">
      <c r="B452" s="163"/>
      <c r="C452" s="164"/>
      <c r="D452" s="164"/>
      <c r="E452" s="165" t="s">
        <v>5</v>
      </c>
      <c r="F452" s="243" t="s">
        <v>575</v>
      </c>
      <c r="G452" s="244"/>
      <c r="H452" s="244"/>
      <c r="I452" s="244"/>
      <c r="J452" s="164"/>
      <c r="K452" s="165" t="s">
        <v>5</v>
      </c>
      <c r="L452" s="164"/>
      <c r="M452" s="164"/>
      <c r="N452" s="164"/>
      <c r="O452" s="164"/>
      <c r="P452" s="164"/>
      <c r="Q452" s="164"/>
      <c r="R452" s="166"/>
      <c r="T452" s="167"/>
      <c r="U452" s="164"/>
      <c r="V452" s="164"/>
      <c r="W452" s="164"/>
      <c r="X452" s="164"/>
      <c r="Y452" s="164"/>
      <c r="Z452" s="164"/>
      <c r="AA452" s="168"/>
      <c r="AT452" s="169" t="s">
        <v>149</v>
      </c>
      <c r="AU452" s="169" t="s">
        <v>146</v>
      </c>
      <c r="AV452" s="12" t="s">
        <v>80</v>
      </c>
      <c r="AW452" s="12" t="s">
        <v>29</v>
      </c>
      <c r="AX452" s="12" t="s">
        <v>73</v>
      </c>
      <c r="AY452" s="169" t="s">
        <v>140</v>
      </c>
    </row>
    <row r="453" spans="2:65" s="10" customFormat="1" ht="16.5" customHeight="1">
      <c r="B453" s="147"/>
      <c r="C453" s="148"/>
      <c r="D453" s="148"/>
      <c r="E453" s="149" t="s">
        <v>5</v>
      </c>
      <c r="F453" s="239" t="s">
        <v>643</v>
      </c>
      <c r="G453" s="240"/>
      <c r="H453" s="240"/>
      <c r="I453" s="240"/>
      <c r="J453" s="148"/>
      <c r="K453" s="150">
        <v>8.2000000000000003E-2</v>
      </c>
      <c r="L453" s="148"/>
      <c r="M453" s="148"/>
      <c r="N453" s="148"/>
      <c r="O453" s="148"/>
      <c r="P453" s="148"/>
      <c r="Q453" s="148"/>
      <c r="R453" s="151"/>
      <c r="T453" s="152"/>
      <c r="U453" s="148"/>
      <c r="V453" s="148"/>
      <c r="W453" s="148"/>
      <c r="X453" s="148"/>
      <c r="Y453" s="148"/>
      <c r="Z453" s="148"/>
      <c r="AA453" s="153"/>
      <c r="AT453" s="154" t="s">
        <v>149</v>
      </c>
      <c r="AU453" s="154" t="s">
        <v>146</v>
      </c>
      <c r="AV453" s="10" t="s">
        <v>146</v>
      </c>
      <c r="AW453" s="10" t="s">
        <v>29</v>
      </c>
      <c r="AX453" s="10" t="s">
        <v>80</v>
      </c>
      <c r="AY453" s="154" t="s">
        <v>140</v>
      </c>
    </row>
    <row r="454" spans="2:65" s="1" customFormat="1" ht="16.5" customHeight="1">
      <c r="B454" s="136"/>
      <c r="C454" s="170" t="s">
        <v>644</v>
      </c>
      <c r="D454" s="170" t="s">
        <v>327</v>
      </c>
      <c r="E454" s="171" t="s">
        <v>645</v>
      </c>
      <c r="F454" s="247" t="s">
        <v>646</v>
      </c>
      <c r="G454" s="247"/>
      <c r="H454" s="247"/>
      <c r="I454" s="247"/>
      <c r="J454" s="172" t="s">
        <v>144</v>
      </c>
      <c r="K454" s="173">
        <v>3.5999999999999997E-2</v>
      </c>
      <c r="L454" s="248"/>
      <c r="M454" s="248"/>
      <c r="N454" s="248">
        <f>ROUND(L454*K454,3)</f>
        <v>0</v>
      </c>
      <c r="O454" s="236"/>
      <c r="P454" s="236"/>
      <c r="Q454" s="236"/>
      <c r="R454" s="141"/>
      <c r="T454" s="142" t="s">
        <v>5</v>
      </c>
      <c r="U454" s="43" t="s">
        <v>40</v>
      </c>
      <c r="V454" s="143">
        <v>0</v>
      </c>
      <c r="W454" s="143">
        <f>V454*K454</f>
        <v>0</v>
      </c>
      <c r="X454" s="143">
        <v>0.77</v>
      </c>
      <c r="Y454" s="143">
        <f>X454*K454</f>
        <v>2.7719999999999998E-2</v>
      </c>
      <c r="Z454" s="143">
        <v>0</v>
      </c>
      <c r="AA454" s="144">
        <f>Z454*K454</f>
        <v>0</v>
      </c>
      <c r="AR454" s="21" t="s">
        <v>326</v>
      </c>
      <c r="AT454" s="21" t="s">
        <v>327</v>
      </c>
      <c r="AU454" s="21" t="s">
        <v>146</v>
      </c>
      <c r="AY454" s="21" t="s">
        <v>140</v>
      </c>
      <c r="BE454" s="145">
        <f>IF(U454="základná",N454,0)</f>
        <v>0</v>
      </c>
      <c r="BF454" s="145">
        <f>IF(U454="znížená",N454,0)</f>
        <v>0</v>
      </c>
      <c r="BG454" s="145">
        <f>IF(U454="zákl. prenesená",N454,0)</f>
        <v>0</v>
      </c>
      <c r="BH454" s="145">
        <f>IF(U454="zníž. prenesená",N454,0)</f>
        <v>0</v>
      </c>
      <c r="BI454" s="145">
        <f>IF(U454="nulová",N454,0)</f>
        <v>0</v>
      </c>
      <c r="BJ454" s="21" t="s">
        <v>146</v>
      </c>
      <c r="BK454" s="146">
        <f>ROUND(L454*K454,3)</f>
        <v>0</v>
      </c>
      <c r="BL454" s="21" t="s">
        <v>243</v>
      </c>
      <c r="BM454" s="21" t="s">
        <v>647</v>
      </c>
    </row>
    <row r="455" spans="2:65" s="12" customFormat="1" ht="16.5" customHeight="1">
      <c r="B455" s="163"/>
      <c r="C455" s="164"/>
      <c r="D455" s="164"/>
      <c r="E455" s="165" t="s">
        <v>5</v>
      </c>
      <c r="F455" s="243" t="s">
        <v>454</v>
      </c>
      <c r="G455" s="244"/>
      <c r="H455" s="244"/>
      <c r="I455" s="244"/>
      <c r="J455" s="164"/>
      <c r="K455" s="165" t="s">
        <v>5</v>
      </c>
      <c r="L455" s="164"/>
      <c r="M455" s="164"/>
      <c r="N455" s="164"/>
      <c r="O455" s="164"/>
      <c r="P455" s="164"/>
      <c r="Q455" s="164"/>
      <c r="R455" s="166"/>
      <c r="T455" s="167"/>
      <c r="U455" s="164"/>
      <c r="V455" s="164"/>
      <c r="W455" s="164"/>
      <c r="X455" s="164"/>
      <c r="Y455" s="164"/>
      <c r="Z455" s="164"/>
      <c r="AA455" s="168"/>
      <c r="AT455" s="169" t="s">
        <v>149</v>
      </c>
      <c r="AU455" s="169" t="s">
        <v>146</v>
      </c>
      <c r="AV455" s="12" t="s">
        <v>80</v>
      </c>
      <c r="AW455" s="12" t="s">
        <v>29</v>
      </c>
      <c r="AX455" s="12" t="s">
        <v>73</v>
      </c>
      <c r="AY455" s="169" t="s">
        <v>140</v>
      </c>
    </row>
    <row r="456" spans="2:65" s="10" customFormat="1" ht="16.5" customHeight="1">
      <c r="B456" s="147"/>
      <c r="C456" s="148"/>
      <c r="D456" s="148"/>
      <c r="E456" s="149" t="s">
        <v>5</v>
      </c>
      <c r="F456" s="239" t="s">
        <v>648</v>
      </c>
      <c r="G456" s="240"/>
      <c r="H456" s="240"/>
      <c r="I456" s="240"/>
      <c r="J456" s="148"/>
      <c r="K456" s="150">
        <v>3.5999999999999997E-2</v>
      </c>
      <c r="L456" s="148"/>
      <c r="M456" s="148"/>
      <c r="N456" s="148"/>
      <c r="O456" s="148"/>
      <c r="P456" s="148"/>
      <c r="Q456" s="148"/>
      <c r="R456" s="151"/>
      <c r="T456" s="152"/>
      <c r="U456" s="148"/>
      <c r="V456" s="148"/>
      <c r="W456" s="148"/>
      <c r="X456" s="148"/>
      <c r="Y456" s="148"/>
      <c r="Z456" s="148"/>
      <c r="AA456" s="153"/>
      <c r="AT456" s="154" t="s">
        <v>149</v>
      </c>
      <c r="AU456" s="154" t="s">
        <v>146</v>
      </c>
      <c r="AV456" s="10" t="s">
        <v>146</v>
      </c>
      <c r="AW456" s="10" t="s">
        <v>29</v>
      </c>
      <c r="AX456" s="10" t="s">
        <v>80</v>
      </c>
      <c r="AY456" s="154" t="s">
        <v>140</v>
      </c>
    </row>
    <row r="457" spans="2:65" s="1" customFormat="1" ht="25.5" customHeight="1">
      <c r="B457" s="136"/>
      <c r="C457" s="137" t="s">
        <v>649</v>
      </c>
      <c r="D457" s="137" t="s">
        <v>141</v>
      </c>
      <c r="E457" s="138" t="s">
        <v>650</v>
      </c>
      <c r="F457" s="235" t="s">
        <v>651</v>
      </c>
      <c r="G457" s="235"/>
      <c r="H457" s="235"/>
      <c r="I457" s="235"/>
      <c r="J457" s="139" t="s">
        <v>144</v>
      </c>
      <c r="K457" s="140">
        <v>0.39400000000000002</v>
      </c>
      <c r="L457" s="236"/>
      <c r="M457" s="236"/>
      <c r="N457" s="236">
        <f>ROUND(L457*K457,3)</f>
        <v>0</v>
      </c>
      <c r="O457" s="236"/>
      <c r="P457" s="236"/>
      <c r="Q457" s="236"/>
      <c r="R457" s="141"/>
      <c r="T457" s="142" t="s">
        <v>5</v>
      </c>
      <c r="U457" s="43" t="s">
        <v>40</v>
      </c>
      <c r="V457" s="143">
        <v>1E-3</v>
      </c>
      <c r="W457" s="143">
        <f>V457*K457</f>
        <v>3.9400000000000004E-4</v>
      </c>
      <c r="X457" s="143">
        <v>2.8600000000000001E-3</v>
      </c>
      <c r="Y457" s="143">
        <f>X457*K457</f>
        <v>1.12684E-3</v>
      </c>
      <c r="Z457" s="143">
        <v>0</v>
      </c>
      <c r="AA457" s="144">
        <f>Z457*K457</f>
        <v>0</v>
      </c>
      <c r="AR457" s="21" t="s">
        <v>243</v>
      </c>
      <c r="AT457" s="21" t="s">
        <v>141</v>
      </c>
      <c r="AU457" s="21" t="s">
        <v>146</v>
      </c>
      <c r="AY457" s="21" t="s">
        <v>140</v>
      </c>
      <c r="BE457" s="145">
        <f>IF(U457="základná",N457,0)</f>
        <v>0</v>
      </c>
      <c r="BF457" s="145">
        <f>IF(U457="znížená",N457,0)</f>
        <v>0</v>
      </c>
      <c r="BG457" s="145">
        <f>IF(U457="zákl. prenesená",N457,0)</f>
        <v>0</v>
      </c>
      <c r="BH457" s="145">
        <f>IF(U457="zníž. prenesená",N457,0)</f>
        <v>0</v>
      </c>
      <c r="BI457" s="145">
        <f>IF(U457="nulová",N457,0)</f>
        <v>0</v>
      </c>
      <c r="BJ457" s="21" t="s">
        <v>146</v>
      </c>
      <c r="BK457" s="146">
        <f>ROUND(L457*K457,3)</f>
        <v>0</v>
      </c>
      <c r="BL457" s="21" t="s">
        <v>243</v>
      </c>
      <c r="BM457" s="21" t="s">
        <v>652</v>
      </c>
    </row>
    <row r="458" spans="2:65" s="10" customFormat="1" ht="16.5" customHeight="1">
      <c r="B458" s="147"/>
      <c r="C458" s="148"/>
      <c r="D458" s="148"/>
      <c r="E458" s="149" t="s">
        <v>5</v>
      </c>
      <c r="F458" s="237" t="s">
        <v>653</v>
      </c>
      <c r="G458" s="238"/>
      <c r="H458" s="238"/>
      <c r="I458" s="238"/>
      <c r="J458" s="148"/>
      <c r="K458" s="150">
        <v>0.39400000000000002</v>
      </c>
      <c r="L458" s="148"/>
      <c r="M458" s="148"/>
      <c r="N458" s="148"/>
      <c r="O458" s="148"/>
      <c r="P458" s="148"/>
      <c r="Q458" s="148"/>
      <c r="R458" s="151"/>
      <c r="T458" s="152"/>
      <c r="U458" s="148"/>
      <c r="V458" s="148"/>
      <c r="W458" s="148"/>
      <c r="X458" s="148"/>
      <c r="Y458" s="148"/>
      <c r="Z458" s="148"/>
      <c r="AA458" s="153"/>
      <c r="AT458" s="154" t="s">
        <v>149</v>
      </c>
      <c r="AU458" s="154" t="s">
        <v>146</v>
      </c>
      <c r="AV458" s="10" t="s">
        <v>146</v>
      </c>
      <c r="AW458" s="10" t="s">
        <v>29</v>
      </c>
      <c r="AX458" s="10" t="s">
        <v>80</v>
      </c>
      <c r="AY458" s="154" t="s">
        <v>140</v>
      </c>
    </row>
    <row r="459" spans="2:65" s="1" customFormat="1" ht="38.25" customHeight="1">
      <c r="B459" s="136"/>
      <c r="C459" s="137" t="s">
        <v>654</v>
      </c>
      <c r="D459" s="137" t="s">
        <v>141</v>
      </c>
      <c r="E459" s="138" t="s">
        <v>655</v>
      </c>
      <c r="F459" s="235" t="s">
        <v>656</v>
      </c>
      <c r="G459" s="235"/>
      <c r="H459" s="235"/>
      <c r="I459" s="235"/>
      <c r="J459" s="139" t="s">
        <v>437</v>
      </c>
      <c r="K459" s="140">
        <v>2</v>
      </c>
      <c r="L459" s="236"/>
      <c r="M459" s="236"/>
      <c r="N459" s="236">
        <f>ROUND(L459*K459,3)</f>
        <v>0</v>
      </c>
      <c r="O459" s="236"/>
      <c r="P459" s="236"/>
      <c r="Q459" s="236"/>
      <c r="R459" s="141"/>
      <c r="T459" s="142" t="s">
        <v>5</v>
      </c>
      <c r="U459" s="43" t="s">
        <v>40</v>
      </c>
      <c r="V459" s="143">
        <v>0.10199999999999999</v>
      </c>
      <c r="W459" s="143">
        <f>V459*K459</f>
        <v>0.20399999999999999</v>
      </c>
      <c r="X459" s="143">
        <v>2.1000000000000001E-4</v>
      </c>
      <c r="Y459" s="143">
        <f>X459*K459</f>
        <v>4.2000000000000002E-4</v>
      </c>
      <c r="Z459" s="143">
        <v>0</v>
      </c>
      <c r="AA459" s="144">
        <f>Z459*K459</f>
        <v>0</v>
      </c>
      <c r="AR459" s="21" t="s">
        <v>243</v>
      </c>
      <c r="AT459" s="21" t="s">
        <v>141</v>
      </c>
      <c r="AU459" s="21" t="s">
        <v>146</v>
      </c>
      <c r="AY459" s="21" t="s">
        <v>140</v>
      </c>
      <c r="BE459" s="145">
        <f>IF(U459="základná",N459,0)</f>
        <v>0</v>
      </c>
      <c r="BF459" s="145">
        <f>IF(U459="znížená",N459,0)</f>
        <v>0</v>
      </c>
      <c r="BG459" s="145">
        <f>IF(U459="zákl. prenesená",N459,0)</f>
        <v>0</v>
      </c>
      <c r="BH459" s="145">
        <f>IF(U459="zníž. prenesená",N459,0)</f>
        <v>0</v>
      </c>
      <c r="BI459" s="145">
        <f>IF(U459="nulová",N459,0)</f>
        <v>0</v>
      </c>
      <c r="BJ459" s="21" t="s">
        <v>146</v>
      </c>
      <c r="BK459" s="146">
        <f>ROUND(L459*K459,3)</f>
        <v>0</v>
      </c>
      <c r="BL459" s="21" t="s">
        <v>243</v>
      </c>
      <c r="BM459" s="21" t="s">
        <v>657</v>
      </c>
    </row>
    <row r="460" spans="2:65" s="1" customFormat="1" ht="16.5" customHeight="1">
      <c r="B460" s="34"/>
      <c r="C460" s="35"/>
      <c r="D460" s="35"/>
      <c r="E460" s="35"/>
      <c r="F460" s="249" t="s">
        <v>658</v>
      </c>
      <c r="G460" s="250"/>
      <c r="H460" s="250"/>
      <c r="I460" s="250"/>
      <c r="J460" s="35"/>
      <c r="K460" s="35"/>
      <c r="L460" s="35"/>
      <c r="M460" s="35"/>
      <c r="N460" s="35"/>
      <c r="O460" s="35"/>
      <c r="P460" s="35"/>
      <c r="Q460" s="35"/>
      <c r="R460" s="36"/>
      <c r="T460" s="174"/>
      <c r="U460" s="35"/>
      <c r="V460" s="35"/>
      <c r="W460" s="35"/>
      <c r="X460" s="35"/>
      <c r="Y460" s="35"/>
      <c r="Z460" s="35"/>
      <c r="AA460" s="73"/>
      <c r="AT460" s="21" t="s">
        <v>449</v>
      </c>
      <c r="AU460" s="21" t="s">
        <v>146</v>
      </c>
    </row>
    <row r="461" spans="2:65" s="1" customFormat="1" ht="38.25" customHeight="1">
      <c r="B461" s="136"/>
      <c r="C461" s="137" t="s">
        <v>659</v>
      </c>
      <c r="D461" s="137" t="s">
        <v>141</v>
      </c>
      <c r="E461" s="138" t="s">
        <v>660</v>
      </c>
      <c r="F461" s="235" t="s">
        <v>661</v>
      </c>
      <c r="G461" s="235"/>
      <c r="H461" s="235"/>
      <c r="I461" s="235"/>
      <c r="J461" s="139" t="s">
        <v>437</v>
      </c>
      <c r="K461" s="140">
        <v>12</v>
      </c>
      <c r="L461" s="236"/>
      <c r="M461" s="236"/>
      <c r="N461" s="236">
        <f>ROUND(L461*K461,3)</f>
        <v>0</v>
      </c>
      <c r="O461" s="236"/>
      <c r="P461" s="236"/>
      <c r="Q461" s="236"/>
      <c r="R461" s="141"/>
      <c r="T461" s="142" t="s">
        <v>5</v>
      </c>
      <c r="U461" s="43" t="s">
        <v>40</v>
      </c>
      <c r="V461" s="143">
        <v>0.13800000000000001</v>
      </c>
      <c r="W461" s="143">
        <f>V461*K461</f>
        <v>1.6560000000000001</v>
      </c>
      <c r="X461" s="143">
        <v>0</v>
      </c>
      <c r="Y461" s="143">
        <f>X461*K461</f>
        <v>0</v>
      </c>
      <c r="Z461" s="143">
        <v>0</v>
      </c>
      <c r="AA461" s="144">
        <f>Z461*K461</f>
        <v>0</v>
      </c>
      <c r="AR461" s="21" t="s">
        <v>243</v>
      </c>
      <c r="AT461" s="21" t="s">
        <v>141</v>
      </c>
      <c r="AU461" s="21" t="s">
        <v>146</v>
      </c>
      <c r="AY461" s="21" t="s">
        <v>140</v>
      </c>
      <c r="BE461" s="145">
        <f>IF(U461="základná",N461,0)</f>
        <v>0</v>
      </c>
      <c r="BF461" s="145">
        <f>IF(U461="znížená",N461,0)</f>
        <v>0</v>
      </c>
      <c r="BG461" s="145">
        <f>IF(U461="zákl. prenesená",N461,0)</f>
        <v>0</v>
      </c>
      <c r="BH461" s="145">
        <f>IF(U461="zníž. prenesená",N461,0)</f>
        <v>0</v>
      </c>
      <c r="BI461" s="145">
        <f>IF(U461="nulová",N461,0)</f>
        <v>0</v>
      </c>
      <c r="BJ461" s="21" t="s">
        <v>146</v>
      </c>
      <c r="BK461" s="146">
        <f>ROUND(L461*K461,3)</f>
        <v>0</v>
      </c>
      <c r="BL461" s="21" t="s">
        <v>243</v>
      </c>
      <c r="BM461" s="21" t="s">
        <v>662</v>
      </c>
    </row>
    <row r="462" spans="2:65" s="1" customFormat="1" ht="16.5" customHeight="1">
      <c r="B462" s="34"/>
      <c r="C462" s="35"/>
      <c r="D462" s="35"/>
      <c r="E462" s="35"/>
      <c r="F462" s="249" t="s">
        <v>663</v>
      </c>
      <c r="G462" s="250"/>
      <c r="H462" s="250"/>
      <c r="I462" s="250"/>
      <c r="J462" s="35"/>
      <c r="K462" s="35"/>
      <c r="L462" s="35"/>
      <c r="M462" s="35"/>
      <c r="N462" s="35"/>
      <c r="O462" s="35"/>
      <c r="P462" s="35"/>
      <c r="Q462" s="35"/>
      <c r="R462" s="36"/>
      <c r="T462" s="174"/>
      <c r="U462" s="35"/>
      <c r="V462" s="35"/>
      <c r="W462" s="35"/>
      <c r="X462" s="35"/>
      <c r="Y462" s="35"/>
      <c r="Z462" s="35"/>
      <c r="AA462" s="73"/>
      <c r="AT462" s="21" t="s">
        <v>449</v>
      </c>
      <c r="AU462" s="21" t="s">
        <v>146</v>
      </c>
    </row>
    <row r="463" spans="2:65" s="1" customFormat="1" ht="16.5" customHeight="1">
      <c r="B463" s="136"/>
      <c r="C463" s="170" t="s">
        <v>664</v>
      </c>
      <c r="D463" s="170" t="s">
        <v>327</v>
      </c>
      <c r="E463" s="171" t="s">
        <v>665</v>
      </c>
      <c r="F463" s="247" t="s">
        <v>666</v>
      </c>
      <c r="G463" s="247"/>
      <c r="H463" s="247"/>
      <c r="I463" s="247"/>
      <c r="J463" s="172" t="s">
        <v>437</v>
      </c>
      <c r="K463" s="173">
        <v>12</v>
      </c>
      <c r="L463" s="248"/>
      <c r="M463" s="248"/>
      <c r="N463" s="248">
        <f>ROUND(L463*K463,3)</f>
        <v>0</v>
      </c>
      <c r="O463" s="236"/>
      <c r="P463" s="236"/>
      <c r="Q463" s="236"/>
      <c r="R463" s="141"/>
      <c r="T463" s="142" t="s">
        <v>5</v>
      </c>
      <c r="U463" s="43" t="s">
        <v>40</v>
      </c>
      <c r="V463" s="143">
        <v>0</v>
      </c>
      <c r="W463" s="143">
        <f>V463*K463</f>
        <v>0</v>
      </c>
      <c r="X463" s="143">
        <v>0</v>
      </c>
      <c r="Y463" s="143">
        <f>X463*K463</f>
        <v>0</v>
      </c>
      <c r="Z463" s="143">
        <v>0</v>
      </c>
      <c r="AA463" s="144">
        <f>Z463*K463</f>
        <v>0</v>
      </c>
      <c r="AR463" s="21" t="s">
        <v>326</v>
      </c>
      <c r="AT463" s="21" t="s">
        <v>327</v>
      </c>
      <c r="AU463" s="21" t="s">
        <v>146</v>
      </c>
      <c r="AY463" s="21" t="s">
        <v>140</v>
      </c>
      <c r="BE463" s="145">
        <f>IF(U463="základná",N463,0)</f>
        <v>0</v>
      </c>
      <c r="BF463" s="145">
        <f>IF(U463="znížená",N463,0)</f>
        <v>0</v>
      </c>
      <c r="BG463" s="145">
        <f>IF(U463="zákl. prenesená",N463,0)</f>
        <v>0</v>
      </c>
      <c r="BH463" s="145">
        <f>IF(U463="zníž. prenesená",N463,0)</f>
        <v>0</v>
      </c>
      <c r="BI463" s="145">
        <f>IF(U463="nulová",N463,0)</f>
        <v>0</v>
      </c>
      <c r="BJ463" s="21" t="s">
        <v>146</v>
      </c>
      <c r="BK463" s="146">
        <f>ROUND(L463*K463,3)</f>
        <v>0</v>
      </c>
      <c r="BL463" s="21" t="s">
        <v>243</v>
      </c>
      <c r="BM463" s="21" t="s">
        <v>667</v>
      </c>
    </row>
    <row r="464" spans="2:65" s="1" customFormat="1" ht="38.25" customHeight="1">
      <c r="B464" s="136"/>
      <c r="C464" s="137" t="s">
        <v>668</v>
      </c>
      <c r="D464" s="137" t="s">
        <v>141</v>
      </c>
      <c r="E464" s="138" t="s">
        <v>669</v>
      </c>
      <c r="F464" s="235" t="s">
        <v>670</v>
      </c>
      <c r="G464" s="235"/>
      <c r="H464" s="235"/>
      <c r="I464" s="235"/>
      <c r="J464" s="139" t="s">
        <v>235</v>
      </c>
      <c r="K464" s="140">
        <v>69</v>
      </c>
      <c r="L464" s="236"/>
      <c r="M464" s="236"/>
      <c r="N464" s="236">
        <f>ROUND(L464*K464,3)</f>
        <v>0</v>
      </c>
      <c r="O464" s="236"/>
      <c r="P464" s="236"/>
      <c r="Q464" s="236"/>
      <c r="R464" s="141"/>
      <c r="T464" s="142" t="s">
        <v>5</v>
      </c>
      <c r="U464" s="43" t="s">
        <v>40</v>
      </c>
      <c r="V464" s="143">
        <v>0.21199999999999999</v>
      </c>
      <c r="W464" s="143">
        <f>V464*K464</f>
        <v>14.628</v>
      </c>
      <c r="X464" s="143">
        <v>2.5999999999999998E-4</v>
      </c>
      <c r="Y464" s="143">
        <f>X464*K464</f>
        <v>1.7939999999999998E-2</v>
      </c>
      <c r="Z464" s="143">
        <v>0</v>
      </c>
      <c r="AA464" s="144">
        <f>Z464*K464</f>
        <v>0</v>
      </c>
      <c r="AR464" s="21" t="s">
        <v>243</v>
      </c>
      <c r="AT464" s="21" t="s">
        <v>141</v>
      </c>
      <c r="AU464" s="21" t="s">
        <v>146</v>
      </c>
      <c r="AY464" s="21" t="s">
        <v>140</v>
      </c>
      <c r="BE464" s="145">
        <f>IF(U464="základná",N464,0)</f>
        <v>0</v>
      </c>
      <c r="BF464" s="145">
        <f>IF(U464="znížená",N464,0)</f>
        <v>0</v>
      </c>
      <c r="BG464" s="145">
        <f>IF(U464="zákl. prenesená",N464,0)</f>
        <v>0</v>
      </c>
      <c r="BH464" s="145">
        <f>IF(U464="zníž. prenesená",N464,0)</f>
        <v>0</v>
      </c>
      <c r="BI464" s="145">
        <f>IF(U464="nulová",N464,0)</f>
        <v>0</v>
      </c>
      <c r="BJ464" s="21" t="s">
        <v>146</v>
      </c>
      <c r="BK464" s="146">
        <f>ROUND(L464*K464,3)</f>
        <v>0</v>
      </c>
      <c r="BL464" s="21" t="s">
        <v>243</v>
      </c>
      <c r="BM464" s="21" t="s">
        <v>671</v>
      </c>
    </row>
    <row r="465" spans="2:65" s="12" customFormat="1" ht="16.5" customHeight="1">
      <c r="B465" s="163"/>
      <c r="C465" s="164"/>
      <c r="D465" s="164"/>
      <c r="E465" s="165" t="s">
        <v>5</v>
      </c>
      <c r="F465" s="243" t="s">
        <v>590</v>
      </c>
      <c r="G465" s="244"/>
      <c r="H465" s="244"/>
      <c r="I465" s="244"/>
      <c r="J465" s="164"/>
      <c r="K465" s="165" t="s">
        <v>5</v>
      </c>
      <c r="L465" s="164"/>
      <c r="M465" s="164"/>
      <c r="N465" s="164"/>
      <c r="O465" s="164"/>
      <c r="P465" s="164"/>
      <c r="Q465" s="164"/>
      <c r="R465" s="166"/>
      <c r="T465" s="167"/>
      <c r="U465" s="164"/>
      <c r="V465" s="164"/>
      <c r="W465" s="164"/>
      <c r="X465" s="164"/>
      <c r="Y465" s="164"/>
      <c r="Z465" s="164"/>
      <c r="AA465" s="168"/>
      <c r="AT465" s="169" t="s">
        <v>149</v>
      </c>
      <c r="AU465" s="169" t="s">
        <v>146</v>
      </c>
      <c r="AV465" s="12" t="s">
        <v>80</v>
      </c>
      <c r="AW465" s="12" t="s">
        <v>29</v>
      </c>
      <c r="AX465" s="12" t="s">
        <v>73</v>
      </c>
      <c r="AY465" s="169" t="s">
        <v>140</v>
      </c>
    </row>
    <row r="466" spans="2:65" s="10" customFormat="1" ht="16.5" customHeight="1">
      <c r="B466" s="147"/>
      <c r="C466" s="148"/>
      <c r="D466" s="148"/>
      <c r="E466" s="149" t="s">
        <v>5</v>
      </c>
      <c r="F466" s="239" t="s">
        <v>672</v>
      </c>
      <c r="G466" s="240"/>
      <c r="H466" s="240"/>
      <c r="I466" s="240"/>
      <c r="J466" s="148"/>
      <c r="K466" s="150">
        <v>69</v>
      </c>
      <c r="L466" s="148"/>
      <c r="M466" s="148"/>
      <c r="N466" s="148"/>
      <c r="O466" s="148"/>
      <c r="P466" s="148"/>
      <c r="Q466" s="148"/>
      <c r="R466" s="151"/>
      <c r="T466" s="152"/>
      <c r="U466" s="148"/>
      <c r="V466" s="148"/>
      <c r="W466" s="148"/>
      <c r="X466" s="148"/>
      <c r="Y466" s="148"/>
      <c r="Z466" s="148"/>
      <c r="AA466" s="153"/>
      <c r="AT466" s="154" t="s">
        <v>149</v>
      </c>
      <c r="AU466" s="154" t="s">
        <v>146</v>
      </c>
      <c r="AV466" s="10" t="s">
        <v>146</v>
      </c>
      <c r="AW466" s="10" t="s">
        <v>29</v>
      </c>
      <c r="AX466" s="10" t="s">
        <v>73</v>
      </c>
      <c r="AY466" s="154" t="s">
        <v>140</v>
      </c>
    </row>
    <row r="467" spans="2:65" s="11" customFormat="1" ht="16.5" customHeight="1">
      <c r="B467" s="155"/>
      <c r="C467" s="156"/>
      <c r="D467" s="156"/>
      <c r="E467" s="157" t="s">
        <v>5</v>
      </c>
      <c r="F467" s="241" t="s">
        <v>156</v>
      </c>
      <c r="G467" s="242"/>
      <c r="H467" s="242"/>
      <c r="I467" s="242"/>
      <c r="J467" s="156"/>
      <c r="K467" s="158">
        <v>69</v>
      </c>
      <c r="L467" s="156"/>
      <c r="M467" s="156"/>
      <c r="N467" s="156"/>
      <c r="O467" s="156"/>
      <c r="P467" s="156"/>
      <c r="Q467" s="156"/>
      <c r="R467" s="159"/>
      <c r="T467" s="160"/>
      <c r="U467" s="156"/>
      <c r="V467" s="156"/>
      <c r="W467" s="156"/>
      <c r="X467" s="156"/>
      <c r="Y467" s="156"/>
      <c r="Z467" s="156"/>
      <c r="AA467" s="161"/>
      <c r="AT467" s="162" t="s">
        <v>149</v>
      </c>
      <c r="AU467" s="162" t="s">
        <v>146</v>
      </c>
      <c r="AV467" s="11" t="s">
        <v>145</v>
      </c>
      <c r="AW467" s="11" t="s">
        <v>29</v>
      </c>
      <c r="AX467" s="11" t="s">
        <v>80</v>
      </c>
      <c r="AY467" s="162" t="s">
        <v>140</v>
      </c>
    </row>
    <row r="468" spans="2:65" s="1" customFormat="1" ht="38.25" customHeight="1">
      <c r="B468" s="136"/>
      <c r="C468" s="137" t="s">
        <v>673</v>
      </c>
      <c r="D468" s="137" t="s">
        <v>141</v>
      </c>
      <c r="E468" s="138" t="s">
        <v>674</v>
      </c>
      <c r="F468" s="235" t="s">
        <v>675</v>
      </c>
      <c r="G468" s="235"/>
      <c r="H468" s="235"/>
      <c r="I468" s="235"/>
      <c r="J468" s="139" t="s">
        <v>235</v>
      </c>
      <c r="K468" s="140">
        <v>191.32499999999999</v>
      </c>
      <c r="L468" s="236"/>
      <c r="M468" s="236"/>
      <c r="N468" s="236">
        <f>ROUND(L468*K468,3)</f>
        <v>0</v>
      </c>
      <c r="O468" s="236"/>
      <c r="P468" s="236"/>
      <c r="Q468" s="236"/>
      <c r="R468" s="141"/>
      <c r="T468" s="142" t="s">
        <v>5</v>
      </c>
      <c r="U468" s="43" t="s">
        <v>40</v>
      </c>
      <c r="V468" s="143">
        <v>0.307</v>
      </c>
      <c r="W468" s="143">
        <f>V468*K468</f>
        <v>58.736774999999994</v>
      </c>
      <c r="X468" s="143">
        <v>2.5999999999999998E-4</v>
      </c>
      <c r="Y468" s="143">
        <f>X468*K468</f>
        <v>4.974449999999999E-2</v>
      </c>
      <c r="Z468" s="143">
        <v>0</v>
      </c>
      <c r="AA468" s="144">
        <f>Z468*K468</f>
        <v>0</v>
      </c>
      <c r="AR468" s="21" t="s">
        <v>243</v>
      </c>
      <c r="AT468" s="21" t="s">
        <v>141</v>
      </c>
      <c r="AU468" s="21" t="s">
        <v>146</v>
      </c>
      <c r="AY468" s="21" t="s">
        <v>140</v>
      </c>
      <c r="BE468" s="145">
        <f>IF(U468="základná",N468,0)</f>
        <v>0</v>
      </c>
      <c r="BF468" s="145">
        <f>IF(U468="znížená",N468,0)</f>
        <v>0</v>
      </c>
      <c r="BG468" s="145">
        <f>IF(U468="zákl. prenesená",N468,0)</f>
        <v>0</v>
      </c>
      <c r="BH468" s="145">
        <f>IF(U468="zníž. prenesená",N468,0)</f>
        <v>0</v>
      </c>
      <c r="BI468" s="145">
        <f>IF(U468="nulová",N468,0)</f>
        <v>0</v>
      </c>
      <c r="BJ468" s="21" t="s">
        <v>146</v>
      </c>
      <c r="BK468" s="146">
        <f>ROUND(L468*K468,3)</f>
        <v>0</v>
      </c>
      <c r="BL468" s="21" t="s">
        <v>243</v>
      </c>
      <c r="BM468" s="21" t="s">
        <v>676</v>
      </c>
    </row>
    <row r="469" spans="2:65" s="12" customFormat="1" ht="16.5" customHeight="1">
      <c r="B469" s="163"/>
      <c r="C469" s="164"/>
      <c r="D469" s="164"/>
      <c r="E469" s="165" t="s">
        <v>5</v>
      </c>
      <c r="F469" s="243" t="s">
        <v>677</v>
      </c>
      <c r="G469" s="244"/>
      <c r="H469" s="244"/>
      <c r="I469" s="244"/>
      <c r="J469" s="164"/>
      <c r="K469" s="165" t="s">
        <v>5</v>
      </c>
      <c r="L469" s="164"/>
      <c r="M469" s="164"/>
      <c r="N469" s="164"/>
      <c r="O469" s="164"/>
      <c r="P469" s="164"/>
      <c r="Q469" s="164"/>
      <c r="R469" s="166"/>
      <c r="T469" s="167"/>
      <c r="U469" s="164"/>
      <c r="V469" s="164"/>
      <c r="W469" s="164"/>
      <c r="X469" s="164"/>
      <c r="Y469" s="164"/>
      <c r="Z469" s="164"/>
      <c r="AA469" s="168"/>
      <c r="AT469" s="169" t="s">
        <v>149</v>
      </c>
      <c r="AU469" s="169" t="s">
        <v>146</v>
      </c>
      <c r="AV469" s="12" t="s">
        <v>80</v>
      </c>
      <c r="AW469" s="12" t="s">
        <v>29</v>
      </c>
      <c r="AX469" s="12" t="s">
        <v>73</v>
      </c>
      <c r="AY469" s="169" t="s">
        <v>140</v>
      </c>
    </row>
    <row r="470" spans="2:65" s="10" customFormat="1" ht="16.5" customHeight="1">
      <c r="B470" s="147"/>
      <c r="C470" s="148"/>
      <c r="D470" s="148"/>
      <c r="E470" s="149" t="s">
        <v>5</v>
      </c>
      <c r="F470" s="239" t="s">
        <v>678</v>
      </c>
      <c r="G470" s="240"/>
      <c r="H470" s="240"/>
      <c r="I470" s="240"/>
      <c r="J470" s="148"/>
      <c r="K470" s="150">
        <v>183.6</v>
      </c>
      <c r="L470" s="148"/>
      <c r="M470" s="148"/>
      <c r="N470" s="148"/>
      <c r="O470" s="148"/>
      <c r="P470" s="148"/>
      <c r="Q470" s="148"/>
      <c r="R470" s="151"/>
      <c r="T470" s="152"/>
      <c r="U470" s="148"/>
      <c r="V470" s="148"/>
      <c r="W470" s="148"/>
      <c r="X470" s="148"/>
      <c r="Y470" s="148"/>
      <c r="Z470" s="148"/>
      <c r="AA470" s="153"/>
      <c r="AT470" s="154" t="s">
        <v>149</v>
      </c>
      <c r="AU470" s="154" t="s">
        <v>146</v>
      </c>
      <c r="AV470" s="10" t="s">
        <v>146</v>
      </c>
      <c r="AW470" s="10" t="s">
        <v>29</v>
      </c>
      <c r="AX470" s="10" t="s">
        <v>73</v>
      </c>
      <c r="AY470" s="154" t="s">
        <v>140</v>
      </c>
    </row>
    <row r="471" spans="2:65" s="12" customFormat="1" ht="16.5" customHeight="1">
      <c r="B471" s="163"/>
      <c r="C471" s="164"/>
      <c r="D471" s="164"/>
      <c r="E471" s="165" t="s">
        <v>5</v>
      </c>
      <c r="F471" s="245" t="s">
        <v>679</v>
      </c>
      <c r="G471" s="246"/>
      <c r="H471" s="246"/>
      <c r="I471" s="246"/>
      <c r="J471" s="164"/>
      <c r="K471" s="165" t="s">
        <v>5</v>
      </c>
      <c r="L471" s="164"/>
      <c r="M471" s="164"/>
      <c r="N471" s="164"/>
      <c r="O471" s="164"/>
      <c r="P471" s="164"/>
      <c r="Q471" s="164"/>
      <c r="R471" s="166"/>
      <c r="T471" s="167"/>
      <c r="U471" s="164"/>
      <c r="V471" s="164"/>
      <c r="W471" s="164"/>
      <c r="X471" s="164"/>
      <c r="Y471" s="164"/>
      <c r="Z471" s="164"/>
      <c r="AA471" s="168"/>
      <c r="AT471" s="169" t="s">
        <v>149</v>
      </c>
      <c r="AU471" s="169" t="s">
        <v>146</v>
      </c>
      <c r="AV471" s="12" t="s">
        <v>80</v>
      </c>
      <c r="AW471" s="12" t="s">
        <v>29</v>
      </c>
      <c r="AX471" s="12" t="s">
        <v>73</v>
      </c>
      <c r="AY471" s="169" t="s">
        <v>140</v>
      </c>
    </row>
    <row r="472" spans="2:65" s="10" customFormat="1" ht="16.5" customHeight="1">
      <c r="B472" s="147"/>
      <c r="C472" s="148"/>
      <c r="D472" s="148"/>
      <c r="E472" s="149" t="s">
        <v>5</v>
      </c>
      <c r="F472" s="239" t="s">
        <v>680</v>
      </c>
      <c r="G472" s="240"/>
      <c r="H472" s="240"/>
      <c r="I472" s="240"/>
      <c r="J472" s="148"/>
      <c r="K472" s="150">
        <v>7.7249999999999996</v>
      </c>
      <c r="L472" s="148"/>
      <c r="M472" s="148"/>
      <c r="N472" s="148"/>
      <c r="O472" s="148"/>
      <c r="P472" s="148"/>
      <c r="Q472" s="148"/>
      <c r="R472" s="151"/>
      <c r="T472" s="152"/>
      <c r="U472" s="148"/>
      <c r="V472" s="148"/>
      <c r="W472" s="148"/>
      <c r="X472" s="148"/>
      <c r="Y472" s="148"/>
      <c r="Z472" s="148"/>
      <c r="AA472" s="153"/>
      <c r="AT472" s="154" t="s">
        <v>149</v>
      </c>
      <c r="AU472" s="154" t="s">
        <v>146</v>
      </c>
      <c r="AV472" s="10" t="s">
        <v>146</v>
      </c>
      <c r="AW472" s="10" t="s">
        <v>29</v>
      </c>
      <c r="AX472" s="10" t="s">
        <v>73</v>
      </c>
      <c r="AY472" s="154" t="s">
        <v>140</v>
      </c>
    </row>
    <row r="473" spans="2:65" s="11" customFormat="1" ht="16.5" customHeight="1">
      <c r="B473" s="155"/>
      <c r="C473" s="156"/>
      <c r="D473" s="156"/>
      <c r="E473" s="157" t="s">
        <v>5</v>
      </c>
      <c r="F473" s="241" t="s">
        <v>156</v>
      </c>
      <c r="G473" s="242"/>
      <c r="H473" s="242"/>
      <c r="I473" s="242"/>
      <c r="J473" s="156"/>
      <c r="K473" s="158">
        <v>191.32499999999999</v>
      </c>
      <c r="L473" s="156"/>
      <c r="M473" s="156"/>
      <c r="N473" s="156"/>
      <c r="O473" s="156"/>
      <c r="P473" s="156"/>
      <c r="Q473" s="156"/>
      <c r="R473" s="159"/>
      <c r="T473" s="160"/>
      <c r="U473" s="156"/>
      <c r="V473" s="156"/>
      <c r="W473" s="156"/>
      <c r="X473" s="156"/>
      <c r="Y473" s="156"/>
      <c r="Z473" s="156"/>
      <c r="AA473" s="161"/>
      <c r="AT473" s="162" t="s">
        <v>149</v>
      </c>
      <c r="AU473" s="162" t="s">
        <v>146</v>
      </c>
      <c r="AV473" s="11" t="s">
        <v>145</v>
      </c>
      <c r="AW473" s="11" t="s">
        <v>29</v>
      </c>
      <c r="AX473" s="11" t="s">
        <v>80</v>
      </c>
      <c r="AY473" s="162" t="s">
        <v>140</v>
      </c>
    </row>
    <row r="474" spans="2:65" s="1" customFormat="1" ht="38.25" customHeight="1">
      <c r="B474" s="136"/>
      <c r="C474" s="137" t="s">
        <v>681</v>
      </c>
      <c r="D474" s="137" t="s">
        <v>141</v>
      </c>
      <c r="E474" s="138" t="s">
        <v>682</v>
      </c>
      <c r="F474" s="235" t="s">
        <v>683</v>
      </c>
      <c r="G474" s="235"/>
      <c r="H474" s="235"/>
      <c r="I474" s="235"/>
      <c r="J474" s="139" t="s">
        <v>235</v>
      </c>
      <c r="K474" s="140">
        <v>27.4</v>
      </c>
      <c r="L474" s="236"/>
      <c r="M474" s="236"/>
      <c r="N474" s="236">
        <f>ROUND(L474*K474,3)</f>
        <v>0</v>
      </c>
      <c r="O474" s="236"/>
      <c r="P474" s="236"/>
      <c r="Q474" s="236"/>
      <c r="R474" s="141"/>
      <c r="T474" s="142" t="s">
        <v>5</v>
      </c>
      <c r="U474" s="43" t="s">
        <v>40</v>
      </c>
      <c r="V474" s="143">
        <v>0.39700000000000002</v>
      </c>
      <c r="W474" s="143">
        <f>V474*K474</f>
        <v>10.877800000000001</v>
      </c>
      <c r="X474" s="143">
        <v>2.5999999999999998E-4</v>
      </c>
      <c r="Y474" s="143">
        <f>X474*K474</f>
        <v>7.1239999999999993E-3</v>
      </c>
      <c r="Z474" s="143">
        <v>0</v>
      </c>
      <c r="AA474" s="144">
        <f>Z474*K474</f>
        <v>0</v>
      </c>
      <c r="AR474" s="21" t="s">
        <v>243</v>
      </c>
      <c r="AT474" s="21" t="s">
        <v>141</v>
      </c>
      <c r="AU474" s="21" t="s">
        <v>146</v>
      </c>
      <c r="AY474" s="21" t="s">
        <v>140</v>
      </c>
      <c r="BE474" s="145">
        <f>IF(U474="základná",N474,0)</f>
        <v>0</v>
      </c>
      <c r="BF474" s="145">
        <f>IF(U474="znížená",N474,0)</f>
        <v>0</v>
      </c>
      <c r="BG474" s="145">
        <f>IF(U474="zákl. prenesená",N474,0)</f>
        <v>0</v>
      </c>
      <c r="BH474" s="145">
        <f>IF(U474="zníž. prenesená",N474,0)</f>
        <v>0</v>
      </c>
      <c r="BI474" s="145">
        <f>IF(U474="nulová",N474,0)</f>
        <v>0</v>
      </c>
      <c r="BJ474" s="21" t="s">
        <v>146</v>
      </c>
      <c r="BK474" s="146">
        <f>ROUND(L474*K474,3)</f>
        <v>0</v>
      </c>
      <c r="BL474" s="21" t="s">
        <v>243</v>
      </c>
      <c r="BM474" s="21" t="s">
        <v>684</v>
      </c>
    </row>
    <row r="475" spans="2:65" s="12" customFormat="1" ht="16.5" customHeight="1">
      <c r="B475" s="163"/>
      <c r="C475" s="164"/>
      <c r="D475" s="164"/>
      <c r="E475" s="165" t="s">
        <v>5</v>
      </c>
      <c r="F475" s="243" t="s">
        <v>685</v>
      </c>
      <c r="G475" s="244"/>
      <c r="H475" s="244"/>
      <c r="I475" s="244"/>
      <c r="J475" s="164"/>
      <c r="K475" s="165" t="s">
        <v>5</v>
      </c>
      <c r="L475" s="164"/>
      <c r="M475" s="164"/>
      <c r="N475" s="164"/>
      <c r="O475" s="164"/>
      <c r="P475" s="164"/>
      <c r="Q475" s="164"/>
      <c r="R475" s="166"/>
      <c r="T475" s="167"/>
      <c r="U475" s="164"/>
      <c r="V475" s="164"/>
      <c r="W475" s="164"/>
      <c r="X475" s="164"/>
      <c r="Y475" s="164"/>
      <c r="Z475" s="164"/>
      <c r="AA475" s="168"/>
      <c r="AT475" s="169" t="s">
        <v>149</v>
      </c>
      <c r="AU475" s="169" t="s">
        <v>146</v>
      </c>
      <c r="AV475" s="12" t="s">
        <v>80</v>
      </c>
      <c r="AW475" s="12" t="s">
        <v>29</v>
      </c>
      <c r="AX475" s="12" t="s">
        <v>73</v>
      </c>
      <c r="AY475" s="169" t="s">
        <v>140</v>
      </c>
    </row>
    <row r="476" spans="2:65" s="10" customFormat="1" ht="16.5" customHeight="1">
      <c r="B476" s="147"/>
      <c r="C476" s="148"/>
      <c r="D476" s="148"/>
      <c r="E476" s="149" t="s">
        <v>5</v>
      </c>
      <c r="F476" s="239" t="s">
        <v>686</v>
      </c>
      <c r="G476" s="240"/>
      <c r="H476" s="240"/>
      <c r="I476" s="240"/>
      <c r="J476" s="148"/>
      <c r="K476" s="150">
        <v>27.4</v>
      </c>
      <c r="L476" s="148"/>
      <c r="M476" s="148"/>
      <c r="N476" s="148"/>
      <c r="O476" s="148"/>
      <c r="P476" s="148"/>
      <c r="Q476" s="148"/>
      <c r="R476" s="151"/>
      <c r="T476" s="152"/>
      <c r="U476" s="148"/>
      <c r="V476" s="148"/>
      <c r="W476" s="148"/>
      <c r="X476" s="148"/>
      <c r="Y476" s="148"/>
      <c r="Z476" s="148"/>
      <c r="AA476" s="153"/>
      <c r="AT476" s="154" t="s">
        <v>149</v>
      </c>
      <c r="AU476" s="154" t="s">
        <v>146</v>
      </c>
      <c r="AV476" s="10" t="s">
        <v>146</v>
      </c>
      <c r="AW476" s="10" t="s">
        <v>29</v>
      </c>
      <c r="AX476" s="10" t="s">
        <v>73</v>
      </c>
      <c r="AY476" s="154" t="s">
        <v>140</v>
      </c>
    </row>
    <row r="477" spans="2:65" s="11" customFormat="1" ht="16.5" customHeight="1">
      <c r="B477" s="155"/>
      <c r="C477" s="156"/>
      <c r="D477" s="156"/>
      <c r="E477" s="157" t="s">
        <v>5</v>
      </c>
      <c r="F477" s="241" t="s">
        <v>156</v>
      </c>
      <c r="G477" s="242"/>
      <c r="H477" s="242"/>
      <c r="I477" s="242"/>
      <c r="J477" s="156"/>
      <c r="K477" s="158">
        <v>27.4</v>
      </c>
      <c r="L477" s="156"/>
      <c r="M477" s="156"/>
      <c r="N477" s="156"/>
      <c r="O477" s="156"/>
      <c r="P477" s="156"/>
      <c r="Q477" s="156"/>
      <c r="R477" s="159"/>
      <c r="T477" s="160"/>
      <c r="U477" s="156"/>
      <c r="V477" s="156"/>
      <c r="W477" s="156"/>
      <c r="X477" s="156"/>
      <c r="Y477" s="156"/>
      <c r="Z477" s="156"/>
      <c r="AA477" s="161"/>
      <c r="AT477" s="162" t="s">
        <v>149</v>
      </c>
      <c r="AU477" s="162" t="s">
        <v>146</v>
      </c>
      <c r="AV477" s="11" t="s">
        <v>145</v>
      </c>
      <c r="AW477" s="11" t="s">
        <v>29</v>
      </c>
      <c r="AX477" s="11" t="s">
        <v>80</v>
      </c>
      <c r="AY477" s="162" t="s">
        <v>140</v>
      </c>
    </row>
    <row r="478" spans="2:65" s="1" customFormat="1" ht="38.25" customHeight="1">
      <c r="B478" s="136"/>
      <c r="C478" s="170" t="s">
        <v>687</v>
      </c>
      <c r="D478" s="170" t="s">
        <v>327</v>
      </c>
      <c r="E478" s="171" t="s">
        <v>615</v>
      </c>
      <c r="F478" s="247" t="s">
        <v>616</v>
      </c>
      <c r="G478" s="247"/>
      <c r="H478" s="247"/>
      <c r="I478" s="247"/>
      <c r="J478" s="172" t="s">
        <v>144</v>
      </c>
      <c r="K478" s="173">
        <v>5.8940000000000001</v>
      </c>
      <c r="L478" s="248"/>
      <c r="M478" s="248"/>
      <c r="N478" s="248">
        <f>ROUND(L478*K478,3)</f>
        <v>0</v>
      </c>
      <c r="O478" s="236"/>
      <c r="P478" s="236"/>
      <c r="Q478" s="236"/>
      <c r="R478" s="141"/>
      <c r="T478" s="142" t="s">
        <v>5</v>
      </c>
      <c r="U478" s="43" t="s">
        <v>40</v>
      </c>
      <c r="V478" s="143">
        <v>0</v>
      </c>
      <c r="W478" s="143">
        <f>V478*K478</f>
        <v>0</v>
      </c>
      <c r="X478" s="143">
        <v>0.55000000000000004</v>
      </c>
      <c r="Y478" s="143">
        <f>X478*K478</f>
        <v>3.2417000000000002</v>
      </c>
      <c r="Z478" s="143">
        <v>0</v>
      </c>
      <c r="AA478" s="144">
        <f>Z478*K478</f>
        <v>0</v>
      </c>
      <c r="AR478" s="21" t="s">
        <v>326</v>
      </c>
      <c r="AT478" s="21" t="s">
        <v>327</v>
      </c>
      <c r="AU478" s="21" t="s">
        <v>146</v>
      </c>
      <c r="AY478" s="21" t="s">
        <v>140</v>
      </c>
      <c r="BE478" s="145">
        <f>IF(U478="základná",N478,0)</f>
        <v>0</v>
      </c>
      <c r="BF478" s="145">
        <f>IF(U478="znížená",N478,0)</f>
        <v>0</v>
      </c>
      <c r="BG478" s="145">
        <f>IF(U478="zákl. prenesená",N478,0)</f>
        <v>0</v>
      </c>
      <c r="BH478" s="145">
        <f>IF(U478="zníž. prenesená",N478,0)</f>
        <v>0</v>
      </c>
      <c r="BI478" s="145">
        <f>IF(U478="nulová",N478,0)</f>
        <v>0</v>
      </c>
      <c r="BJ478" s="21" t="s">
        <v>146</v>
      </c>
      <c r="BK478" s="146">
        <f>ROUND(L478*K478,3)</f>
        <v>0</v>
      </c>
      <c r="BL478" s="21" t="s">
        <v>243</v>
      </c>
      <c r="BM478" s="21" t="s">
        <v>688</v>
      </c>
    </row>
    <row r="479" spans="2:65" s="12" customFormat="1" ht="16.5" customHeight="1">
      <c r="B479" s="163"/>
      <c r="C479" s="164"/>
      <c r="D479" s="164"/>
      <c r="E479" s="165" t="s">
        <v>5</v>
      </c>
      <c r="F479" s="243" t="s">
        <v>590</v>
      </c>
      <c r="G479" s="244"/>
      <c r="H479" s="244"/>
      <c r="I479" s="244"/>
      <c r="J479" s="164"/>
      <c r="K479" s="165" t="s">
        <v>5</v>
      </c>
      <c r="L479" s="164"/>
      <c r="M479" s="164"/>
      <c r="N479" s="164"/>
      <c r="O479" s="164"/>
      <c r="P479" s="164"/>
      <c r="Q479" s="164"/>
      <c r="R479" s="166"/>
      <c r="T479" s="167"/>
      <c r="U479" s="164"/>
      <c r="V479" s="164"/>
      <c r="W479" s="164"/>
      <c r="X479" s="164"/>
      <c r="Y479" s="164"/>
      <c r="Z479" s="164"/>
      <c r="AA479" s="168"/>
      <c r="AT479" s="169" t="s">
        <v>149</v>
      </c>
      <c r="AU479" s="169" t="s">
        <v>146</v>
      </c>
      <c r="AV479" s="12" t="s">
        <v>80</v>
      </c>
      <c r="AW479" s="12" t="s">
        <v>29</v>
      </c>
      <c r="AX479" s="12" t="s">
        <v>73</v>
      </c>
      <c r="AY479" s="169" t="s">
        <v>140</v>
      </c>
    </row>
    <row r="480" spans="2:65" s="10" customFormat="1" ht="16.5" customHeight="1">
      <c r="B480" s="147"/>
      <c r="C480" s="148"/>
      <c r="D480" s="148"/>
      <c r="E480" s="149" t="s">
        <v>5</v>
      </c>
      <c r="F480" s="239" t="s">
        <v>689</v>
      </c>
      <c r="G480" s="240"/>
      <c r="H480" s="240"/>
      <c r="I480" s="240"/>
      <c r="J480" s="148"/>
      <c r="K480" s="150">
        <v>0.55200000000000005</v>
      </c>
      <c r="L480" s="148"/>
      <c r="M480" s="148"/>
      <c r="N480" s="148"/>
      <c r="O480" s="148"/>
      <c r="P480" s="148"/>
      <c r="Q480" s="148"/>
      <c r="R480" s="151"/>
      <c r="T480" s="152"/>
      <c r="U480" s="148"/>
      <c r="V480" s="148"/>
      <c r="W480" s="148"/>
      <c r="X480" s="148"/>
      <c r="Y480" s="148"/>
      <c r="Z480" s="148"/>
      <c r="AA480" s="153"/>
      <c r="AT480" s="154" t="s">
        <v>149</v>
      </c>
      <c r="AU480" s="154" t="s">
        <v>146</v>
      </c>
      <c r="AV480" s="10" t="s">
        <v>146</v>
      </c>
      <c r="AW480" s="10" t="s">
        <v>29</v>
      </c>
      <c r="AX480" s="10" t="s">
        <v>73</v>
      </c>
      <c r="AY480" s="154" t="s">
        <v>140</v>
      </c>
    </row>
    <row r="481" spans="2:65" s="12" customFormat="1" ht="16.5" customHeight="1">
      <c r="B481" s="163"/>
      <c r="C481" s="164"/>
      <c r="D481" s="164"/>
      <c r="E481" s="165" t="s">
        <v>5</v>
      </c>
      <c r="F481" s="245" t="s">
        <v>584</v>
      </c>
      <c r="G481" s="246"/>
      <c r="H481" s="246"/>
      <c r="I481" s="246"/>
      <c r="J481" s="164"/>
      <c r="K481" s="165" t="s">
        <v>5</v>
      </c>
      <c r="L481" s="164"/>
      <c r="M481" s="164"/>
      <c r="N481" s="164"/>
      <c r="O481" s="164"/>
      <c r="P481" s="164"/>
      <c r="Q481" s="164"/>
      <c r="R481" s="166"/>
      <c r="T481" s="167"/>
      <c r="U481" s="164"/>
      <c r="V481" s="164"/>
      <c r="W481" s="164"/>
      <c r="X481" s="164"/>
      <c r="Y481" s="164"/>
      <c r="Z481" s="164"/>
      <c r="AA481" s="168"/>
      <c r="AT481" s="169" t="s">
        <v>149</v>
      </c>
      <c r="AU481" s="169" t="s">
        <v>146</v>
      </c>
      <c r="AV481" s="12" t="s">
        <v>80</v>
      </c>
      <c r="AW481" s="12" t="s">
        <v>29</v>
      </c>
      <c r="AX481" s="12" t="s">
        <v>73</v>
      </c>
      <c r="AY481" s="169" t="s">
        <v>140</v>
      </c>
    </row>
    <row r="482" spans="2:65" s="10" customFormat="1" ht="16.5" customHeight="1">
      <c r="B482" s="147"/>
      <c r="C482" s="148"/>
      <c r="D482" s="148"/>
      <c r="E482" s="149" t="s">
        <v>5</v>
      </c>
      <c r="F482" s="239" t="s">
        <v>690</v>
      </c>
      <c r="G482" s="240"/>
      <c r="H482" s="240"/>
      <c r="I482" s="240"/>
      <c r="J482" s="148"/>
      <c r="K482" s="150">
        <v>3.9660000000000002</v>
      </c>
      <c r="L482" s="148"/>
      <c r="M482" s="148"/>
      <c r="N482" s="148"/>
      <c r="O482" s="148"/>
      <c r="P482" s="148"/>
      <c r="Q482" s="148"/>
      <c r="R482" s="151"/>
      <c r="T482" s="152"/>
      <c r="U482" s="148"/>
      <c r="V482" s="148"/>
      <c r="W482" s="148"/>
      <c r="X482" s="148"/>
      <c r="Y482" s="148"/>
      <c r="Z482" s="148"/>
      <c r="AA482" s="153"/>
      <c r="AT482" s="154" t="s">
        <v>149</v>
      </c>
      <c r="AU482" s="154" t="s">
        <v>146</v>
      </c>
      <c r="AV482" s="10" t="s">
        <v>146</v>
      </c>
      <c r="AW482" s="10" t="s">
        <v>29</v>
      </c>
      <c r="AX482" s="10" t="s">
        <v>73</v>
      </c>
      <c r="AY482" s="154" t="s">
        <v>140</v>
      </c>
    </row>
    <row r="483" spans="2:65" s="12" customFormat="1" ht="16.5" customHeight="1">
      <c r="B483" s="163"/>
      <c r="C483" s="164"/>
      <c r="D483" s="164"/>
      <c r="E483" s="165" t="s">
        <v>5</v>
      </c>
      <c r="F483" s="245" t="s">
        <v>691</v>
      </c>
      <c r="G483" s="246"/>
      <c r="H483" s="246"/>
      <c r="I483" s="246"/>
      <c r="J483" s="164"/>
      <c r="K483" s="165" t="s">
        <v>5</v>
      </c>
      <c r="L483" s="164"/>
      <c r="M483" s="164"/>
      <c r="N483" s="164"/>
      <c r="O483" s="164"/>
      <c r="P483" s="164"/>
      <c r="Q483" s="164"/>
      <c r="R483" s="166"/>
      <c r="T483" s="167"/>
      <c r="U483" s="164"/>
      <c r="V483" s="164"/>
      <c r="W483" s="164"/>
      <c r="X483" s="164"/>
      <c r="Y483" s="164"/>
      <c r="Z483" s="164"/>
      <c r="AA483" s="168"/>
      <c r="AT483" s="169" t="s">
        <v>149</v>
      </c>
      <c r="AU483" s="169" t="s">
        <v>146</v>
      </c>
      <c r="AV483" s="12" t="s">
        <v>80</v>
      </c>
      <c r="AW483" s="12" t="s">
        <v>29</v>
      </c>
      <c r="AX483" s="12" t="s">
        <v>73</v>
      </c>
      <c r="AY483" s="169" t="s">
        <v>140</v>
      </c>
    </row>
    <row r="484" spans="2:65" s="10" customFormat="1" ht="16.5" customHeight="1">
      <c r="B484" s="147"/>
      <c r="C484" s="148"/>
      <c r="D484" s="148"/>
      <c r="E484" s="149" t="s">
        <v>5</v>
      </c>
      <c r="F484" s="239" t="s">
        <v>692</v>
      </c>
      <c r="G484" s="240"/>
      <c r="H484" s="240"/>
      <c r="I484" s="240"/>
      <c r="J484" s="148"/>
      <c r="K484" s="150">
        <v>0.13900000000000001</v>
      </c>
      <c r="L484" s="148"/>
      <c r="M484" s="148"/>
      <c r="N484" s="148"/>
      <c r="O484" s="148"/>
      <c r="P484" s="148"/>
      <c r="Q484" s="148"/>
      <c r="R484" s="151"/>
      <c r="T484" s="152"/>
      <c r="U484" s="148"/>
      <c r="V484" s="148"/>
      <c r="W484" s="148"/>
      <c r="X484" s="148"/>
      <c r="Y484" s="148"/>
      <c r="Z484" s="148"/>
      <c r="AA484" s="153"/>
      <c r="AT484" s="154" t="s">
        <v>149</v>
      </c>
      <c r="AU484" s="154" t="s">
        <v>146</v>
      </c>
      <c r="AV484" s="10" t="s">
        <v>146</v>
      </c>
      <c r="AW484" s="10" t="s">
        <v>29</v>
      </c>
      <c r="AX484" s="10" t="s">
        <v>73</v>
      </c>
      <c r="AY484" s="154" t="s">
        <v>140</v>
      </c>
    </row>
    <row r="485" spans="2:65" s="12" customFormat="1" ht="16.5" customHeight="1">
      <c r="B485" s="163"/>
      <c r="C485" s="164"/>
      <c r="D485" s="164"/>
      <c r="E485" s="165" t="s">
        <v>5</v>
      </c>
      <c r="F485" s="245" t="s">
        <v>582</v>
      </c>
      <c r="G485" s="246"/>
      <c r="H485" s="246"/>
      <c r="I485" s="246"/>
      <c r="J485" s="164"/>
      <c r="K485" s="165" t="s">
        <v>5</v>
      </c>
      <c r="L485" s="164"/>
      <c r="M485" s="164"/>
      <c r="N485" s="164"/>
      <c r="O485" s="164"/>
      <c r="P485" s="164"/>
      <c r="Q485" s="164"/>
      <c r="R485" s="166"/>
      <c r="T485" s="167"/>
      <c r="U485" s="164"/>
      <c r="V485" s="164"/>
      <c r="W485" s="164"/>
      <c r="X485" s="164"/>
      <c r="Y485" s="164"/>
      <c r="Z485" s="164"/>
      <c r="AA485" s="168"/>
      <c r="AT485" s="169" t="s">
        <v>149</v>
      </c>
      <c r="AU485" s="169" t="s">
        <v>146</v>
      </c>
      <c r="AV485" s="12" t="s">
        <v>80</v>
      </c>
      <c r="AW485" s="12" t="s">
        <v>29</v>
      </c>
      <c r="AX485" s="12" t="s">
        <v>73</v>
      </c>
      <c r="AY485" s="169" t="s">
        <v>140</v>
      </c>
    </row>
    <row r="486" spans="2:65" s="10" customFormat="1" ht="16.5" customHeight="1">
      <c r="B486" s="147"/>
      <c r="C486" s="148"/>
      <c r="D486" s="148"/>
      <c r="E486" s="149" t="s">
        <v>5</v>
      </c>
      <c r="F486" s="239" t="s">
        <v>693</v>
      </c>
      <c r="G486" s="240"/>
      <c r="H486" s="240"/>
      <c r="I486" s="240"/>
      <c r="J486" s="148"/>
      <c r="K486" s="150">
        <v>0.70099999999999996</v>
      </c>
      <c r="L486" s="148"/>
      <c r="M486" s="148"/>
      <c r="N486" s="148"/>
      <c r="O486" s="148"/>
      <c r="P486" s="148"/>
      <c r="Q486" s="148"/>
      <c r="R486" s="151"/>
      <c r="T486" s="152"/>
      <c r="U486" s="148"/>
      <c r="V486" s="148"/>
      <c r="W486" s="148"/>
      <c r="X486" s="148"/>
      <c r="Y486" s="148"/>
      <c r="Z486" s="148"/>
      <c r="AA486" s="153"/>
      <c r="AT486" s="154" t="s">
        <v>149</v>
      </c>
      <c r="AU486" s="154" t="s">
        <v>146</v>
      </c>
      <c r="AV486" s="10" t="s">
        <v>146</v>
      </c>
      <c r="AW486" s="10" t="s">
        <v>29</v>
      </c>
      <c r="AX486" s="10" t="s">
        <v>73</v>
      </c>
      <c r="AY486" s="154" t="s">
        <v>140</v>
      </c>
    </row>
    <row r="487" spans="2:65" s="11" customFormat="1" ht="16.5" customHeight="1">
      <c r="B487" s="155"/>
      <c r="C487" s="156"/>
      <c r="D487" s="156"/>
      <c r="E487" s="157" t="s">
        <v>5</v>
      </c>
      <c r="F487" s="241" t="s">
        <v>156</v>
      </c>
      <c r="G487" s="242"/>
      <c r="H487" s="242"/>
      <c r="I487" s="242"/>
      <c r="J487" s="156"/>
      <c r="K487" s="158">
        <v>5.3579999999999997</v>
      </c>
      <c r="L487" s="156"/>
      <c r="M487" s="156"/>
      <c r="N487" s="156"/>
      <c r="O487" s="156"/>
      <c r="P487" s="156"/>
      <c r="Q487" s="156"/>
      <c r="R487" s="159"/>
      <c r="T487" s="160"/>
      <c r="U487" s="156"/>
      <c r="V487" s="156"/>
      <c r="W487" s="156"/>
      <c r="X487" s="156"/>
      <c r="Y487" s="156"/>
      <c r="Z487" s="156"/>
      <c r="AA487" s="161"/>
      <c r="AT487" s="162" t="s">
        <v>149</v>
      </c>
      <c r="AU487" s="162" t="s">
        <v>146</v>
      </c>
      <c r="AV487" s="11" t="s">
        <v>145</v>
      </c>
      <c r="AW487" s="11" t="s">
        <v>29</v>
      </c>
      <c r="AX487" s="11" t="s">
        <v>80</v>
      </c>
      <c r="AY487" s="162" t="s">
        <v>140</v>
      </c>
    </row>
    <row r="488" spans="2:65" s="1" customFormat="1" ht="25.5" customHeight="1">
      <c r="B488" s="136"/>
      <c r="C488" s="137" t="s">
        <v>694</v>
      </c>
      <c r="D488" s="137" t="s">
        <v>141</v>
      </c>
      <c r="E488" s="138" t="s">
        <v>695</v>
      </c>
      <c r="F488" s="235" t="s">
        <v>696</v>
      </c>
      <c r="G488" s="235"/>
      <c r="H488" s="235"/>
      <c r="I488" s="235"/>
      <c r="J488" s="139" t="s">
        <v>235</v>
      </c>
      <c r="K488" s="140">
        <v>559</v>
      </c>
      <c r="L488" s="236"/>
      <c r="M488" s="236"/>
      <c r="N488" s="236">
        <f>ROUND(L488*K488,3)</f>
        <v>0</v>
      </c>
      <c r="O488" s="236"/>
      <c r="P488" s="236"/>
      <c r="Q488" s="236"/>
      <c r="R488" s="141"/>
      <c r="T488" s="142" t="s">
        <v>5</v>
      </c>
      <c r="U488" s="43" t="s">
        <v>40</v>
      </c>
      <c r="V488" s="143">
        <v>4.6050000000000001E-2</v>
      </c>
      <c r="W488" s="143">
        <f>V488*K488</f>
        <v>25.741949999999999</v>
      </c>
      <c r="X488" s="143">
        <v>0</v>
      </c>
      <c r="Y488" s="143">
        <f>X488*K488</f>
        <v>0</v>
      </c>
      <c r="Z488" s="143">
        <v>0</v>
      </c>
      <c r="AA488" s="144">
        <f>Z488*K488</f>
        <v>0</v>
      </c>
      <c r="AR488" s="21" t="s">
        <v>243</v>
      </c>
      <c r="AT488" s="21" t="s">
        <v>141</v>
      </c>
      <c r="AU488" s="21" t="s">
        <v>146</v>
      </c>
      <c r="AY488" s="21" t="s">
        <v>140</v>
      </c>
      <c r="BE488" s="145">
        <f>IF(U488="základná",N488,0)</f>
        <v>0</v>
      </c>
      <c r="BF488" s="145">
        <f>IF(U488="znížená",N488,0)</f>
        <v>0</v>
      </c>
      <c r="BG488" s="145">
        <f>IF(U488="zákl. prenesená",N488,0)</f>
        <v>0</v>
      </c>
      <c r="BH488" s="145">
        <f>IF(U488="zníž. prenesená",N488,0)</f>
        <v>0</v>
      </c>
      <c r="BI488" s="145">
        <f>IF(U488="nulová",N488,0)</f>
        <v>0</v>
      </c>
      <c r="BJ488" s="21" t="s">
        <v>146</v>
      </c>
      <c r="BK488" s="146">
        <f>ROUND(L488*K488,3)</f>
        <v>0</v>
      </c>
      <c r="BL488" s="21" t="s">
        <v>243</v>
      </c>
      <c r="BM488" s="21" t="s">
        <v>697</v>
      </c>
    </row>
    <row r="489" spans="2:65" s="1" customFormat="1" ht="25.5" customHeight="1">
      <c r="B489" s="136"/>
      <c r="C489" s="170" t="s">
        <v>698</v>
      </c>
      <c r="D489" s="170" t="s">
        <v>327</v>
      </c>
      <c r="E489" s="171" t="s">
        <v>699</v>
      </c>
      <c r="F489" s="247" t="s">
        <v>700</v>
      </c>
      <c r="G489" s="247"/>
      <c r="H489" s="247"/>
      <c r="I489" s="247"/>
      <c r="J489" s="172" t="s">
        <v>144</v>
      </c>
      <c r="K489" s="173">
        <v>1.23</v>
      </c>
      <c r="L489" s="248"/>
      <c r="M489" s="248"/>
      <c r="N489" s="248">
        <f>ROUND(L489*K489,3)</f>
        <v>0</v>
      </c>
      <c r="O489" s="236"/>
      <c r="P489" s="236"/>
      <c r="Q489" s="236"/>
      <c r="R489" s="141"/>
      <c r="T489" s="142" t="s">
        <v>5</v>
      </c>
      <c r="U489" s="43" t="s">
        <v>40</v>
      </c>
      <c r="V489" s="143">
        <v>0</v>
      </c>
      <c r="W489" s="143">
        <f>V489*K489</f>
        <v>0</v>
      </c>
      <c r="X489" s="143">
        <v>0.78</v>
      </c>
      <c r="Y489" s="143">
        <f>X489*K489</f>
        <v>0.95940000000000003</v>
      </c>
      <c r="Z489" s="143">
        <v>0</v>
      </c>
      <c r="AA489" s="144">
        <f>Z489*K489</f>
        <v>0</v>
      </c>
      <c r="AR489" s="21" t="s">
        <v>326</v>
      </c>
      <c r="AT489" s="21" t="s">
        <v>327</v>
      </c>
      <c r="AU489" s="21" t="s">
        <v>146</v>
      </c>
      <c r="AY489" s="21" t="s">
        <v>140</v>
      </c>
      <c r="BE489" s="145">
        <f>IF(U489="základná",N489,0)</f>
        <v>0</v>
      </c>
      <c r="BF489" s="145">
        <f>IF(U489="znížená",N489,0)</f>
        <v>0</v>
      </c>
      <c r="BG489" s="145">
        <f>IF(U489="zákl. prenesená",N489,0)</f>
        <v>0</v>
      </c>
      <c r="BH489" s="145">
        <f>IF(U489="zníž. prenesená",N489,0)</f>
        <v>0</v>
      </c>
      <c r="BI489" s="145">
        <f>IF(U489="nulová",N489,0)</f>
        <v>0</v>
      </c>
      <c r="BJ489" s="21" t="s">
        <v>146</v>
      </c>
      <c r="BK489" s="146">
        <f>ROUND(L489*K489,3)</f>
        <v>0</v>
      </c>
      <c r="BL489" s="21" t="s">
        <v>243</v>
      </c>
      <c r="BM489" s="21" t="s">
        <v>701</v>
      </c>
    </row>
    <row r="490" spans="2:65" s="10" customFormat="1" ht="16.5" customHeight="1">
      <c r="B490" s="147"/>
      <c r="C490" s="148"/>
      <c r="D490" s="148"/>
      <c r="E490" s="149" t="s">
        <v>5</v>
      </c>
      <c r="F490" s="237" t="s">
        <v>702</v>
      </c>
      <c r="G490" s="238"/>
      <c r="H490" s="238"/>
      <c r="I490" s="238"/>
      <c r="J490" s="148"/>
      <c r="K490" s="150">
        <v>1.1180000000000001</v>
      </c>
      <c r="L490" s="148"/>
      <c r="M490" s="148"/>
      <c r="N490" s="148"/>
      <c r="O490" s="148"/>
      <c r="P490" s="148"/>
      <c r="Q490" s="148"/>
      <c r="R490" s="151"/>
      <c r="T490" s="152"/>
      <c r="U490" s="148"/>
      <c r="V490" s="148"/>
      <c r="W490" s="148"/>
      <c r="X490" s="148"/>
      <c r="Y490" s="148"/>
      <c r="Z490" s="148"/>
      <c r="AA490" s="153"/>
      <c r="AT490" s="154" t="s">
        <v>149</v>
      </c>
      <c r="AU490" s="154" t="s">
        <v>146</v>
      </c>
      <c r="AV490" s="10" t="s">
        <v>146</v>
      </c>
      <c r="AW490" s="10" t="s">
        <v>29</v>
      </c>
      <c r="AX490" s="10" t="s">
        <v>80</v>
      </c>
      <c r="AY490" s="154" t="s">
        <v>140</v>
      </c>
    </row>
    <row r="491" spans="2:65" s="1" customFormat="1" ht="16.5" customHeight="1">
      <c r="B491" s="136"/>
      <c r="C491" s="137" t="s">
        <v>703</v>
      </c>
      <c r="D491" s="137" t="s">
        <v>141</v>
      </c>
      <c r="E491" s="138" t="s">
        <v>704</v>
      </c>
      <c r="F491" s="235" t="s">
        <v>705</v>
      </c>
      <c r="G491" s="235"/>
      <c r="H491" s="235"/>
      <c r="I491" s="235"/>
      <c r="J491" s="139" t="s">
        <v>235</v>
      </c>
      <c r="K491" s="140">
        <v>208</v>
      </c>
      <c r="L491" s="236"/>
      <c r="M491" s="236"/>
      <c r="N491" s="236">
        <f>ROUND(L491*K491,3)</f>
        <v>0</v>
      </c>
      <c r="O491" s="236"/>
      <c r="P491" s="236"/>
      <c r="Q491" s="236"/>
      <c r="R491" s="141"/>
      <c r="T491" s="142" t="s">
        <v>5</v>
      </c>
      <c r="U491" s="43" t="s">
        <v>40</v>
      </c>
      <c r="V491" s="143">
        <v>0.10407</v>
      </c>
      <c r="W491" s="143">
        <f>V491*K491</f>
        <v>21.646560000000001</v>
      </c>
      <c r="X491" s="143">
        <v>0</v>
      </c>
      <c r="Y491" s="143">
        <f>X491*K491</f>
        <v>0</v>
      </c>
      <c r="Z491" s="143">
        <v>0</v>
      </c>
      <c r="AA491" s="144">
        <f>Z491*K491</f>
        <v>0</v>
      </c>
      <c r="AR491" s="21" t="s">
        <v>243</v>
      </c>
      <c r="AT491" s="21" t="s">
        <v>141</v>
      </c>
      <c r="AU491" s="21" t="s">
        <v>146</v>
      </c>
      <c r="AY491" s="21" t="s">
        <v>140</v>
      </c>
      <c r="BE491" s="145">
        <f>IF(U491="základná",N491,0)</f>
        <v>0</v>
      </c>
      <c r="BF491" s="145">
        <f>IF(U491="znížená",N491,0)</f>
        <v>0</v>
      </c>
      <c r="BG491" s="145">
        <f>IF(U491="zákl. prenesená",N491,0)</f>
        <v>0</v>
      </c>
      <c r="BH491" s="145">
        <f>IF(U491="zníž. prenesená",N491,0)</f>
        <v>0</v>
      </c>
      <c r="BI491" s="145">
        <f>IF(U491="nulová",N491,0)</f>
        <v>0</v>
      </c>
      <c r="BJ491" s="21" t="s">
        <v>146</v>
      </c>
      <c r="BK491" s="146">
        <f>ROUND(L491*K491,3)</f>
        <v>0</v>
      </c>
      <c r="BL491" s="21" t="s">
        <v>243</v>
      </c>
      <c r="BM491" s="21" t="s">
        <v>706</v>
      </c>
    </row>
    <row r="492" spans="2:65" s="1" customFormat="1" ht="38.25" customHeight="1">
      <c r="B492" s="136"/>
      <c r="C492" s="170" t="s">
        <v>707</v>
      </c>
      <c r="D492" s="170" t="s">
        <v>327</v>
      </c>
      <c r="E492" s="171" t="s">
        <v>708</v>
      </c>
      <c r="F492" s="247" t="s">
        <v>709</v>
      </c>
      <c r="G492" s="247"/>
      <c r="H492" s="247"/>
      <c r="I492" s="247"/>
      <c r="J492" s="172" t="s">
        <v>144</v>
      </c>
      <c r="K492" s="173">
        <v>0.57199999999999995</v>
      </c>
      <c r="L492" s="248"/>
      <c r="M492" s="248"/>
      <c r="N492" s="248">
        <f>ROUND(L492*K492,3)</f>
        <v>0</v>
      </c>
      <c r="O492" s="236"/>
      <c r="P492" s="236"/>
      <c r="Q492" s="236"/>
      <c r="R492" s="141"/>
      <c r="T492" s="142" t="s">
        <v>5</v>
      </c>
      <c r="U492" s="43" t="s">
        <v>40</v>
      </c>
      <c r="V492" s="143">
        <v>0</v>
      </c>
      <c r="W492" s="143">
        <f>V492*K492</f>
        <v>0</v>
      </c>
      <c r="X492" s="143">
        <v>0.78</v>
      </c>
      <c r="Y492" s="143">
        <f>X492*K492</f>
        <v>0.44616</v>
      </c>
      <c r="Z492" s="143">
        <v>0</v>
      </c>
      <c r="AA492" s="144">
        <f>Z492*K492</f>
        <v>0</v>
      </c>
      <c r="AR492" s="21" t="s">
        <v>326</v>
      </c>
      <c r="AT492" s="21" t="s">
        <v>327</v>
      </c>
      <c r="AU492" s="21" t="s">
        <v>146</v>
      </c>
      <c r="AY492" s="21" t="s">
        <v>140</v>
      </c>
      <c r="BE492" s="145">
        <f>IF(U492="základná",N492,0)</f>
        <v>0</v>
      </c>
      <c r="BF492" s="145">
        <f>IF(U492="znížená",N492,0)</f>
        <v>0</v>
      </c>
      <c r="BG492" s="145">
        <f>IF(U492="zákl. prenesená",N492,0)</f>
        <v>0</v>
      </c>
      <c r="BH492" s="145">
        <f>IF(U492="zníž. prenesená",N492,0)</f>
        <v>0</v>
      </c>
      <c r="BI492" s="145">
        <f>IF(U492="nulová",N492,0)</f>
        <v>0</v>
      </c>
      <c r="BJ492" s="21" t="s">
        <v>146</v>
      </c>
      <c r="BK492" s="146">
        <f>ROUND(L492*K492,3)</f>
        <v>0</v>
      </c>
      <c r="BL492" s="21" t="s">
        <v>243</v>
      </c>
      <c r="BM492" s="21" t="s">
        <v>710</v>
      </c>
    </row>
    <row r="493" spans="2:65" s="10" customFormat="1" ht="16.5" customHeight="1">
      <c r="B493" s="147"/>
      <c r="C493" s="148"/>
      <c r="D493" s="148"/>
      <c r="E493" s="149" t="s">
        <v>5</v>
      </c>
      <c r="F493" s="237" t="s">
        <v>711</v>
      </c>
      <c r="G493" s="238"/>
      <c r="H493" s="238"/>
      <c r="I493" s="238"/>
      <c r="J493" s="148"/>
      <c r="K493" s="150">
        <v>0.52</v>
      </c>
      <c r="L493" s="148"/>
      <c r="M493" s="148"/>
      <c r="N493" s="148"/>
      <c r="O493" s="148"/>
      <c r="P493" s="148"/>
      <c r="Q493" s="148"/>
      <c r="R493" s="151"/>
      <c r="T493" s="152"/>
      <c r="U493" s="148"/>
      <c r="V493" s="148"/>
      <c r="W493" s="148"/>
      <c r="X493" s="148"/>
      <c r="Y493" s="148"/>
      <c r="Z493" s="148"/>
      <c r="AA493" s="153"/>
      <c r="AT493" s="154" t="s">
        <v>149</v>
      </c>
      <c r="AU493" s="154" t="s">
        <v>146</v>
      </c>
      <c r="AV493" s="10" t="s">
        <v>146</v>
      </c>
      <c r="AW493" s="10" t="s">
        <v>29</v>
      </c>
      <c r="AX493" s="10" t="s">
        <v>80</v>
      </c>
      <c r="AY493" s="154" t="s">
        <v>140</v>
      </c>
    </row>
    <row r="494" spans="2:65" s="1" customFormat="1" ht="51" customHeight="1">
      <c r="B494" s="136"/>
      <c r="C494" s="137" t="s">
        <v>712</v>
      </c>
      <c r="D494" s="137" t="s">
        <v>141</v>
      </c>
      <c r="E494" s="138" t="s">
        <v>713</v>
      </c>
      <c r="F494" s="235" t="s">
        <v>714</v>
      </c>
      <c r="G494" s="235"/>
      <c r="H494" s="235"/>
      <c r="I494" s="235"/>
      <c r="J494" s="139" t="s">
        <v>144</v>
      </c>
      <c r="K494" s="140">
        <v>6.9960000000000004</v>
      </c>
      <c r="L494" s="236"/>
      <c r="M494" s="236"/>
      <c r="N494" s="236">
        <f>ROUND(L494*K494,3)</f>
        <v>0</v>
      </c>
      <c r="O494" s="236"/>
      <c r="P494" s="236"/>
      <c r="Q494" s="236"/>
      <c r="R494" s="141"/>
      <c r="T494" s="142" t="s">
        <v>5</v>
      </c>
      <c r="U494" s="43" t="s">
        <v>40</v>
      </c>
      <c r="V494" s="143">
        <v>0.01</v>
      </c>
      <c r="W494" s="143">
        <f>V494*K494</f>
        <v>6.9960000000000008E-2</v>
      </c>
      <c r="X494" s="143">
        <v>2.3099999999999999E-2</v>
      </c>
      <c r="Y494" s="143">
        <f>X494*K494</f>
        <v>0.16160759999999999</v>
      </c>
      <c r="Z494" s="143">
        <v>0</v>
      </c>
      <c r="AA494" s="144">
        <f>Z494*K494</f>
        <v>0</v>
      </c>
      <c r="AR494" s="21" t="s">
        <v>243</v>
      </c>
      <c r="AT494" s="21" t="s">
        <v>141</v>
      </c>
      <c r="AU494" s="21" t="s">
        <v>146</v>
      </c>
      <c r="AY494" s="21" t="s">
        <v>140</v>
      </c>
      <c r="BE494" s="145">
        <f>IF(U494="základná",N494,0)</f>
        <v>0</v>
      </c>
      <c r="BF494" s="145">
        <f>IF(U494="znížená",N494,0)</f>
        <v>0</v>
      </c>
      <c r="BG494" s="145">
        <f>IF(U494="zákl. prenesená",N494,0)</f>
        <v>0</v>
      </c>
      <c r="BH494" s="145">
        <f>IF(U494="zníž. prenesená",N494,0)</f>
        <v>0</v>
      </c>
      <c r="BI494" s="145">
        <f>IF(U494="nulová",N494,0)</f>
        <v>0</v>
      </c>
      <c r="BJ494" s="21" t="s">
        <v>146</v>
      </c>
      <c r="BK494" s="146">
        <f>ROUND(L494*K494,3)</f>
        <v>0</v>
      </c>
      <c r="BL494" s="21" t="s">
        <v>243</v>
      </c>
      <c r="BM494" s="21" t="s">
        <v>715</v>
      </c>
    </row>
    <row r="495" spans="2:65" s="10" customFormat="1" ht="16.5" customHeight="1">
      <c r="B495" s="147"/>
      <c r="C495" s="148"/>
      <c r="D495" s="148"/>
      <c r="E495" s="149" t="s">
        <v>5</v>
      </c>
      <c r="F495" s="237" t="s">
        <v>716</v>
      </c>
      <c r="G495" s="238"/>
      <c r="H495" s="238"/>
      <c r="I495" s="238"/>
      <c r="J495" s="148"/>
      <c r="K495" s="150">
        <v>6.9960000000000004</v>
      </c>
      <c r="L495" s="148"/>
      <c r="M495" s="148"/>
      <c r="N495" s="148"/>
      <c r="O495" s="148"/>
      <c r="P495" s="148"/>
      <c r="Q495" s="148"/>
      <c r="R495" s="151"/>
      <c r="T495" s="152"/>
      <c r="U495" s="148"/>
      <c r="V495" s="148"/>
      <c r="W495" s="148"/>
      <c r="X495" s="148"/>
      <c r="Y495" s="148"/>
      <c r="Z495" s="148"/>
      <c r="AA495" s="153"/>
      <c r="AT495" s="154" t="s">
        <v>149</v>
      </c>
      <c r="AU495" s="154" t="s">
        <v>146</v>
      </c>
      <c r="AV495" s="10" t="s">
        <v>146</v>
      </c>
      <c r="AW495" s="10" t="s">
        <v>29</v>
      </c>
      <c r="AX495" s="10" t="s">
        <v>80</v>
      </c>
      <c r="AY495" s="154" t="s">
        <v>140</v>
      </c>
    </row>
    <row r="496" spans="2:65" s="1" customFormat="1" ht="38.25" customHeight="1">
      <c r="B496" s="136"/>
      <c r="C496" s="137" t="s">
        <v>717</v>
      </c>
      <c r="D496" s="137" t="s">
        <v>141</v>
      </c>
      <c r="E496" s="138" t="s">
        <v>718</v>
      </c>
      <c r="F496" s="235" t="s">
        <v>719</v>
      </c>
      <c r="G496" s="235"/>
      <c r="H496" s="235"/>
      <c r="I496" s="235"/>
      <c r="J496" s="139" t="s">
        <v>201</v>
      </c>
      <c r="K496" s="140">
        <v>58.26</v>
      </c>
      <c r="L496" s="236"/>
      <c r="M496" s="236"/>
      <c r="N496" s="236">
        <f>ROUND(L496*K496,3)</f>
        <v>0</v>
      </c>
      <c r="O496" s="236"/>
      <c r="P496" s="236"/>
      <c r="Q496" s="236"/>
      <c r="R496" s="141"/>
      <c r="T496" s="142" t="s">
        <v>5</v>
      </c>
      <c r="U496" s="43" t="s">
        <v>40</v>
      </c>
      <c r="V496" s="143">
        <v>0.245</v>
      </c>
      <c r="W496" s="143">
        <f>V496*K496</f>
        <v>14.2737</v>
      </c>
      <c r="X496" s="143">
        <v>1.7999999999999999E-2</v>
      </c>
      <c r="Y496" s="143">
        <f>X496*K496</f>
        <v>1.0486799999999998</v>
      </c>
      <c r="Z496" s="143">
        <v>0</v>
      </c>
      <c r="AA496" s="144">
        <f>Z496*K496</f>
        <v>0</v>
      </c>
      <c r="AR496" s="21" t="s">
        <v>243</v>
      </c>
      <c r="AT496" s="21" t="s">
        <v>141</v>
      </c>
      <c r="AU496" s="21" t="s">
        <v>146</v>
      </c>
      <c r="AY496" s="21" t="s">
        <v>140</v>
      </c>
      <c r="BE496" s="145">
        <f>IF(U496="základná",N496,0)</f>
        <v>0</v>
      </c>
      <c r="BF496" s="145">
        <f>IF(U496="znížená",N496,0)</f>
        <v>0</v>
      </c>
      <c r="BG496" s="145">
        <f>IF(U496="zákl. prenesená",N496,0)</f>
        <v>0</v>
      </c>
      <c r="BH496" s="145">
        <f>IF(U496="zníž. prenesená",N496,0)</f>
        <v>0</v>
      </c>
      <c r="BI496" s="145">
        <f>IF(U496="nulová",N496,0)</f>
        <v>0</v>
      </c>
      <c r="BJ496" s="21" t="s">
        <v>146</v>
      </c>
      <c r="BK496" s="146">
        <f>ROUND(L496*K496,3)</f>
        <v>0</v>
      </c>
      <c r="BL496" s="21" t="s">
        <v>243</v>
      </c>
      <c r="BM496" s="21" t="s">
        <v>720</v>
      </c>
    </row>
    <row r="497" spans="2:65" s="12" customFormat="1" ht="16.5" customHeight="1">
      <c r="B497" s="163"/>
      <c r="C497" s="164"/>
      <c r="D497" s="164"/>
      <c r="E497" s="165" t="s">
        <v>5</v>
      </c>
      <c r="F497" s="243" t="s">
        <v>721</v>
      </c>
      <c r="G497" s="244"/>
      <c r="H497" s="244"/>
      <c r="I497" s="244"/>
      <c r="J497" s="164"/>
      <c r="K497" s="165" t="s">
        <v>5</v>
      </c>
      <c r="L497" s="164"/>
      <c r="M497" s="164"/>
      <c r="N497" s="164"/>
      <c r="O497" s="164"/>
      <c r="P497" s="164"/>
      <c r="Q497" s="164"/>
      <c r="R497" s="166"/>
      <c r="T497" s="167"/>
      <c r="U497" s="164"/>
      <c r="V497" s="164"/>
      <c r="W497" s="164"/>
      <c r="X497" s="164"/>
      <c r="Y497" s="164"/>
      <c r="Z497" s="164"/>
      <c r="AA497" s="168"/>
      <c r="AT497" s="169" t="s">
        <v>149</v>
      </c>
      <c r="AU497" s="169" t="s">
        <v>146</v>
      </c>
      <c r="AV497" s="12" t="s">
        <v>80</v>
      </c>
      <c r="AW497" s="12" t="s">
        <v>29</v>
      </c>
      <c r="AX497" s="12" t="s">
        <v>73</v>
      </c>
      <c r="AY497" s="169" t="s">
        <v>140</v>
      </c>
    </row>
    <row r="498" spans="2:65" s="10" customFormat="1" ht="16.5" customHeight="1">
      <c r="B498" s="147"/>
      <c r="C498" s="148"/>
      <c r="D498" s="148"/>
      <c r="E498" s="149" t="s">
        <v>5</v>
      </c>
      <c r="F498" s="239" t="s">
        <v>722</v>
      </c>
      <c r="G498" s="240"/>
      <c r="H498" s="240"/>
      <c r="I498" s="240"/>
      <c r="J498" s="148"/>
      <c r="K498" s="150">
        <v>33.03</v>
      </c>
      <c r="L498" s="148"/>
      <c r="M498" s="148"/>
      <c r="N498" s="148"/>
      <c r="O498" s="148"/>
      <c r="P498" s="148"/>
      <c r="Q498" s="148"/>
      <c r="R498" s="151"/>
      <c r="T498" s="152"/>
      <c r="U498" s="148"/>
      <c r="V498" s="148"/>
      <c r="W498" s="148"/>
      <c r="X498" s="148"/>
      <c r="Y498" s="148"/>
      <c r="Z498" s="148"/>
      <c r="AA498" s="153"/>
      <c r="AT498" s="154" t="s">
        <v>149</v>
      </c>
      <c r="AU498" s="154" t="s">
        <v>146</v>
      </c>
      <c r="AV498" s="10" t="s">
        <v>146</v>
      </c>
      <c r="AW498" s="10" t="s">
        <v>29</v>
      </c>
      <c r="AX498" s="10" t="s">
        <v>73</v>
      </c>
      <c r="AY498" s="154" t="s">
        <v>140</v>
      </c>
    </row>
    <row r="499" spans="2:65" s="12" customFormat="1" ht="16.5" customHeight="1">
      <c r="B499" s="163"/>
      <c r="C499" s="164"/>
      <c r="D499" s="164"/>
      <c r="E499" s="165" t="s">
        <v>5</v>
      </c>
      <c r="F499" s="245" t="s">
        <v>723</v>
      </c>
      <c r="G499" s="246"/>
      <c r="H499" s="246"/>
      <c r="I499" s="246"/>
      <c r="J499" s="164"/>
      <c r="K499" s="165" t="s">
        <v>5</v>
      </c>
      <c r="L499" s="164"/>
      <c r="M499" s="164"/>
      <c r="N499" s="164"/>
      <c r="O499" s="164"/>
      <c r="P499" s="164"/>
      <c r="Q499" s="164"/>
      <c r="R499" s="166"/>
      <c r="T499" s="167"/>
      <c r="U499" s="164"/>
      <c r="V499" s="164"/>
      <c r="W499" s="164"/>
      <c r="X499" s="164"/>
      <c r="Y499" s="164"/>
      <c r="Z499" s="164"/>
      <c r="AA499" s="168"/>
      <c r="AT499" s="169" t="s">
        <v>149</v>
      </c>
      <c r="AU499" s="169" t="s">
        <v>146</v>
      </c>
      <c r="AV499" s="12" t="s">
        <v>80</v>
      </c>
      <c r="AW499" s="12" t="s">
        <v>29</v>
      </c>
      <c r="AX499" s="12" t="s">
        <v>73</v>
      </c>
      <c r="AY499" s="169" t="s">
        <v>140</v>
      </c>
    </row>
    <row r="500" spans="2:65" s="10" customFormat="1" ht="16.5" customHeight="1">
      <c r="B500" s="147"/>
      <c r="C500" s="148"/>
      <c r="D500" s="148"/>
      <c r="E500" s="149" t="s">
        <v>5</v>
      </c>
      <c r="F500" s="239" t="s">
        <v>518</v>
      </c>
      <c r="G500" s="240"/>
      <c r="H500" s="240"/>
      <c r="I500" s="240"/>
      <c r="J500" s="148"/>
      <c r="K500" s="150">
        <v>25.23</v>
      </c>
      <c r="L500" s="148"/>
      <c r="M500" s="148"/>
      <c r="N500" s="148"/>
      <c r="O500" s="148"/>
      <c r="P500" s="148"/>
      <c r="Q500" s="148"/>
      <c r="R500" s="151"/>
      <c r="T500" s="152"/>
      <c r="U500" s="148"/>
      <c r="V500" s="148"/>
      <c r="W500" s="148"/>
      <c r="X500" s="148"/>
      <c r="Y500" s="148"/>
      <c r="Z500" s="148"/>
      <c r="AA500" s="153"/>
      <c r="AT500" s="154" t="s">
        <v>149</v>
      </c>
      <c r="AU500" s="154" t="s">
        <v>146</v>
      </c>
      <c r="AV500" s="10" t="s">
        <v>146</v>
      </c>
      <c r="AW500" s="10" t="s">
        <v>29</v>
      </c>
      <c r="AX500" s="10" t="s">
        <v>73</v>
      </c>
      <c r="AY500" s="154" t="s">
        <v>140</v>
      </c>
    </row>
    <row r="501" spans="2:65" s="11" customFormat="1" ht="16.5" customHeight="1">
      <c r="B501" s="155"/>
      <c r="C501" s="156"/>
      <c r="D501" s="156"/>
      <c r="E501" s="157" t="s">
        <v>5</v>
      </c>
      <c r="F501" s="241" t="s">
        <v>156</v>
      </c>
      <c r="G501" s="242"/>
      <c r="H501" s="242"/>
      <c r="I501" s="242"/>
      <c r="J501" s="156"/>
      <c r="K501" s="158">
        <v>58.26</v>
      </c>
      <c r="L501" s="156"/>
      <c r="M501" s="156"/>
      <c r="N501" s="156"/>
      <c r="O501" s="156"/>
      <c r="P501" s="156"/>
      <c r="Q501" s="156"/>
      <c r="R501" s="159"/>
      <c r="T501" s="160"/>
      <c r="U501" s="156"/>
      <c r="V501" s="156"/>
      <c r="W501" s="156"/>
      <c r="X501" s="156"/>
      <c r="Y501" s="156"/>
      <c r="Z501" s="156"/>
      <c r="AA501" s="161"/>
      <c r="AT501" s="162" t="s">
        <v>149</v>
      </c>
      <c r="AU501" s="162" t="s">
        <v>146</v>
      </c>
      <c r="AV501" s="11" t="s">
        <v>145</v>
      </c>
      <c r="AW501" s="11" t="s">
        <v>29</v>
      </c>
      <c r="AX501" s="11" t="s">
        <v>80</v>
      </c>
      <c r="AY501" s="162" t="s">
        <v>140</v>
      </c>
    </row>
    <row r="502" spans="2:65" s="1" customFormat="1" ht="16.5" customHeight="1">
      <c r="B502" s="136"/>
      <c r="C502" s="137" t="s">
        <v>724</v>
      </c>
      <c r="D502" s="137" t="s">
        <v>141</v>
      </c>
      <c r="E502" s="138" t="s">
        <v>725</v>
      </c>
      <c r="F502" s="235" t="s">
        <v>726</v>
      </c>
      <c r="G502" s="235"/>
      <c r="H502" s="235"/>
      <c r="I502" s="235"/>
      <c r="J502" s="139" t="s">
        <v>235</v>
      </c>
      <c r="K502" s="140">
        <v>583</v>
      </c>
      <c r="L502" s="236"/>
      <c r="M502" s="236"/>
      <c r="N502" s="236">
        <f>ROUND(L502*K502,3)</f>
        <v>0</v>
      </c>
      <c r="O502" s="236"/>
      <c r="P502" s="236"/>
      <c r="Q502" s="236"/>
      <c r="R502" s="141"/>
      <c r="T502" s="142" t="s">
        <v>5</v>
      </c>
      <c r="U502" s="43" t="s">
        <v>40</v>
      </c>
      <c r="V502" s="143">
        <v>0.217</v>
      </c>
      <c r="W502" s="143">
        <f>V502*K502</f>
        <v>126.511</v>
      </c>
      <c r="X502" s="143">
        <v>6.0000000000000002E-5</v>
      </c>
      <c r="Y502" s="143">
        <f>X502*K502</f>
        <v>3.4980000000000004E-2</v>
      </c>
      <c r="Z502" s="143">
        <v>0</v>
      </c>
      <c r="AA502" s="144">
        <f>Z502*K502</f>
        <v>0</v>
      </c>
      <c r="AR502" s="21" t="s">
        <v>243</v>
      </c>
      <c r="AT502" s="21" t="s">
        <v>141</v>
      </c>
      <c r="AU502" s="21" t="s">
        <v>146</v>
      </c>
      <c r="AY502" s="21" t="s">
        <v>140</v>
      </c>
      <c r="BE502" s="145">
        <f>IF(U502="základná",N502,0)</f>
        <v>0</v>
      </c>
      <c r="BF502" s="145">
        <f>IF(U502="znížená",N502,0)</f>
        <v>0</v>
      </c>
      <c r="BG502" s="145">
        <f>IF(U502="zákl. prenesená",N502,0)</f>
        <v>0</v>
      </c>
      <c r="BH502" s="145">
        <f>IF(U502="zníž. prenesená",N502,0)</f>
        <v>0</v>
      </c>
      <c r="BI502" s="145">
        <f>IF(U502="nulová",N502,0)</f>
        <v>0</v>
      </c>
      <c r="BJ502" s="21" t="s">
        <v>146</v>
      </c>
      <c r="BK502" s="146">
        <f>ROUND(L502*K502,3)</f>
        <v>0</v>
      </c>
      <c r="BL502" s="21" t="s">
        <v>243</v>
      </c>
      <c r="BM502" s="21" t="s">
        <v>727</v>
      </c>
    </row>
    <row r="503" spans="2:65" s="12" customFormat="1" ht="16.5" customHeight="1">
      <c r="B503" s="163"/>
      <c r="C503" s="164"/>
      <c r="D503" s="164"/>
      <c r="E503" s="165" t="s">
        <v>5</v>
      </c>
      <c r="F503" s="243" t="s">
        <v>728</v>
      </c>
      <c r="G503" s="244"/>
      <c r="H503" s="244"/>
      <c r="I503" s="244"/>
      <c r="J503" s="164"/>
      <c r="K503" s="165" t="s">
        <v>5</v>
      </c>
      <c r="L503" s="164"/>
      <c r="M503" s="164"/>
      <c r="N503" s="164"/>
      <c r="O503" s="164"/>
      <c r="P503" s="164"/>
      <c r="Q503" s="164"/>
      <c r="R503" s="166"/>
      <c r="T503" s="167"/>
      <c r="U503" s="164"/>
      <c r="V503" s="164"/>
      <c r="W503" s="164"/>
      <c r="X503" s="164"/>
      <c r="Y503" s="164"/>
      <c r="Z503" s="164"/>
      <c r="AA503" s="168"/>
      <c r="AT503" s="169" t="s">
        <v>149</v>
      </c>
      <c r="AU503" s="169" t="s">
        <v>146</v>
      </c>
      <c r="AV503" s="12" t="s">
        <v>80</v>
      </c>
      <c r="AW503" s="12" t="s">
        <v>29</v>
      </c>
      <c r="AX503" s="12" t="s">
        <v>73</v>
      </c>
      <c r="AY503" s="169" t="s">
        <v>140</v>
      </c>
    </row>
    <row r="504" spans="2:65" s="10" customFormat="1" ht="16.5" customHeight="1">
      <c r="B504" s="147"/>
      <c r="C504" s="148"/>
      <c r="D504" s="148"/>
      <c r="E504" s="149" t="s">
        <v>5</v>
      </c>
      <c r="F504" s="239" t="s">
        <v>729</v>
      </c>
      <c r="G504" s="240"/>
      <c r="H504" s="240"/>
      <c r="I504" s="240"/>
      <c r="J504" s="148"/>
      <c r="K504" s="150">
        <v>362</v>
      </c>
      <c r="L504" s="148"/>
      <c r="M504" s="148"/>
      <c r="N504" s="148"/>
      <c r="O504" s="148"/>
      <c r="P504" s="148"/>
      <c r="Q504" s="148"/>
      <c r="R504" s="151"/>
      <c r="T504" s="152"/>
      <c r="U504" s="148"/>
      <c r="V504" s="148"/>
      <c r="W504" s="148"/>
      <c r="X504" s="148"/>
      <c r="Y504" s="148"/>
      <c r="Z504" s="148"/>
      <c r="AA504" s="153"/>
      <c r="AT504" s="154" t="s">
        <v>149</v>
      </c>
      <c r="AU504" s="154" t="s">
        <v>146</v>
      </c>
      <c r="AV504" s="10" t="s">
        <v>146</v>
      </c>
      <c r="AW504" s="10" t="s">
        <v>29</v>
      </c>
      <c r="AX504" s="10" t="s">
        <v>73</v>
      </c>
      <c r="AY504" s="154" t="s">
        <v>140</v>
      </c>
    </row>
    <row r="505" spans="2:65" s="12" customFormat="1" ht="16.5" customHeight="1">
      <c r="B505" s="163"/>
      <c r="C505" s="164"/>
      <c r="D505" s="164"/>
      <c r="E505" s="165" t="s">
        <v>5</v>
      </c>
      <c r="F505" s="245" t="s">
        <v>730</v>
      </c>
      <c r="G505" s="246"/>
      <c r="H505" s="246"/>
      <c r="I505" s="246"/>
      <c r="J505" s="164"/>
      <c r="K505" s="165" t="s">
        <v>5</v>
      </c>
      <c r="L505" s="164"/>
      <c r="M505" s="164"/>
      <c r="N505" s="164"/>
      <c r="O505" s="164"/>
      <c r="P505" s="164"/>
      <c r="Q505" s="164"/>
      <c r="R505" s="166"/>
      <c r="T505" s="167"/>
      <c r="U505" s="164"/>
      <c r="V505" s="164"/>
      <c r="W505" s="164"/>
      <c r="X505" s="164"/>
      <c r="Y505" s="164"/>
      <c r="Z505" s="164"/>
      <c r="AA505" s="168"/>
      <c r="AT505" s="169" t="s">
        <v>149</v>
      </c>
      <c r="AU505" s="169" t="s">
        <v>146</v>
      </c>
      <c r="AV505" s="12" t="s">
        <v>80</v>
      </c>
      <c r="AW505" s="12" t="s">
        <v>29</v>
      </c>
      <c r="AX505" s="12" t="s">
        <v>73</v>
      </c>
      <c r="AY505" s="169" t="s">
        <v>140</v>
      </c>
    </row>
    <row r="506" spans="2:65" s="10" customFormat="1" ht="16.5" customHeight="1">
      <c r="B506" s="147"/>
      <c r="C506" s="148"/>
      <c r="D506" s="148"/>
      <c r="E506" s="149" t="s">
        <v>5</v>
      </c>
      <c r="F506" s="239" t="s">
        <v>731</v>
      </c>
      <c r="G506" s="240"/>
      <c r="H506" s="240"/>
      <c r="I506" s="240"/>
      <c r="J506" s="148"/>
      <c r="K506" s="150">
        <v>221</v>
      </c>
      <c r="L506" s="148"/>
      <c r="M506" s="148"/>
      <c r="N506" s="148"/>
      <c r="O506" s="148"/>
      <c r="P506" s="148"/>
      <c r="Q506" s="148"/>
      <c r="R506" s="151"/>
      <c r="T506" s="152"/>
      <c r="U506" s="148"/>
      <c r="V506" s="148"/>
      <c r="W506" s="148"/>
      <c r="X506" s="148"/>
      <c r="Y506" s="148"/>
      <c r="Z506" s="148"/>
      <c r="AA506" s="153"/>
      <c r="AT506" s="154" t="s">
        <v>149</v>
      </c>
      <c r="AU506" s="154" t="s">
        <v>146</v>
      </c>
      <c r="AV506" s="10" t="s">
        <v>146</v>
      </c>
      <c r="AW506" s="10" t="s">
        <v>29</v>
      </c>
      <c r="AX506" s="10" t="s">
        <v>73</v>
      </c>
      <c r="AY506" s="154" t="s">
        <v>140</v>
      </c>
    </row>
    <row r="507" spans="2:65" s="11" customFormat="1" ht="16.5" customHeight="1">
      <c r="B507" s="155"/>
      <c r="C507" s="156"/>
      <c r="D507" s="156"/>
      <c r="E507" s="157" t="s">
        <v>5</v>
      </c>
      <c r="F507" s="241" t="s">
        <v>156</v>
      </c>
      <c r="G507" s="242"/>
      <c r="H507" s="242"/>
      <c r="I507" s="242"/>
      <c r="J507" s="156"/>
      <c r="K507" s="158">
        <v>583</v>
      </c>
      <c r="L507" s="156"/>
      <c r="M507" s="156"/>
      <c r="N507" s="156"/>
      <c r="O507" s="156"/>
      <c r="P507" s="156"/>
      <c r="Q507" s="156"/>
      <c r="R507" s="159"/>
      <c r="T507" s="160"/>
      <c r="U507" s="156"/>
      <c r="V507" s="156"/>
      <c r="W507" s="156"/>
      <c r="X507" s="156"/>
      <c r="Y507" s="156"/>
      <c r="Z507" s="156"/>
      <c r="AA507" s="161"/>
      <c r="AT507" s="162" t="s">
        <v>149</v>
      </c>
      <c r="AU507" s="162" t="s">
        <v>146</v>
      </c>
      <c r="AV507" s="11" t="s">
        <v>145</v>
      </c>
      <c r="AW507" s="11" t="s">
        <v>29</v>
      </c>
      <c r="AX507" s="11" t="s">
        <v>80</v>
      </c>
      <c r="AY507" s="162" t="s">
        <v>140</v>
      </c>
    </row>
    <row r="508" spans="2:65" s="1" customFormat="1" ht="25.5" customHeight="1">
      <c r="B508" s="136"/>
      <c r="C508" s="170" t="s">
        <v>732</v>
      </c>
      <c r="D508" s="170" t="s">
        <v>327</v>
      </c>
      <c r="E508" s="171" t="s">
        <v>733</v>
      </c>
      <c r="F508" s="247" t="s">
        <v>734</v>
      </c>
      <c r="G508" s="247"/>
      <c r="H508" s="247"/>
      <c r="I508" s="247"/>
      <c r="J508" s="172" t="s">
        <v>144</v>
      </c>
      <c r="K508" s="173">
        <v>0.56399999999999995</v>
      </c>
      <c r="L508" s="248"/>
      <c r="M508" s="248"/>
      <c r="N508" s="248">
        <f>ROUND(L508*K508,3)</f>
        <v>0</v>
      </c>
      <c r="O508" s="236"/>
      <c r="P508" s="236"/>
      <c r="Q508" s="236"/>
      <c r="R508" s="141"/>
      <c r="T508" s="142" t="s">
        <v>5</v>
      </c>
      <c r="U508" s="43" t="s">
        <v>40</v>
      </c>
      <c r="V508" s="143">
        <v>0</v>
      </c>
      <c r="W508" s="143">
        <f>V508*K508</f>
        <v>0</v>
      </c>
      <c r="X508" s="143">
        <v>0.78</v>
      </c>
      <c r="Y508" s="143">
        <f>X508*K508</f>
        <v>0.43991999999999998</v>
      </c>
      <c r="Z508" s="143">
        <v>0</v>
      </c>
      <c r="AA508" s="144">
        <f>Z508*K508</f>
        <v>0</v>
      </c>
      <c r="AR508" s="21" t="s">
        <v>326</v>
      </c>
      <c r="AT508" s="21" t="s">
        <v>327</v>
      </c>
      <c r="AU508" s="21" t="s">
        <v>146</v>
      </c>
      <c r="AY508" s="21" t="s">
        <v>140</v>
      </c>
      <c r="BE508" s="145">
        <f>IF(U508="základná",N508,0)</f>
        <v>0</v>
      </c>
      <c r="BF508" s="145">
        <f>IF(U508="znížená",N508,0)</f>
        <v>0</v>
      </c>
      <c r="BG508" s="145">
        <f>IF(U508="zákl. prenesená",N508,0)</f>
        <v>0</v>
      </c>
      <c r="BH508" s="145">
        <f>IF(U508="zníž. prenesená",N508,0)</f>
        <v>0</v>
      </c>
      <c r="BI508" s="145">
        <f>IF(U508="nulová",N508,0)</f>
        <v>0</v>
      </c>
      <c r="BJ508" s="21" t="s">
        <v>146</v>
      </c>
      <c r="BK508" s="146">
        <f>ROUND(L508*K508,3)</f>
        <v>0</v>
      </c>
      <c r="BL508" s="21" t="s">
        <v>243</v>
      </c>
      <c r="BM508" s="21" t="s">
        <v>735</v>
      </c>
    </row>
    <row r="509" spans="2:65" s="12" customFormat="1" ht="16.5" customHeight="1">
      <c r="B509" s="163"/>
      <c r="C509" s="164"/>
      <c r="D509" s="164"/>
      <c r="E509" s="165" t="s">
        <v>5</v>
      </c>
      <c r="F509" s="243" t="s">
        <v>730</v>
      </c>
      <c r="G509" s="244"/>
      <c r="H509" s="244"/>
      <c r="I509" s="244"/>
      <c r="J509" s="164"/>
      <c r="K509" s="165" t="s">
        <v>5</v>
      </c>
      <c r="L509" s="164"/>
      <c r="M509" s="164"/>
      <c r="N509" s="164"/>
      <c r="O509" s="164"/>
      <c r="P509" s="164"/>
      <c r="Q509" s="164"/>
      <c r="R509" s="166"/>
      <c r="T509" s="167"/>
      <c r="U509" s="164"/>
      <c r="V509" s="164"/>
      <c r="W509" s="164"/>
      <c r="X509" s="164"/>
      <c r="Y509" s="164"/>
      <c r="Z509" s="164"/>
      <c r="AA509" s="168"/>
      <c r="AT509" s="169" t="s">
        <v>149</v>
      </c>
      <c r="AU509" s="169" t="s">
        <v>146</v>
      </c>
      <c r="AV509" s="12" t="s">
        <v>80</v>
      </c>
      <c r="AW509" s="12" t="s">
        <v>29</v>
      </c>
      <c r="AX509" s="12" t="s">
        <v>73</v>
      </c>
      <c r="AY509" s="169" t="s">
        <v>140</v>
      </c>
    </row>
    <row r="510" spans="2:65" s="10" customFormat="1" ht="16.5" customHeight="1">
      <c r="B510" s="147"/>
      <c r="C510" s="148"/>
      <c r="D510" s="148"/>
      <c r="E510" s="149" t="s">
        <v>5</v>
      </c>
      <c r="F510" s="239" t="s">
        <v>736</v>
      </c>
      <c r="G510" s="240"/>
      <c r="H510" s="240"/>
      <c r="I510" s="240"/>
      <c r="J510" s="148"/>
      <c r="K510" s="150">
        <v>0.55300000000000005</v>
      </c>
      <c r="L510" s="148"/>
      <c r="M510" s="148"/>
      <c r="N510" s="148"/>
      <c r="O510" s="148"/>
      <c r="P510" s="148"/>
      <c r="Q510" s="148"/>
      <c r="R510" s="151"/>
      <c r="T510" s="152"/>
      <c r="U510" s="148"/>
      <c r="V510" s="148"/>
      <c r="W510" s="148"/>
      <c r="X510" s="148"/>
      <c r="Y510" s="148"/>
      <c r="Z510" s="148"/>
      <c r="AA510" s="153"/>
      <c r="AT510" s="154" t="s">
        <v>149</v>
      </c>
      <c r="AU510" s="154" t="s">
        <v>146</v>
      </c>
      <c r="AV510" s="10" t="s">
        <v>146</v>
      </c>
      <c r="AW510" s="10" t="s">
        <v>29</v>
      </c>
      <c r="AX510" s="10" t="s">
        <v>80</v>
      </c>
      <c r="AY510" s="154" t="s">
        <v>140</v>
      </c>
    </row>
    <row r="511" spans="2:65" s="1" customFormat="1" ht="25.5" customHeight="1">
      <c r="B511" s="136"/>
      <c r="C511" s="170" t="s">
        <v>737</v>
      </c>
      <c r="D511" s="170" t="s">
        <v>327</v>
      </c>
      <c r="E511" s="171" t="s">
        <v>738</v>
      </c>
      <c r="F511" s="247" t="s">
        <v>739</v>
      </c>
      <c r="G511" s="247"/>
      <c r="H511" s="247"/>
      <c r="I511" s="247"/>
      <c r="J511" s="172" t="s">
        <v>144</v>
      </c>
      <c r="K511" s="173">
        <v>1.1080000000000001</v>
      </c>
      <c r="L511" s="248"/>
      <c r="M511" s="248"/>
      <c r="N511" s="248">
        <f>ROUND(L511*K511,3)</f>
        <v>0</v>
      </c>
      <c r="O511" s="236"/>
      <c r="P511" s="236"/>
      <c r="Q511" s="236"/>
      <c r="R511" s="141"/>
      <c r="T511" s="142" t="s">
        <v>5</v>
      </c>
      <c r="U511" s="43" t="s">
        <v>40</v>
      </c>
      <c r="V511" s="143">
        <v>0</v>
      </c>
      <c r="W511" s="143">
        <f>V511*K511</f>
        <v>0</v>
      </c>
      <c r="X511" s="143">
        <v>0.78</v>
      </c>
      <c r="Y511" s="143">
        <f>X511*K511</f>
        <v>0.86424000000000012</v>
      </c>
      <c r="Z511" s="143">
        <v>0</v>
      </c>
      <c r="AA511" s="144">
        <f>Z511*K511</f>
        <v>0</v>
      </c>
      <c r="AR511" s="21" t="s">
        <v>326</v>
      </c>
      <c r="AT511" s="21" t="s">
        <v>327</v>
      </c>
      <c r="AU511" s="21" t="s">
        <v>146</v>
      </c>
      <c r="AY511" s="21" t="s">
        <v>140</v>
      </c>
      <c r="BE511" s="145">
        <f>IF(U511="základná",N511,0)</f>
        <v>0</v>
      </c>
      <c r="BF511" s="145">
        <f>IF(U511="znížená",N511,0)</f>
        <v>0</v>
      </c>
      <c r="BG511" s="145">
        <f>IF(U511="zákl. prenesená",N511,0)</f>
        <v>0</v>
      </c>
      <c r="BH511" s="145">
        <f>IF(U511="zníž. prenesená",N511,0)</f>
        <v>0</v>
      </c>
      <c r="BI511" s="145">
        <f>IF(U511="nulová",N511,0)</f>
        <v>0</v>
      </c>
      <c r="BJ511" s="21" t="s">
        <v>146</v>
      </c>
      <c r="BK511" s="146">
        <f>ROUND(L511*K511,3)</f>
        <v>0</v>
      </c>
      <c r="BL511" s="21" t="s">
        <v>243</v>
      </c>
      <c r="BM511" s="21" t="s">
        <v>740</v>
      </c>
    </row>
    <row r="512" spans="2:65" s="12" customFormat="1" ht="16.5" customHeight="1">
      <c r="B512" s="163"/>
      <c r="C512" s="164"/>
      <c r="D512" s="164"/>
      <c r="E512" s="165" t="s">
        <v>5</v>
      </c>
      <c r="F512" s="243" t="s">
        <v>728</v>
      </c>
      <c r="G512" s="244"/>
      <c r="H512" s="244"/>
      <c r="I512" s="244"/>
      <c r="J512" s="164"/>
      <c r="K512" s="165" t="s">
        <v>5</v>
      </c>
      <c r="L512" s="164"/>
      <c r="M512" s="164"/>
      <c r="N512" s="164"/>
      <c r="O512" s="164"/>
      <c r="P512" s="164"/>
      <c r="Q512" s="164"/>
      <c r="R512" s="166"/>
      <c r="T512" s="167"/>
      <c r="U512" s="164"/>
      <c r="V512" s="164"/>
      <c r="W512" s="164"/>
      <c r="X512" s="164"/>
      <c r="Y512" s="164"/>
      <c r="Z512" s="164"/>
      <c r="AA512" s="168"/>
      <c r="AT512" s="169" t="s">
        <v>149</v>
      </c>
      <c r="AU512" s="169" t="s">
        <v>146</v>
      </c>
      <c r="AV512" s="12" t="s">
        <v>80</v>
      </c>
      <c r="AW512" s="12" t="s">
        <v>29</v>
      </c>
      <c r="AX512" s="12" t="s">
        <v>73</v>
      </c>
      <c r="AY512" s="169" t="s">
        <v>140</v>
      </c>
    </row>
    <row r="513" spans="2:65" s="10" customFormat="1" ht="16.5" customHeight="1">
      <c r="B513" s="147"/>
      <c r="C513" s="148"/>
      <c r="D513" s="148"/>
      <c r="E513" s="149" t="s">
        <v>5</v>
      </c>
      <c r="F513" s="239" t="s">
        <v>741</v>
      </c>
      <c r="G513" s="240"/>
      <c r="H513" s="240"/>
      <c r="I513" s="240"/>
      <c r="J513" s="148"/>
      <c r="K513" s="150">
        <v>1.0860000000000001</v>
      </c>
      <c r="L513" s="148"/>
      <c r="M513" s="148"/>
      <c r="N513" s="148"/>
      <c r="O513" s="148"/>
      <c r="P513" s="148"/>
      <c r="Q513" s="148"/>
      <c r="R513" s="151"/>
      <c r="T513" s="152"/>
      <c r="U513" s="148"/>
      <c r="V513" s="148"/>
      <c r="W513" s="148"/>
      <c r="X513" s="148"/>
      <c r="Y513" s="148"/>
      <c r="Z513" s="148"/>
      <c r="AA513" s="153"/>
      <c r="AT513" s="154" t="s">
        <v>149</v>
      </c>
      <c r="AU513" s="154" t="s">
        <v>146</v>
      </c>
      <c r="AV513" s="10" t="s">
        <v>146</v>
      </c>
      <c r="AW513" s="10" t="s">
        <v>29</v>
      </c>
      <c r="AX513" s="10" t="s">
        <v>80</v>
      </c>
      <c r="AY513" s="154" t="s">
        <v>140</v>
      </c>
    </row>
    <row r="514" spans="2:65" s="1" customFormat="1" ht="38.25" customHeight="1">
      <c r="B514" s="136"/>
      <c r="C514" s="137" t="s">
        <v>742</v>
      </c>
      <c r="D514" s="137" t="s">
        <v>141</v>
      </c>
      <c r="E514" s="138" t="s">
        <v>743</v>
      </c>
      <c r="F514" s="235" t="s">
        <v>744</v>
      </c>
      <c r="G514" s="235"/>
      <c r="H514" s="235"/>
      <c r="I514" s="235"/>
      <c r="J514" s="139" t="s">
        <v>201</v>
      </c>
      <c r="K514" s="140">
        <v>203.28</v>
      </c>
      <c r="L514" s="236"/>
      <c r="M514" s="236"/>
      <c r="N514" s="236">
        <f>ROUND(L514*K514,3)</f>
        <v>0</v>
      </c>
      <c r="O514" s="236"/>
      <c r="P514" s="236"/>
      <c r="Q514" s="236"/>
      <c r="R514" s="141"/>
      <c r="T514" s="142" t="s">
        <v>5</v>
      </c>
      <c r="U514" s="43" t="s">
        <v>40</v>
      </c>
      <c r="V514" s="143">
        <v>0</v>
      </c>
      <c r="W514" s="143">
        <f>V514*K514</f>
        <v>0</v>
      </c>
      <c r="X514" s="143">
        <v>2.4000000000000001E-4</v>
      </c>
      <c r="Y514" s="143">
        <f>X514*K514</f>
        <v>4.8787200000000003E-2</v>
      </c>
      <c r="Z514" s="143">
        <v>0</v>
      </c>
      <c r="AA514" s="144">
        <f>Z514*K514</f>
        <v>0</v>
      </c>
      <c r="AR514" s="21" t="s">
        <v>243</v>
      </c>
      <c r="AT514" s="21" t="s">
        <v>141</v>
      </c>
      <c r="AU514" s="21" t="s">
        <v>146</v>
      </c>
      <c r="AY514" s="21" t="s">
        <v>140</v>
      </c>
      <c r="BE514" s="145">
        <f>IF(U514="základná",N514,0)</f>
        <v>0</v>
      </c>
      <c r="BF514" s="145">
        <f>IF(U514="znížená",N514,0)</f>
        <v>0</v>
      </c>
      <c r="BG514" s="145">
        <f>IF(U514="zákl. prenesená",N514,0)</f>
        <v>0</v>
      </c>
      <c r="BH514" s="145">
        <f>IF(U514="zníž. prenesená",N514,0)</f>
        <v>0</v>
      </c>
      <c r="BI514" s="145">
        <f>IF(U514="nulová",N514,0)</f>
        <v>0</v>
      </c>
      <c r="BJ514" s="21" t="s">
        <v>146</v>
      </c>
      <c r="BK514" s="146">
        <f>ROUND(L514*K514,3)</f>
        <v>0</v>
      </c>
      <c r="BL514" s="21" t="s">
        <v>243</v>
      </c>
      <c r="BM514" s="21" t="s">
        <v>745</v>
      </c>
    </row>
    <row r="515" spans="2:65" s="12" customFormat="1" ht="16.5" customHeight="1">
      <c r="B515" s="163"/>
      <c r="C515" s="164"/>
      <c r="D515" s="164"/>
      <c r="E515" s="165" t="s">
        <v>5</v>
      </c>
      <c r="F515" s="243" t="s">
        <v>746</v>
      </c>
      <c r="G515" s="244"/>
      <c r="H515" s="244"/>
      <c r="I515" s="244"/>
      <c r="J515" s="164"/>
      <c r="K515" s="165" t="s">
        <v>5</v>
      </c>
      <c r="L515" s="164"/>
      <c r="M515" s="164"/>
      <c r="N515" s="164"/>
      <c r="O515" s="164"/>
      <c r="P515" s="164"/>
      <c r="Q515" s="164"/>
      <c r="R515" s="166"/>
      <c r="T515" s="167"/>
      <c r="U515" s="164"/>
      <c r="V515" s="164"/>
      <c r="W515" s="164"/>
      <c r="X515" s="164"/>
      <c r="Y515" s="164"/>
      <c r="Z515" s="164"/>
      <c r="AA515" s="168"/>
      <c r="AT515" s="169" t="s">
        <v>149</v>
      </c>
      <c r="AU515" s="169" t="s">
        <v>146</v>
      </c>
      <c r="AV515" s="12" t="s">
        <v>80</v>
      </c>
      <c r="AW515" s="12" t="s">
        <v>29</v>
      </c>
      <c r="AX515" s="12" t="s">
        <v>73</v>
      </c>
      <c r="AY515" s="169" t="s">
        <v>140</v>
      </c>
    </row>
    <row r="516" spans="2:65" s="10" customFormat="1" ht="16.5" customHeight="1">
      <c r="B516" s="147"/>
      <c r="C516" s="148"/>
      <c r="D516" s="148"/>
      <c r="E516" s="149" t="s">
        <v>5</v>
      </c>
      <c r="F516" s="239" t="s">
        <v>501</v>
      </c>
      <c r="G516" s="240"/>
      <c r="H516" s="240"/>
      <c r="I516" s="240"/>
      <c r="J516" s="148"/>
      <c r="K516" s="150">
        <v>203.28</v>
      </c>
      <c r="L516" s="148"/>
      <c r="M516" s="148"/>
      <c r="N516" s="148"/>
      <c r="O516" s="148"/>
      <c r="P516" s="148"/>
      <c r="Q516" s="148"/>
      <c r="R516" s="151"/>
      <c r="T516" s="152"/>
      <c r="U516" s="148"/>
      <c r="V516" s="148"/>
      <c r="W516" s="148"/>
      <c r="X516" s="148"/>
      <c r="Y516" s="148"/>
      <c r="Z516" s="148"/>
      <c r="AA516" s="153"/>
      <c r="AT516" s="154" t="s">
        <v>149</v>
      </c>
      <c r="AU516" s="154" t="s">
        <v>146</v>
      </c>
      <c r="AV516" s="10" t="s">
        <v>146</v>
      </c>
      <c r="AW516" s="10" t="s">
        <v>29</v>
      </c>
      <c r="AX516" s="10" t="s">
        <v>80</v>
      </c>
      <c r="AY516" s="154" t="s">
        <v>140</v>
      </c>
    </row>
    <row r="517" spans="2:65" s="1" customFormat="1" ht="25.5" customHeight="1">
      <c r="B517" s="136"/>
      <c r="C517" s="137" t="s">
        <v>747</v>
      </c>
      <c r="D517" s="137" t="s">
        <v>141</v>
      </c>
      <c r="E517" s="138" t="s">
        <v>748</v>
      </c>
      <c r="F517" s="235" t="s">
        <v>749</v>
      </c>
      <c r="G517" s="235"/>
      <c r="H517" s="235"/>
      <c r="I517" s="235"/>
      <c r="J517" s="139" t="s">
        <v>201</v>
      </c>
      <c r="K517" s="140">
        <v>52.09</v>
      </c>
      <c r="L517" s="236"/>
      <c r="M517" s="236"/>
      <c r="N517" s="236">
        <f>ROUND(L517*K517,3)</f>
        <v>0</v>
      </c>
      <c r="O517" s="236"/>
      <c r="P517" s="236"/>
      <c r="Q517" s="236"/>
      <c r="R517" s="141"/>
      <c r="T517" s="142" t="s">
        <v>5</v>
      </c>
      <c r="U517" s="43" t="s">
        <v>40</v>
      </c>
      <c r="V517" s="143">
        <v>0.36799999999999999</v>
      </c>
      <c r="W517" s="143">
        <f>V517*K517</f>
        <v>19.169119999999999</v>
      </c>
      <c r="X517" s="143">
        <v>0</v>
      </c>
      <c r="Y517" s="143">
        <f>X517*K517</f>
        <v>0</v>
      </c>
      <c r="Z517" s="143">
        <v>0</v>
      </c>
      <c r="AA517" s="144">
        <f>Z517*K517</f>
        <v>0</v>
      </c>
      <c r="AR517" s="21" t="s">
        <v>243</v>
      </c>
      <c r="AT517" s="21" t="s">
        <v>141</v>
      </c>
      <c r="AU517" s="21" t="s">
        <v>146</v>
      </c>
      <c r="AY517" s="21" t="s">
        <v>140</v>
      </c>
      <c r="BE517" s="145">
        <f>IF(U517="základná",N517,0)</f>
        <v>0</v>
      </c>
      <c r="BF517" s="145">
        <f>IF(U517="znížená",N517,0)</f>
        <v>0</v>
      </c>
      <c r="BG517" s="145">
        <f>IF(U517="zákl. prenesená",N517,0)</f>
        <v>0</v>
      </c>
      <c r="BH517" s="145">
        <f>IF(U517="zníž. prenesená",N517,0)</f>
        <v>0</v>
      </c>
      <c r="BI517" s="145">
        <f>IF(U517="nulová",N517,0)</f>
        <v>0</v>
      </c>
      <c r="BJ517" s="21" t="s">
        <v>146</v>
      </c>
      <c r="BK517" s="146">
        <f>ROUND(L517*K517,3)</f>
        <v>0</v>
      </c>
      <c r="BL517" s="21" t="s">
        <v>243</v>
      </c>
      <c r="BM517" s="21" t="s">
        <v>750</v>
      </c>
    </row>
    <row r="518" spans="2:65" s="12" customFormat="1" ht="16.5" customHeight="1">
      <c r="B518" s="163"/>
      <c r="C518" s="164"/>
      <c r="D518" s="164"/>
      <c r="E518" s="165" t="s">
        <v>5</v>
      </c>
      <c r="F518" s="243" t="s">
        <v>517</v>
      </c>
      <c r="G518" s="244"/>
      <c r="H518" s="244"/>
      <c r="I518" s="244"/>
      <c r="J518" s="164"/>
      <c r="K518" s="165" t="s">
        <v>5</v>
      </c>
      <c r="L518" s="164"/>
      <c r="M518" s="164"/>
      <c r="N518" s="164"/>
      <c r="O518" s="164"/>
      <c r="P518" s="164"/>
      <c r="Q518" s="164"/>
      <c r="R518" s="166"/>
      <c r="T518" s="167"/>
      <c r="U518" s="164"/>
      <c r="V518" s="164"/>
      <c r="W518" s="164"/>
      <c r="X518" s="164"/>
      <c r="Y518" s="164"/>
      <c r="Z518" s="164"/>
      <c r="AA518" s="168"/>
      <c r="AT518" s="169" t="s">
        <v>149</v>
      </c>
      <c r="AU518" s="169" t="s">
        <v>146</v>
      </c>
      <c r="AV518" s="12" t="s">
        <v>80</v>
      </c>
      <c r="AW518" s="12" t="s">
        <v>29</v>
      </c>
      <c r="AX518" s="12" t="s">
        <v>73</v>
      </c>
      <c r="AY518" s="169" t="s">
        <v>140</v>
      </c>
    </row>
    <row r="519" spans="2:65" s="10" customFormat="1" ht="16.5" customHeight="1">
      <c r="B519" s="147"/>
      <c r="C519" s="148"/>
      <c r="D519" s="148"/>
      <c r="E519" s="149" t="s">
        <v>5</v>
      </c>
      <c r="F519" s="239" t="s">
        <v>518</v>
      </c>
      <c r="G519" s="240"/>
      <c r="H519" s="240"/>
      <c r="I519" s="240"/>
      <c r="J519" s="148"/>
      <c r="K519" s="150">
        <v>25.23</v>
      </c>
      <c r="L519" s="148"/>
      <c r="M519" s="148"/>
      <c r="N519" s="148"/>
      <c r="O519" s="148"/>
      <c r="P519" s="148"/>
      <c r="Q519" s="148"/>
      <c r="R519" s="151"/>
      <c r="T519" s="152"/>
      <c r="U519" s="148"/>
      <c r="V519" s="148"/>
      <c r="W519" s="148"/>
      <c r="X519" s="148"/>
      <c r="Y519" s="148"/>
      <c r="Z519" s="148"/>
      <c r="AA519" s="153"/>
      <c r="AT519" s="154" t="s">
        <v>149</v>
      </c>
      <c r="AU519" s="154" t="s">
        <v>146</v>
      </c>
      <c r="AV519" s="10" t="s">
        <v>146</v>
      </c>
      <c r="AW519" s="10" t="s">
        <v>29</v>
      </c>
      <c r="AX519" s="10" t="s">
        <v>73</v>
      </c>
      <c r="AY519" s="154" t="s">
        <v>140</v>
      </c>
    </row>
    <row r="520" spans="2:65" s="12" customFormat="1" ht="16.5" customHeight="1">
      <c r="B520" s="163"/>
      <c r="C520" s="164"/>
      <c r="D520" s="164"/>
      <c r="E520" s="165" t="s">
        <v>5</v>
      </c>
      <c r="F520" s="245" t="s">
        <v>412</v>
      </c>
      <c r="G520" s="246"/>
      <c r="H520" s="246"/>
      <c r="I520" s="246"/>
      <c r="J520" s="164"/>
      <c r="K520" s="165" t="s">
        <v>5</v>
      </c>
      <c r="L520" s="164"/>
      <c r="M520" s="164"/>
      <c r="N520" s="164"/>
      <c r="O520" s="164"/>
      <c r="P520" s="164"/>
      <c r="Q520" s="164"/>
      <c r="R520" s="166"/>
      <c r="T520" s="167"/>
      <c r="U520" s="164"/>
      <c r="V520" s="164"/>
      <c r="W520" s="164"/>
      <c r="X520" s="164"/>
      <c r="Y520" s="164"/>
      <c r="Z520" s="164"/>
      <c r="AA520" s="168"/>
      <c r="AT520" s="169" t="s">
        <v>149</v>
      </c>
      <c r="AU520" s="169" t="s">
        <v>146</v>
      </c>
      <c r="AV520" s="12" t="s">
        <v>80</v>
      </c>
      <c r="AW520" s="12" t="s">
        <v>29</v>
      </c>
      <c r="AX520" s="12" t="s">
        <v>73</v>
      </c>
      <c r="AY520" s="169" t="s">
        <v>140</v>
      </c>
    </row>
    <row r="521" spans="2:65" s="10" customFormat="1" ht="16.5" customHeight="1">
      <c r="B521" s="147"/>
      <c r="C521" s="148"/>
      <c r="D521" s="148"/>
      <c r="E521" s="149" t="s">
        <v>5</v>
      </c>
      <c r="F521" s="239" t="s">
        <v>413</v>
      </c>
      <c r="G521" s="240"/>
      <c r="H521" s="240"/>
      <c r="I521" s="240"/>
      <c r="J521" s="148"/>
      <c r="K521" s="150">
        <v>26.86</v>
      </c>
      <c r="L521" s="148"/>
      <c r="M521" s="148"/>
      <c r="N521" s="148"/>
      <c r="O521" s="148"/>
      <c r="P521" s="148"/>
      <c r="Q521" s="148"/>
      <c r="R521" s="151"/>
      <c r="T521" s="152"/>
      <c r="U521" s="148"/>
      <c r="V521" s="148"/>
      <c r="W521" s="148"/>
      <c r="X521" s="148"/>
      <c r="Y521" s="148"/>
      <c r="Z521" s="148"/>
      <c r="AA521" s="153"/>
      <c r="AT521" s="154" t="s">
        <v>149</v>
      </c>
      <c r="AU521" s="154" t="s">
        <v>146</v>
      </c>
      <c r="AV521" s="10" t="s">
        <v>146</v>
      </c>
      <c r="AW521" s="10" t="s">
        <v>29</v>
      </c>
      <c r="AX521" s="10" t="s">
        <v>73</v>
      </c>
      <c r="AY521" s="154" t="s">
        <v>140</v>
      </c>
    </row>
    <row r="522" spans="2:65" s="11" customFormat="1" ht="16.5" customHeight="1">
      <c r="B522" s="155"/>
      <c r="C522" s="156"/>
      <c r="D522" s="156"/>
      <c r="E522" s="157" t="s">
        <v>5</v>
      </c>
      <c r="F522" s="241" t="s">
        <v>156</v>
      </c>
      <c r="G522" s="242"/>
      <c r="H522" s="242"/>
      <c r="I522" s="242"/>
      <c r="J522" s="156"/>
      <c r="K522" s="158">
        <v>52.09</v>
      </c>
      <c r="L522" s="156"/>
      <c r="M522" s="156"/>
      <c r="N522" s="156"/>
      <c r="O522" s="156"/>
      <c r="P522" s="156"/>
      <c r="Q522" s="156"/>
      <c r="R522" s="159"/>
      <c r="T522" s="160"/>
      <c r="U522" s="156"/>
      <c r="V522" s="156"/>
      <c r="W522" s="156"/>
      <c r="X522" s="156"/>
      <c r="Y522" s="156"/>
      <c r="Z522" s="156"/>
      <c r="AA522" s="161"/>
      <c r="AT522" s="162" t="s">
        <v>149</v>
      </c>
      <c r="AU522" s="162" t="s">
        <v>146</v>
      </c>
      <c r="AV522" s="11" t="s">
        <v>145</v>
      </c>
      <c r="AW522" s="11" t="s">
        <v>29</v>
      </c>
      <c r="AX522" s="11" t="s">
        <v>80</v>
      </c>
      <c r="AY522" s="162" t="s">
        <v>140</v>
      </c>
    </row>
    <row r="523" spans="2:65" s="1" customFormat="1" ht="16.5" customHeight="1">
      <c r="B523" s="136"/>
      <c r="C523" s="170" t="s">
        <v>751</v>
      </c>
      <c r="D523" s="170" t="s">
        <v>327</v>
      </c>
      <c r="E523" s="171" t="s">
        <v>752</v>
      </c>
      <c r="F523" s="247" t="s">
        <v>753</v>
      </c>
      <c r="G523" s="247"/>
      <c r="H523" s="247"/>
      <c r="I523" s="247"/>
      <c r="J523" s="172" t="s">
        <v>201</v>
      </c>
      <c r="K523" s="173">
        <v>56.256999999999998</v>
      </c>
      <c r="L523" s="248"/>
      <c r="M523" s="248"/>
      <c r="N523" s="248">
        <f>ROUND(L523*K523,3)</f>
        <v>0</v>
      </c>
      <c r="O523" s="236"/>
      <c r="P523" s="236"/>
      <c r="Q523" s="236"/>
      <c r="R523" s="141"/>
      <c r="T523" s="142" t="s">
        <v>5</v>
      </c>
      <c r="U523" s="43" t="s">
        <v>40</v>
      </c>
      <c r="V523" s="143">
        <v>0</v>
      </c>
      <c r="W523" s="143">
        <f>V523*K523</f>
        <v>0</v>
      </c>
      <c r="X523" s="143">
        <v>9.7999999999999997E-3</v>
      </c>
      <c r="Y523" s="143">
        <f>X523*K523</f>
        <v>0.55131859999999999</v>
      </c>
      <c r="Z523" s="143">
        <v>0</v>
      </c>
      <c r="AA523" s="144">
        <f>Z523*K523</f>
        <v>0</v>
      </c>
      <c r="AR523" s="21" t="s">
        <v>326</v>
      </c>
      <c r="AT523" s="21" t="s">
        <v>327</v>
      </c>
      <c r="AU523" s="21" t="s">
        <v>146</v>
      </c>
      <c r="AY523" s="21" t="s">
        <v>140</v>
      </c>
      <c r="BE523" s="145">
        <f>IF(U523="základná",N523,0)</f>
        <v>0</v>
      </c>
      <c r="BF523" s="145">
        <f>IF(U523="znížená",N523,0)</f>
        <v>0</v>
      </c>
      <c r="BG523" s="145">
        <f>IF(U523="zákl. prenesená",N523,0)</f>
        <v>0</v>
      </c>
      <c r="BH523" s="145">
        <f>IF(U523="zníž. prenesená",N523,0)</f>
        <v>0</v>
      </c>
      <c r="BI523" s="145">
        <f>IF(U523="nulová",N523,0)</f>
        <v>0</v>
      </c>
      <c r="BJ523" s="21" t="s">
        <v>146</v>
      </c>
      <c r="BK523" s="146">
        <f>ROUND(L523*K523,3)</f>
        <v>0</v>
      </c>
      <c r="BL523" s="21" t="s">
        <v>243</v>
      </c>
      <c r="BM523" s="21" t="s">
        <v>754</v>
      </c>
    </row>
    <row r="524" spans="2:65" s="1" customFormat="1" ht="25.5" customHeight="1">
      <c r="B524" s="136"/>
      <c r="C524" s="137" t="s">
        <v>755</v>
      </c>
      <c r="D524" s="137" t="s">
        <v>141</v>
      </c>
      <c r="E524" s="138" t="s">
        <v>756</v>
      </c>
      <c r="F524" s="235" t="s">
        <v>757</v>
      </c>
      <c r="G524" s="235"/>
      <c r="H524" s="235"/>
      <c r="I524" s="235"/>
      <c r="J524" s="139" t="s">
        <v>144</v>
      </c>
      <c r="K524" s="140">
        <v>1.302</v>
      </c>
      <c r="L524" s="236"/>
      <c r="M524" s="236"/>
      <c r="N524" s="236">
        <f>ROUND(L524*K524,3)</f>
        <v>0</v>
      </c>
      <c r="O524" s="236"/>
      <c r="P524" s="236"/>
      <c r="Q524" s="236"/>
      <c r="R524" s="141"/>
      <c r="T524" s="142" t="s">
        <v>5</v>
      </c>
      <c r="U524" s="43" t="s">
        <v>40</v>
      </c>
      <c r="V524" s="143">
        <v>1E-3</v>
      </c>
      <c r="W524" s="143">
        <f>V524*K524</f>
        <v>1.302E-3</v>
      </c>
      <c r="X524" s="143">
        <v>2.5899999999999999E-3</v>
      </c>
      <c r="Y524" s="143">
        <f>X524*K524</f>
        <v>3.3721799999999998E-3</v>
      </c>
      <c r="Z524" s="143">
        <v>0</v>
      </c>
      <c r="AA524" s="144">
        <f>Z524*K524</f>
        <v>0</v>
      </c>
      <c r="AR524" s="21" t="s">
        <v>243</v>
      </c>
      <c r="AT524" s="21" t="s">
        <v>141</v>
      </c>
      <c r="AU524" s="21" t="s">
        <v>146</v>
      </c>
      <c r="AY524" s="21" t="s">
        <v>140</v>
      </c>
      <c r="BE524" s="145">
        <f>IF(U524="základná",N524,0)</f>
        <v>0</v>
      </c>
      <c r="BF524" s="145">
        <f>IF(U524="znížená",N524,0)</f>
        <v>0</v>
      </c>
      <c r="BG524" s="145">
        <f>IF(U524="zákl. prenesená",N524,0)</f>
        <v>0</v>
      </c>
      <c r="BH524" s="145">
        <f>IF(U524="zníž. prenesená",N524,0)</f>
        <v>0</v>
      </c>
      <c r="BI524" s="145">
        <f>IF(U524="nulová",N524,0)</f>
        <v>0</v>
      </c>
      <c r="BJ524" s="21" t="s">
        <v>146</v>
      </c>
      <c r="BK524" s="146">
        <f>ROUND(L524*K524,3)</f>
        <v>0</v>
      </c>
      <c r="BL524" s="21" t="s">
        <v>243</v>
      </c>
      <c r="BM524" s="21" t="s">
        <v>758</v>
      </c>
    </row>
    <row r="525" spans="2:65" s="10" customFormat="1" ht="16.5" customHeight="1">
      <c r="B525" s="147"/>
      <c r="C525" s="148"/>
      <c r="D525" s="148"/>
      <c r="E525" s="149" t="s">
        <v>5</v>
      </c>
      <c r="F525" s="237" t="s">
        <v>759</v>
      </c>
      <c r="G525" s="238"/>
      <c r="H525" s="238"/>
      <c r="I525" s="238"/>
      <c r="J525" s="148"/>
      <c r="K525" s="150">
        <v>1.302</v>
      </c>
      <c r="L525" s="148"/>
      <c r="M525" s="148"/>
      <c r="N525" s="148"/>
      <c r="O525" s="148"/>
      <c r="P525" s="148"/>
      <c r="Q525" s="148"/>
      <c r="R525" s="151"/>
      <c r="T525" s="152"/>
      <c r="U525" s="148"/>
      <c r="V525" s="148"/>
      <c r="W525" s="148"/>
      <c r="X525" s="148"/>
      <c r="Y525" s="148"/>
      <c r="Z525" s="148"/>
      <c r="AA525" s="153"/>
      <c r="AT525" s="154" t="s">
        <v>149</v>
      </c>
      <c r="AU525" s="154" t="s">
        <v>146</v>
      </c>
      <c r="AV525" s="10" t="s">
        <v>146</v>
      </c>
      <c r="AW525" s="10" t="s">
        <v>29</v>
      </c>
      <c r="AX525" s="10" t="s">
        <v>80</v>
      </c>
      <c r="AY525" s="154" t="s">
        <v>140</v>
      </c>
    </row>
    <row r="526" spans="2:65" s="1" customFormat="1" ht="38.25" customHeight="1">
      <c r="B526" s="136"/>
      <c r="C526" s="137" t="s">
        <v>760</v>
      </c>
      <c r="D526" s="137" t="s">
        <v>141</v>
      </c>
      <c r="E526" s="138" t="s">
        <v>761</v>
      </c>
      <c r="F526" s="235" t="s">
        <v>762</v>
      </c>
      <c r="G526" s="235"/>
      <c r="H526" s="235"/>
      <c r="I526" s="235"/>
      <c r="J526" s="139" t="s">
        <v>235</v>
      </c>
      <c r="K526" s="140">
        <v>33</v>
      </c>
      <c r="L526" s="236"/>
      <c r="M526" s="236"/>
      <c r="N526" s="236">
        <f>ROUND(L526*K526,3)</f>
        <v>0</v>
      </c>
      <c r="O526" s="236"/>
      <c r="P526" s="236"/>
      <c r="Q526" s="236"/>
      <c r="R526" s="141"/>
      <c r="T526" s="142" t="s">
        <v>5</v>
      </c>
      <c r="U526" s="43" t="s">
        <v>40</v>
      </c>
      <c r="V526" s="143">
        <v>0.11534999999999999</v>
      </c>
      <c r="W526" s="143">
        <f>V526*K526</f>
        <v>3.8065499999999997</v>
      </c>
      <c r="X526" s="143">
        <v>0</v>
      </c>
      <c r="Y526" s="143">
        <f>X526*K526</f>
        <v>0</v>
      </c>
      <c r="Z526" s="143">
        <v>0</v>
      </c>
      <c r="AA526" s="144">
        <f>Z526*K526</f>
        <v>0</v>
      </c>
      <c r="AR526" s="21" t="s">
        <v>243</v>
      </c>
      <c r="AT526" s="21" t="s">
        <v>141</v>
      </c>
      <c r="AU526" s="21" t="s">
        <v>146</v>
      </c>
      <c r="AY526" s="21" t="s">
        <v>140</v>
      </c>
      <c r="BE526" s="145">
        <f>IF(U526="základná",N526,0)</f>
        <v>0</v>
      </c>
      <c r="BF526" s="145">
        <f>IF(U526="znížená",N526,0)</f>
        <v>0</v>
      </c>
      <c r="BG526" s="145">
        <f>IF(U526="zákl. prenesená",N526,0)</f>
        <v>0</v>
      </c>
      <c r="BH526" s="145">
        <f>IF(U526="zníž. prenesená",N526,0)</f>
        <v>0</v>
      </c>
      <c r="BI526" s="145">
        <f>IF(U526="nulová",N526,0)</f>
        <v>0</v>
      </c>
      <c r="BJ526" s="21" t="s">
        <v>146</v>
      </c>
      <c r="BK526" s="146">
        <f>ROUND(L526*K526,3)</f>
        <v>0</v>
      </c>
      <c r="BL526" s="21" t="s">
        <v>243</v>
      </c>
      <c r="BM526" s="21" t="s">
        <v>763</v>
      </c>
    </row>
    <row r="527" spans="2:65" s="12" customFormat="1" ht="16.5" customHeight="1">
      <c r="B527" s="163"/>
      <c r="C527" s="164"/>
      <c r="D527" s="164"/>
      <c r="E527" s="165" t="s">
        <v>5</v>
      </c>
      <c r="F527" s="243" t="s">
        <v>764</v>
      </c>
      <c r="G527" s="244"/>
      <c r="H527" s="244"/>
      <c r="I527" s="244"/>
      <c r="J527" s="164"/>
      <c r="K527" s="165" t="s">
        <v>5</v>
      </c>
      <c r="L527" s="164"/>
      <c r="M527" s="164"/>
      <c r="N527" s="164"/>
      <c r="O527" s="164"/>
      <c r="P527" s="164"/>
      <c r="Q527" s="164"/>
      <c r="R527" s="166"/>
      <c r="T527" s="167"/>
      <c r="U527" s="164"/>
      <c r="V527" s="164"/>
      <c r="W527" s="164"/>
      <c r="X527" s="164"/>
      <c r="Y527" s="164"/>
      <c r="Z527" s="164"/>
      <c r="AA527" s="168"/>
      <c r="AT527" s="169" t="s">
        <v>149</v>
      </c>
      <c r="AU527" s="169" t="s">
        <v>146</v>
      </c>
      <c r="AV527" s="12" t="s">
        <v>80</v>
      </c>
      <c r="AW527" s="12" t="s">
        <v>29</v>
      </c>
      <c r="AX527" s="12" t="s">
        <v>73</v>
      </c>
      <c r="AY527" s="169" t="s">
        <v>140</v>
      </c>
    </row>
    <row r="528" spans="2:65" s="10" customFormat="1" ht="16.5" customHeight="1">
      <c r="B528" s="147"/>
      <c r="C528" s="148"/>
      <c r="D528" s="148"/>
      <c r="E528" s="149" t="s">
        <v>5</v>
      </c>
      <c r="F528" s="239" t="s">
        <v>765</v>
      </c>
      <c r="G528" s="240"/>
      <c r="H528" s="240"/>
      <c r="I528" s="240"/>
      <c r="J528" s="148"/>
      <c r="K528" s="150">
        <v>33</v>
      </c>
      <c r="L528" s="148"/>
      <c r="M528" s="148"/>
      <c r="N528" s="148"/>
      <c r="O528" s="148"/>
      <c r="P528" s="148"/>
      <c r="Q528" s="148"/>
      <c r="R528" s="151"/>
      <c r="T528" s="152"/>
      <c r="U528" s="148"/>
      <c r="V528" s="148"/>
      <c r="W528" s="148"/>
      <c r="X528" s="148"/>
      <c r="Y528" s="148"/>
      <c r="Z528" s="148"/>
      <c r="AA528" s="153"/>
      <c r="AT528" s="154" t="s">
        <v>149</v>
      </c>
      <c r="AU528" s="154" t="s">
        <v>146</v>
      </c>
      <c r="AV528" s="10" t="s">
        <v>146</v>
      </c>
      <c r="AW528" s="10" t="s">
        <v>29</v>
      </c>
      <c r="AX528" s="10" t="s">
        <v>80</v>
      </c>
      <c r="AY528" s="154" t="s">
        <v>140</v>
      </c>
    </row>
    <row r="529" spans="2:65" s="1" customFormat="1" ht="38.25" customHeight="1">
      <c r="B529" s="136"/>
      <c r="C529" s="137" t="s">
        <v>766</v>
      </c>
      <c r="D529" s="137" t="s">
        <v>141</v>
      </c>
      <c r="E529" s="138" t="s">
        <v>767</v>
      </c>
      <c r="F529" s="235" t="s">
        <v>768</v>
      </c>
      <c r="G529" s="235"/>
      <c r="H529" s="235"/>
      <c r="I529" s="235"/>
      <c r="J529" s="139" t="s">
        <v>235</v>
      </c>
      <c r="K529" s="140">
        <v>32.1</v>
      </c>
      <c r="L529" s="236"/>
      <c r="M529" s="236"/>
      <c r="N529" s="236">
        <f>ROUND(L529*K529,3)</f>
        <v>0</v>
      </c>
      <c r="O529" s="236"/>
      <c r="P529" s="236"/>
      <c r="Q529" s="236"/>
      <c r="R529" s="141"/>
      <c r="T529" s="142" t="s">
        <v>5</v>
      </c>
      <c r="U529" s="43" t="s">
        <v>40</v>
      </c>
      <c r="V529" s="143">
        <v>0.153</v>
      </c>
      <c r="W529" s="143">
        <f>V529*K529</f>
        <v>4.9112999999999998</v>
      </c>
      <c r="X529" s="143">
        <v>0</v>
      </c>
      <c r="Y529" s="143">
        <f>X529*K529</f>
        <v>0</v>
      </c>
      <c r="Z529" s="143">
        <v>0</v>
      </c>
      <c r="AA529" s="144">
        <f>Z529*K529</f>
        <v>0</v>
      </c>
      <c r="AR529" s="21" t="s">
        <v>243</v>
      </c>
      <c r="AT529" s="21" t="s">
        <v>141</v>
      </c>
      <c r="AU529" s="21" t="s">
        <v>146</v>
      </c>
      <c r="AY529" s="21" t="s">
        <v>140</v>
      </c>
      <c r="BE529" s="145">
        <f>IF(U529="základná",N529,0)</f>
        <v>0</v>
      </c>
      <c r="BF529" s="145">
        <f>IF(U529="znížená",N529,0)</f>
        <v>0</v>
      </c>
      <c r="BG529" s="145">
        <f>IF(U529="zákl. prenesená",N529,0)</f>
        <v>0</v>
      </c>
      <c r="BH529" s="145">
        <f>IF(U529="zníž. prenesená",N529,0)</f>
        <v>0</v>
      </c>
      <c r="BI529" s="145">
        <f>IF(U529="nulová",N529,0)</f>
        <v>0</v>
      </c>
      <c r="BJ529" s="21" t="s">
        <v>146</v>
      </c>
      <c r="BK529" s="146">
        <f>ROUND(L529*K529,3)</f>
        <v>0</v>
      </c>
      <c r="BL529" s="21" t="s">
        <v>243</v>
      </c>
      <c r="BM529" s="21" t="s">
        <v>769</v>
      </c>
    </row>
    <row r="530" spans="2:65" s="12" customFormat="1" ht="16.5" customHeight="1">
      <c r="B530" s="163"/>
      <c r="C530" s="164"/>
      <c r="D530" s="164"/>
      <c r="E530" s="165" t="s">
        <v>5</v>
      </c>
      <c r="F530" s="243" t="s">
        <v>770</v>
      </c>
      <c r="G530" s="244"/>
      <c r="H530" s="244"/>
      <c r="I530" s="244"/>
      <c r="J530" s="164"/>
      <c r="K530" s="165" t="s">
        <v>5</v>
      </c>
      <c r="L530" s="164"/>
      <c r="M530" s="164"/>
      <c r="N530" s="164"/>
      <c r="O530" s="164"/>
      <c r="P530" s="164"/>
      <c r="Q530" s="164"/>
      <c r="R530" s="166"/>
      <c r="T530" s="167"/>
      <c r="U530" s="164"/>
      <c r="V530" s="164"/>
      <c r="W530" s="164"/>
      <c r="X530" s="164"/>
      <c r="Y530" s="164"/>
      <c r="Z530" s="164"/>
      <c r="AA530" s="168"/>
      <c r="AT530" s="169" t="s">
        <v>149</v>
      </c>
      <c r="AU530" s="169" t="s">
        <v>146</v>
      </c>
      <c r="AV530" s="12" t="s">
        <v>80</v>
      </c>
      <c r="AW530" s="12" t="s">
        <v>29</v>
      </c>
      <c r="AX530" s="12" t="s">
        <v>73</v>
      </c>
      <c r="AY530" s="169" t="s">
        <v>140</v>
      </c>
    </row>
    <row r="531" spans="2:65" s="10" customFormat="1" ht="16.5" customHeight="1">
      <c r="B531" s="147"/>
      <c r="C531" s="148"/>
      <c r="D531" s="148"/>
      <c r="E531" s="149" t="s">
        <v>5</v>
      </c>
      <c r="F531" s="239" t="s">
        <v>771</v>
      </c>
      <c r="G531" s="240"/>
      <c r="H531" s="240"/>
      <c r="I531" s="240"/>
      <c r="J531" s="148"/>
      <c r="K531" s="150">
        <v>32.1</v>
      </c>
      <c r="L531" s="148"/>
      <c r="M531" s="148"/>
      <c r="N531" s="148"/>
      <c r="O531" s="148"/>
      <c r="P531" s="148"/>
      <c r="Q531" s="148"/>
      <c r="R531" s="151"/>
      <c r="T531" s="152"/>
      <c r="U531" s="148"/>
      <c r="V531" s="148"/>
      <c r="W531" s="148"/>
      <c r="X531" s="148"/>
      <c r="Y531" s="148"/>
      <c r="Z531" s="148"/>
      <c r="AA531" s="153"/>
      <c r="AT531" s="154" t="s">
        <v>149</v>
      </c>
      <c r="AU531" s="154" t="s">
        <v>146</v>
      </c>
      <c r="AV531" s="10" t="s">
        <v>146</v>
      </c>
      <c r="AW531" s="10" t="s">
        <v>29</v>
      </c>
      <c r="AX531" s="10" t="s">
        <v>80</v>
      </c>
      <c r="AY531" s="154" t="s">
        <v>140</v>
      </c>
    </row>
    <row r="532" spans="2:65" s="1" customFormat="1" ht="25.5" customHeight="1">
      <c r="B532" s="136"/>
      <c r="C532" s="170" t="s">
        <v>772</v>
      </c>
      <c r="D532" s="170" t="s">
        <v>327</v>
      </c>
      <c r="E532" s="171" t="s">
        <v>773</v>
      </c>
      <c r="F532" s="247" t="s">
        <v>774</v>
      </c>
      <c r="G532" s="247"/>
      <c r="H532" s="247"/>
      <c r="I532" s="247"/>
      <c r="J532" s="172" t="s">
        <v>144</v>
      </c>
      <c r="K532" s="173">
        <v>1.2589999999999999</v>
      </c>
      <c r="L532" s="248"/>
      <c r="M532" s="248"/>
      <c r="N532" s="248">
        <f>ROUND(L532*K532,3)</f>
        <v>0</v>
      </c>
      <c r="O532" s="236"/>
      <c r="P532" s="236"/>
      <c r="Q532" s="236"/>
      <c r="R532" s="141"/>
      <c r="T532" s="142" t="s">
        <v>5</v>
      </c>
      <c r="U532" s="43" t="s">
        <v>40</v>
      </c>
      <c r="V532" s="143">
        <v>0</v>
      </c>
      <c r="W532" s="143">
        <f>V532*K532</f>
        <v>0</v>
      </c>
      <c r="X532" s="143">
        <v>0.55000000000000004</v>
      </c>
      <c r="Y532" s="143">
        <f>X532*K532</f>
        <v>0.69245000000000001</v>
      </c>
      <c r="Z532" s="143">
        <v>0</v>
      </c>
      <c r="AA532" s="144">
        <f>Z532*K532</f>
        <v>0</v>
      </c>
      <c r="AR532" s="21" t="s">
        <v>326</v>
      </c>
      <c r="AT532" s="21" t="s">
        <v>327</v>
      </c>
      <c r="AU532" s="21" t="s">
        <v>146</v>
      </c>
      <c r="AY532" s="21" t="s">
        <v>140</v>
      </c>
      <c r="BE532" s="145">
        <f>IF(U532="základná",N532,0)</f>
        <v>0</v>
      </c>
      <c r="BF532" s="145">
        <f>IF(U532="znížená",N532,0)</f>
        <v>0</v>
      </c>
      <c r="BG532" s="145">
        <f>IF(U532="zákl. prenesená",N532,0)</f>
        <v>0</v>
      </c>
      <c r="BH532" s="145">
        <f>IF(U532="zníž. prenesená",N532,0)</f>
        <v>0</v>
      </c>
      <c r="BI532" s="145">
        <f>IF(U532="nulová",N532,0)</f>
        <v>0</v>
      </c>
      <c r="BJ532" s="21" t="s">
        <v>146</v>
      </c>
      <c r="BK532" s="146">
        <f>ROUND(L532*K532,3)</f>
        <v>0</v>
      </c>
      <c r="BL532" s="21" t="s">
        <v>243</v>
      </c>
      <c r="BM532" s="21" t="s">
        <v>775</v>
      </c>
    </row>
    <row r="533" spans="2:65" s="12" customFormat="1" ht="16.5" customHeight="1">
      <c r="B533" s="163"/>
      <c r="C533" s="164"/>
      <c r="D533" s="164"/>
      <c r="E533" s="165" t="s">
        <v>5</v>
      </c>
      <c r="F533" s="243" t="s">
        <v>764</v>
      </c>
      <c r="G533" s="244"/>
      <c r="H533" s="244"/>
      <c r="I533" s="244"/>
      <c r="J533" s="164"/>
      <c r="K533" s="165" t="s">
        <v>5</v>
      </c>
      <c r="L533" s="164"/>
      <c r="M533" s="164"/>
      <c r="N533" s="164"/>
      <c r="O533" s="164"/>
      <c r="P533" s="164"/>
      <c r="Q533" s="164"/>
      <c r="R533" s="166"/>
      <c r="T533" s="167"/>
      <c r="U533" s="164"/>
      <c r="V533" s="164"/>
      <c r="W533" s="164"/>
      <c r="X533" s="164"/>
      <c r="Y533" s="164"/>
      <c r="Z533" s="164"/>
      <c r="AA533" s="168"/>
      <c r="AT533" s="169" t="s">
        <v>149</v>
      </c>
      <c r="AU533" s="169" t="s">
        <v>146</v>
      </c>
      <c r="AV533" s="12" t="s">
        <v>80</v>
      </c>
      <c r="AW533" s="12" t="s">
        <v>29</v>
      </c>
      <c r="AX533" s="12" t="s">
        <v>73</v>
      </c>
      <c r="AY533" s="169" t="s">
        <v>140</v>
      </c>
    </row>
    <row r="534" spans="2:65" s="10" customFormat="1" ht="16.5" customHeight="1">
      <c r="B534" s="147"/>
      <c r="C534" s="148"/>
      <c r="D534" s="148"/>
      <c r="E534" s="149" t="s">
        <v>5</v>
      </c>
      <c r="F534" s="239" t="s">
        <v>776</v>
      </c>
      <c r="G534" s="240"/>
      <c r="H534" s="240"/>
      <c r="I534" s="240"/>
      <c r="J534" s="148"/>
      <c r="K534" s="150">
        <v>0.39600000000000002</v>
      </c>
      <c r="L534" s="148"/>
      <c r="M534" s="148"/>
      <c r="N534" s="148"/>
      <c r="O534" s="148"/>
      <c r="P534" s="148"/>
      <c r="Q534" s="148"/>
      <c r="R534" s="151"/>
      <c r="T534" s="152"/>
      <c r="U534" s="148"/>
      <c r="V534" s="148"/>
      <c r="W534" s="148"/>
      <c r="X534" s="148"/>
      <c r="Y534" s="148"/>
      <c r="Z534" s="148"/>
      <c r="AA534" s="153"/>
      <c r="AT534" s="154" t="s">
        <v>149</v>
      </c>
      <c r="AU534" s="154" t="s">
        <v>146</v>
      </c>
      <c r="AV534" s="10" t="s">
        <v>146</v>
      </c>
      <c r="AW534" s="10" t="s">
        <v>29</v>
      </c>
      <c r="AX534" s="10" t="s">
        <v>73</v>
      </c>
      <c r="AY534" s="154" t="s">
        <v>140</v>
      </c>
    </row>
    <row r="535" spans="2:65" s="12" customFormat="1" ht="16.5" customHeight="1">
      <c r="B535" s="163"/>
      <c r="C535" s="164"/>
      <c r="D535" s="164"/>
      <c r="E535" s="165" t="s">
        <v>5</v>
      </c>
      <c r="F535" s="245" t="s">
        <v>770</v>
      </c>
      <c r="G535" s="246"/>
      <c r="H535" s="246"/>
      <c r="I535" s="246"/>
      <c r="J535" s="164"/>
      <c r="K535" s="165" t="s">
        <v>5</v>
      </c>
      <c r="L535" s="164"/>
      <c r="M535" s="164"/>
      <c r="N535" s="164"/>
      <c r="O535" s="164"/>
      <c r="P535" s="164"/>
      <c r="Q535" s="164"/>
      <c r="R535" s="166"/>
      <c r="T535" s="167"/>
      <c r="U535" s="164"/>
      <c r="V535" s="164"/>
      <c r="W535" s="164"/>
      <c r="X535" s="164"/>
      <c r="Y535" s="164"/>
      <c r="Z535" s="164"/>
      <c r="AA535" s="168"/>
      <c r="AT535" s="169" t="s">
        <v>149</v>
      </c>
      <c r="AU535" s="169" t="s">
        <v>146</v>
      </c>
      <c r="AV535" s="12" t="s">
        <v>80</v>
      </c>
      <c r="AW535" s="12" t="s">
        <v>29</v>
      </c>
      <c r="AX535" s="12" t="s">
        <v>73</v>
      </c>
      <c r="AY535" s="169" t="s">
        <v>140</v>
      </c>
    </row>
    <row r="536" spans="2:65" s="10" customFormat="1" ht="16.5" customHeight="1">
      <c r="B536" s="147"/>
      <c r="C536" s="148"/>
      <c r="D536" s="148"/>
      <c r="E536" s="149" t="s">
        <v>5</v>
      </c>
      <c r="F536" s="239" t="s">
        <v>777</v>
      </c>
      <c r="G536" s="240"/>
      <c r="H536" s="240"/>
      <c r="I536" s="240"/>
      <c r="J536" s="148"/>
      <c r="K536" s="150">
        <v>0.77</v>
      </c>
      <c r="L536" s="148"/>
      <c r="M536" s="148"/>
      <c r="N536" s="148"/>
      <c r="O536" s="148"/>
      <c r="P536" s="148"/>
      <c r="Q536" s="148"/>
      <c r="R536" s="151"/>
      <c r="T536" s="152"/>
      <c r="U536" s="148"/>
      <c r="V536" s="148"/>
      <c r="W536" s="148"/>
      <c r="X536" s="148"/>
      <c r="Y536" s="148"/>
      <c r="Z536" s="148"/>
      <c r="AA536" s="153"/>
      <c r="AT536" s="154" t="s">
        <v>149</v>
      </c>
      <c r="AU536" s="154" t="s">
        <v>146</v>
      </c>
      <c r="AV536" s="10" t="s">
        <v>146</v>
      </c>
      <c r="AW536" s="10" t="s">
        <v>29</v>
      </c>
      <c r="AX536" s="10" t="s">
        <v>73</v>
      </c>
      <c r="AY536" s="154" t="s">
        <v>140</v>
      </c>
    </row>
    <row r="537" spans="2:65" s="11" customFormat="1" ht="16.5" customHeight="1">
      <c r="B537" s="155"/>
      <c r="C537" s="156"/>
      <c r="D537" s="156"/>
      <c r="E537" s="157" t="s">
        <v>5</v>
      </c>
      <c r="F537" s="241" t="s">
        <v>156</v>
      </c>
      <c r="G537" s="242"/>
      <c r="H537" s="242"/>
      <c r="I537" s="242"/>
      <c r="J537" s="156"/>
      <c r="K537" s="158">
        <v>1.1659999999999999</v>
      </c>
      <c r="L537" s="156"/>
      <c r="M537" s="156"/>
      <c r="N537" s="156"/>
      <c r="O537" s="156"/>
      <c r="P537" s="156"/>
      <c r="Q537" s="156"/>
      <c r="R537" s="159"/>
      <c r="T537" s="160"/>
      <c r="U537" s="156"/>
      <c r="V537" s="156"/>
      <c r="W537" s="156"/>
      <c r="X537" s="156"/>
      <c r="Y537" s="156"/>
      <c r="Z537" s="156"/>
      <c r="AA537" s="161"/>
      <c r="AT537" s="162" t="s">
        <v>149</v>
      </c>
      <c r="AU537" s="162" t="s">
        <v>146</v>
      </c>
      <c r="AV537" s="11" t="s">
        <v>145</v>
      </c>
      <c r="AW537" s="11" t="s">
        <v>29</v>
      </c>
      <c r="AX537" s="11" t="s">
        <v>80</v>
      </c>
      <c r="AY537" s="162" t="s">
        <v>140</v>
      </c>
    </row>
    <row r="538" spans="2:65" s="1" customFormat="1" ht="38.25" customHeight="1">
      <c r="B538" s="136"/>
      <c r="C538" s="137" t="s">
        <v>778</v>
      </c>
      <c r="D538" s="137" t="s">
        <v>141</v>
      </c>
      <c r="E538" s="138" t="s">
        <v>779</v>
      </c>
      <c r="F538" s="235" t="s">
        <v>780</v>
      </c>
      <c r="G538" s="235"/>
      <c r="H538" s="235"/>
      <c r="I538" s="235"/>
      <c r="J538" s="139" t="s">
        <v>235</v>
      </c>
      <c r="K538" s="140">
        <v>11.8</v>
      </c>
      <c r="L538" s="236"/>
      <c r="M538" s="236"/>
      <c r="N538" s="236">
        <f>ROUND(L538*K538,3)</f>
        <v>0</v>
      </c>
      <c r="O538" s="236"/>
      <c r="P538" s="236"/>
      <c r="Q538" s="236"/>
      <c r="R538" s="141"/>
      <c r="T538" s="142" t="s">
        <v>5</v>
      </c>
      <c r="U538" s="43" t="s">
        <v>40</v>
      </c>
      <c r="V538" s="143">
        <v>0.183</v>
      </c>
      <c r="W538" s="143">
        <f>V538*K538</f>
        <v>2.1594000000000002</v>
      </c>
      <c r="X538" s="143">
        <v>0</v>
      </c>
      <c r="Y538" s="143">
        <f>X538*K538</f>
        <v>0</v>
      </c>
      <c r="Z538" s="143">
        <v>0</v>
      </c>
      <c r="AA538" s="144">
        <f>Z538*K538</f>
        <v>0</v>
      </c>
      <c r="AR538" s="21" t="s">
        <v>243</v>
      </c>
      <c r="AT538" s="21" t="s">
        <v>141</v>
      </c>
      <c r="AU538" s="21" t="s">
        <v>146</v>
      </c>
      <c r="AY538" s="21" t="s">
        <v>140</v>
      </c>
      <c r="BE538" s="145">
        <f>IF(U538="základná",N538,0)</f>
        <v>0</v>
      </c>
      <c r="BF538" s="145">
        <f>IF(U538="znížená",N538,0)</f>
        <v>0</v>
      </c>
      <c r="BG538" s="145">
        <f>IF(U538="zákl. prenesená",N538,0)</f>
        <v>0</v>
      </c>
      <c r="BH538" s="145">
        <f>IF(U538="zníž. prenesená",N538,0)</f>
        <v>0</v>
      </c>
      <c r="BI538" s="145">
        <f>IF(U538="nulová",N538,0)</f>
        <v>0</v>
      </c>
      <c r="BJ538" s="21" t="s">
        <v>146</v>
      </c>
      <c r="BK538" s="146">
        <f>ROUND(L538*K538,3)</f>
        <v>0</v>
      </c>
      <c r="BL538" s="21" t="s">
        <v>243</v>
      </c>
      <c r="BM538" s="21" t="s">
        <v>781</v>
      </c>
    </row>
    <row r="539" spans="2:65" s="12" customFormat="1" ht="16.5" customHeight="1">
      <c r="B539" s="163"/>
      <c r="C539" s="164"/>
      <c r="D539" s="164"/>
      <c r="E539" s="165" t="s">
        <v>5</v>
      </c>
      <c r="F539" s="243" t="s">
        <v>782</v>
      </c>
      <c r="G539" s="244"/>
      <c r="H539" s="244"/>
      <c r="I539" s="244"/>
      <c r="J539" s="164"/>
      <c r="K539" s="165" t="s">
        <v>5</v>
      </c>
      <c r="L539" s="164"/>
      <c r="M539" s="164"/>
      <c r="N539" s="164"/>
      <c r="O539" s="164"/>
      <c r="P539" s="164"/>
      <c r="Q539" s="164"/>
      <c r="R539" s="166"/>
      <c r="T539" s="167"/>
      <c r="U539" s="164"/>
      <c r="V539" s="164"/>
      <c r="W539" s="164"/>
      <c r="X539" s="164"/>
      <c r="Y539" s="164"/>
      <c r="Z539" s="164"/>
      <c r="AA539" s="168"/>
      <c r="AT539" s="169" t="s">
        <v>149</v>
      </c>
      <c r="AU539" s="169" t="s">
        <v>146</v>
      </c>
      <c r="AV539" s="12" t="s">
        <v>80</v>
      </c>
      <c r="AW539" s="12" t="s">
        <v>29</v>
      </c>
      <c r="AX539" s="12" t="s">
        <v>73</v>
      </c>
      <c r="AY539" s="169" t="s">
        <v>140</v>
      </c>
    </row>
    <row r="540" spans="2:65" s="10" customFormat="1" ht="16.5" customHeight="1">
      <c r="B540" s="147"/>
      <c r="C540" s="148"/>
      <c r="D540" s="148"/>
      <c r="E540" s="149" t="s">
        <v>5</v>
      </c>
      <c r="F540" s="239" t="s">
        <v>783</v>
      </c>
      <c r="G540" s="240"/>
      <c r="H540" s="240"/>
      <c r="I540" s="240"/>
      <c r="J540" s="148"/>
      <c r="K540" s="150">
        <v>11.8</v>
      </c>
      <c r="L540" s="148"/>
      <c r="M540" s="148"/>
      <c r="N540" s="148"/>
      <c r="O540" s="148"/>
      <c r="P540" s="148"/>
      <c r="Q540" s="148"/>
      <c r="R540" s="151"/>
      <c r="T540" s="152"/>
      <c r="U540" s="148"/>
      <c r="V540" s="148"/>
      <c r="W540" s="148"/>
      <c r="X540" s="148"/>
      <c r="Y540" s="148"/>
      <c r="Z540" s="148"/>
      <c r="AA540" s="153"/>
      <c r="AT540" s="154" t="s">
        <v>149</v>
      </c>
      <c r="AU540" s="154" t="s">
        <v>146</v>
      </c>
      <c r="AV540" s="10" t="s">
        <v>146</v>
      </c>
      <c r="AW540" s="10" t="s">
        <v>29</v>
      </c>
      <c r="AX540" s="10" t="s">
        <v>80</v>
      </c>
      <c r="AY540" s="154" t="s">
        <v>140</v>
      </c>
    </row>
    <row r="541" spans="2:65" s="1" customFormat="1" ht="25.5" customHeight="1">
      <c r="B541" s="136"/>
      <c r="C541" s="170" t="s">
        <v>784</v>
      </c>
      <c r="D541" s="170" t="s">
        <v>327</v>
      </c>
      <c r="E541" s="171" t="s">
        <v>785</v>
      </c>
      <c r="F541" s="247" t="s">
        <v>786</v>
      </c>
      <c r="G541" s="247"/>
      <c r="H541" s="247"/>
      <c r="I541" s="247"/>
      <c r="J541" s="172" t="s">
        <v>144</v>
      </c>
      <c r="K541" s="173">
        <v>0.42</v>
      </c>
      <c r="L541" s="248"/>
      <c r="M541" s="248"/>
      <c r="N541" s="248">
        <f>ROUND(L541*K541,3)</f>
        <v>0</v>
      </c>
      <c r="O541" s="236"/>
      <c r="P541" s="236"/>
      <c r="Q541" s="236"/>
      <c r="R541" s="141"/>
      <c r="T541" s="142" t="s">
        <v>5</v>
      </c>
      <c r="U541" s="43" t="s">
        <v>40</v>
      </c>
      <c r="V541" s="143">
        <v>0</v>
      </c>
      <c r="W541" s="143">
        <f>V541*K541</f>
        <v>0</v>
      </c>
      <c r="X541" s="143">
        <v>0.55000000000000004</v>
      </c>
      <c r="Y541" s="143">
        <f>X541*K541</f>
        <v>0.23100000000000001</v>
      </c>
      <c r="Z541" s="143">
        <v>0</v>
      </c>
      <c r="AA541" s="144">
        <f>Z541*K541</f>
        <v>0</v>
      </c>
      <c r="AR541" s="21" t="s">
        <v>326</v>
      </c>
      <c r="AT541" s="21" t="s">
        <v>327</v>
      </c>
      <c r="AU541" s="21" t="s">
        <v>146</v>
      </c>
      <c r="AY541" s="21" t="s">
        <v>140</v>
      </c>
      <c r="BE541" s="145">
        <f>IF(U541="základná",N541,0)</f>
        <v>0</v>
      </c>
      <c r="BF541" s="145">
        <f>IF(U541="znížená",N541,0)</f>
        <v>0</v>
      </c>
      <c r="BG541" s="145">
        <f>IF(U541="zákl. prenesená",N541,0)</f>
        <v>0</v>
      </c>
      <c r="BH541" s="145">
        <f>IF(U541="zníž. prenesená",N541,0)</f>
        <v>0</v>
      </c>
      <c r="BI541" s="145">
        <f>IF(U541="nulová",N541,0)</f>
        <v>0</v>
      </c>
      <c r="BJ541" s="21" t="s">
        <v>146</v>
      </c>
      <c r="BK541" s="146">
        <f>ROUND(L541*K541,3)</f>
        <v>0</v>
      </c>
      <c r="BL541" s="21" t="s">
        <v>243</v>
      </c>
      <c r="BM541" s="21" t="s">
        <v>787</v>
      </c>
    </row>
    <row r="542" spans="2:65" s="12" customFormat="1" ht="16.5" customHeight="1">
      <c r="B542" s="163"/>
      <c r="C542" s="164"/>
      <c r="D542" s="164"/>
      <c r="E542" s="165" t="s">
        <v>5</v>
      </c>
      <c r="F542" s="243" t="s">
        <v>782</v>
      </c>
      <c r="G542" s="244"/>
      <c r="H542" s="244"/>
      <c r="I542" s="244"/>
      <c r="J542" s="164"/>
      <c r="K542" s="165" t="s">
        <v>5</v>
      </c>
      <c r="L542" s="164"/>
      <c r="M542" s="164"/>
      <c r="N542" s="164"/>
      <c r="O542" s="164"/>
      <c r="P542" s="164"/>
      <c r="Q542" s="164"/>
      <c r="R542" s="166"/>
      <c r="T542" s="167"/>
      <c r="U542" s="164"/>
      <c r="V542" s="164"/>
      <c r="W542" s="164"/>
      <c r="X542" s="164"/>
      <c r="Y542" s="164"/>
      <c r="Z542" s="164"/>
      <c r="AA542" s="168"/>
      <c r="AT542" s="169" t="s">
        <v>149</v>
      </c>
      <c r="AU542" s="169" t="s">
        <v>146</v>
      </c>
      <c r="AV542" s="12" t="s">
        <v>80</v>
      </c>
      <c r="AW542" s="12" t="s">
        <v>29</v>
      </c>
      <c r="AX542" s="12" t="s">
        <v>73</v>
      </c>
      <c r="AY542" s="169" t="s">
        <v>140</v>
      </c>
    </row>
    <row r="543" spans="2:65" s="10" customFormat="1" ht="16.5" customHeight="1">
      <c r="B543" s="147"/>
      <c r="C543" s="148"/>
      <c r="D543" s="148"/>
      <c r="E543" s="149" t="s">
        <v>5</v>
      </c>
      <c r="F543" s="239" t="s">
        <v>788</v>
      </c>
      <c r="G543" s="240"/>
      <c r="H543" s="240"/>
      <c r="I543" s="240"/>
      <c r="J543" s="148"/>
      <c r="K543" s="150">
        <v>0.38900000000000001</v>
      </c>
      <c r="L543" s="148"/>
      <c r="M543" s="148"/>
      <c r="N543" s="148"/>
      <c r="O543" s="148"/>
      <c r="P543" s="148"/>
      <c r="Q543" s="148"/>
      <c r="R543" s="151"/>
      <c r="T543" s="152"/>
      <c r="U543" s="148"/>
      <c r="V543" s="148"/>
      <c r="W543" s="148"/>
      <c r="X543" s="148"/>
      <c r="Y543" s="148"/>
      <c r="Z543" s="148"/>
      <c r="AA543" s="153"/>
      <c r="AT543" s="154" t="s">
        <v>149</v>
      </c>
      <c r="AU543" s="154" t="s">
        <v>146</v>
      </c>
      <c r="AV543" s="10" t="s">
        <v>146</v>
      </c>
      <c r="AW543" s="10" t="s">
        <v>29</v>
      </c>
      <c r="AX543" s="10" t="s">
        <v>80</v>
      </c>
      <c r="AY543" s="154" t="s">
        <v>140</v>
      </c>
    </row>
    <row r="544" spans="2:65" s="1" customFormat="1" ht="38.25" customHeight="1">
      <c r="B544" s="136"/>
      <c r="C544" s="137" t="s">
        <v>789</v>
      </c>
      <c r="D544" s="137" t="s">
        <v>141</v>
      </c>
      <c r="E544" s="138" t="s">
        <v>790</v>
      </c>
      <c r="F544" s="235" t="s">
        <v>791</v>
      </c>
      <c r="G544" s="235"/>
      <c r="H544" s="235"/>
      <c r="I544" s="235"/>
      <c r="J544" s="139" t="s">
        <v>235</v>
      </c>
      <c r="K544" s="140">
        <v>16.8</v>
      </c>
      <c r="L544" s="236"/>
      <c r="M544" s="236"/>
      <c r="N544" s="236">
        <f>ROUND(L544*K544,3)</f>
        <v>0</v>
      </c>
      <c r="O544" s="236"/>
      <c r="P544" s="236"/>
      <c r="Q544" s="236"/>
      <c r="R544" s="141"/>
      <c r="T544" s="142" t="s">
        <v>5</v>
      </c>
      <c r="U544" s="43" t="s">
        <v>40</v>
      </c>
      <c r="V544" s="143">
        <v>0.22134999999999999</v>
      </c>
      <c r="W544" s="143">
        <f>V544*K544</f>
        <v>3.71868</v>
      </c>
      <c r="X544" s="143">
        <v>0</v>
      </c>
      <c r="Y544" s="143">
        <f>X544*K544</f>
        <v>0</v>
      </c>
      <c r="Z544" s="143">
        <v>0</v>
      </c>
      <c r="AA544" s="144">
        <f>Z544*K544</f>
        <v>0</v>
      </c>
      <c r="AR544" s="21" t="s">
        <v>243</v>
      </c>
      <c r="AT544" s="21" t="s">
        <v>141</v>
      </c>
      <c r="AU544" s="21" t="s">
        <v>146</v>
      </c>
      <c r="AY544" s="21" t="s">
        <v>140</v>
      </c>
      <c r="BE544" s="145">
        <f>IF(U544="základná",N544,0)</f>
        <v>0</v>
      </c>
      <c r="BF544" s="145">
        <f>IF(U544="znížená",N544,0)</f>
        <v>0</v>
      </c>
      <c r="BG544" s="145">
        <f>IF(U544="zákl. prenesená",N544,0)</f>
        <v>0</v>
      </c>
      <c r="BH544" s="145">
        <f>IF(U544="zníž. prenesená",N544,0)</f>
        <v>0</v>
      </c>
      <c r="BI544" s="145">
        <f>IF(U544="nulová",N544,0)</f>
        <v>0</v>
      </c>
      <c r="BJ544" s="21" t="s">
        <v>146</v>
      </c>
      <c r="BK544" s="146">
        <f>ROUND(L544*K544,3)</f>
        <v>0</v>
      </c>
      <c r="BL544" s="21" t="s">
        <v>243</v>
      </c>
      <c r="BM544" s="21" t="s">
        <v>792</v>
      </c>
    </row>
    <row r="545" spans="2:65" s="12" customFormat="1" ht="16.5" customHeight="1">
      <c r="B545" s="163"/>
      <c r="C545" s="164"/>
      <c r="D545" s="164"/>
      <c r="E545" s="165" t="s">
        <v>5</v>
      </c>
      <c r="F545" s="243" t="s">
        <v>592</v>
      </c>
      <c r="G545" s="244"/>
      <c r="H545" s="244"/>
      <c r="I545" s="244"/>
      <c r="J545" s="164"/>
      <c r="K545" s="165" t="s">
        <v>5</v>
      </c>
      <c r="L545" s="164"/>
      <c r="M545" s="164"/>
      <c r="N545" s="164"/>
      <c r="O545" s="164"/>
      <c r="P545" s="164"/>
      <c r="Q545" s="164"/>
      <c r="R545" s="166"/>
      <c r="T545" s="167"/>
      <c r="U545" s="164"/>
      <c r="V545" s="164"/>
      <c r="W545" s="164"/>
      <c r="X545" s="164"/>
      <c r="Y545" s="164"/>
      <c r="Z545" s="164"/>
      <c r="AA545" s="168"/>
      <c r="AT545" s="169" t="s">
        <v>149</v>
      </c>
      <c r="AU545" s="169" t="s">
        <v>146</v>
      </c>
      <c r="AV545" s="12" t="s">
        <v>80</v>
      </c>
      <c r="AW545" s="12" t="s">
        <v>29</v>
      </c>
      <c r="AX545" s="12" t="s">
        <v>73</v>
      </c>
      <c r="AY545" s="169" t="s">
        <v>140</v>
      </c>
    </row>
    <row r="546" spans="2:65" s="10" customFormat="1" ht="16.5" customHeight="1">
      <c r="B546" s="147"/>
      <c r="C546" s="148"/>
      <c r="D546" s="148"/>
      <c r="E546" s="149" t="s">
        <v>5</v>
      </c>
      <c r="F546" s="239" t="s">
        <v>793</v>
      </c>
      <c r="G546" s="240"/>
      <c r="H546" s="240"/>
      <c r="I546" s="240"/>
      <c r="J546" s="148"/>
      <c r="K546" s="150">
        <v>16.8</v>
      </c>
      <c r="L546" s="148"/>
      <c r="M546" s="148"/>
      <c r="N546" s="148"/>
      <c r="O546" s="148"/>
      <c r="P546" s="148"/>
      <c r="Q546" s="148"/>
      <c r="R546" s="151"/>
      <c r="T546" s="152"/>
      <c r="U546" s="148"/>
      <c r="V546" s="148"/>
      <c r="W546" s="148"/>
      <c r="X546" s="148"/>
      <c r="Y546" s="148"/>
      <c r="Z546" s="148"/>
      <c r="AA546" s="153"/>
      <c r="AT546" s="154" t="s">
        <v>149</v>
      </c>
      <c r="AU546" s="154" t="s">
        <v>146</v>
      </c>
      <c r="AV546" s="10" t="s">
        <v>146</v>
      </c>
      <c r="AW546" s="10" t="s">
        <v>29</v>
      </c>
      <c r="AX546" s="10" t="s">
        <v>80</v>
      </c>
      <c r="AY546" s="154" t="s">
        <v>140</v>
      </c>
    </row>
    <row r="547" spans="2:65" s="1" customFormat="1" ht="25.5" customHeight="1">
      <c r="B547" s="136"/>
      <c r="C547" s="170" t="s">
        <v>794</v>
      </c>
      <c r="D547" s="170" t="s">
        <v>327</v>
      </c>
      <c r="E547" s="171" t="s">
        <v>795</v>
      </c>
      <c r="F547" s="247" t="s">
        <v>796</v>
      </c>
      <c r="G547" s="247"/>
      <c r="H547" s="247"/>
      <c r="I547" s="247"/>
      <c r="J547" s="172" t="s">
        <v>144</v>
      </c>
      <c r="K547" s="173">
        <v>0.87</v>
      </c>
      <c r="L547" s="248"/>
      <c r="M547" s="248"/>
      <c r="N547" s="248">
        <f>ROUND(L547*K547,3)</f>
        <v>0</v>
      </c>
      <c r="O547" s="236"/>
      <c r="P547" s="236"/>
      <c r="Q547" s="236"/>
      <c r="R547" s="141"/>
      <c r="T547" s="142" t="s">
        <v>5</v>
      </c>
      <c r="U547" s="43" t="s">
        <v>40</v>
      </c>
      <c r="V547" s="143">
        <v>0</v>
      </c>
      <c r="W547" s="143">
        <f>V547*K547</f>
        <v>0</v>
      </c>
      <c r="X547" s="143">
        <v>0.55000000000000004</v>
      </c>
      <c r="Y547" s="143">
        <f>X547*K547</f>
        <v>0.47850000000000004</v>
      </c>
      <c r="Z547" s="143">
        <v>0</v>
      </c>
      <c r="AA547" s="144">
        <f>Z547*K547</f>
        <v>0</v>
      </c>
      <c r="AR547" s="21" t="s">
        <v>326</v>
      </c>
      <c r="AT547" s="21" t="s">
        <v>327</v>
      </c>
      <c r="AU547" s="21" t="s">
        <v>146</v>
      </c>
      <c r="AY547" s="21" t="s">
        <v>140</v>
      </c>
      <c r="BE547" s="145">
        <f>IF(U547="základná",N547,0)</f>
        <v>0</v>
      </c>
      <c r="BF547" s="145">
        <f>IF(U547="znížená",N547,0)</f>
        <v>0</v>
      </c>
      <c r="BG547" s="145">
        <f>IF(U547="zákl. prenesená",N547,0)</f>
        <v>0</v>
      </c>
      <c r="BH547" s="145">
        <f>IF(U547="zníž. prenesená",N547,0)</f>
        <v>0</v>
      </c>
      <c r="BI547" s="145">
        <f>IF(U547="nulová",N547,0)</f>
        <v>0</v>
      </c>
      <c r="BJ547" s="21" t="s">
        <v>146</v>
      </c>
      <c r="BK547" s="146">
        <f>ROUND(L547*K547,3)</f>
        <v>0</v>
      </c>
      <c r="BL547" s="21" t="s">
        <v>243</v>
      </c>
      <c r="BM547" s="21" t="s">
        <v>797</v>
      </c>
    </row>
    <row r="548" spans="2:65" s="12" customFormat="1" ht="16.5" customHeight="1">
      <c r="B548" s="163"/>
      <c r="C548" s="164"/>
      <c r="D548" s="164"/>
      <c r="E548" s="165" t="s">
        <v>5</v>
      </c>
      <c r="F548" s="243" t="s">
        <v>592</v>
      </c>
      <c r="G548" s="244"/>
      <c r="H548" s="244"/>
      <c r="I548" s="244"/>
      <c r="J548" s="164"/>
      <c r="K548" s="165" t="s">
        <v>5</v>
      </c>
      <c r="L548" s="164"/>
      <c r="M548" s="164"/>
      <c r="N548" s="164"/>
      <c r="O548" s="164"/>
      <c r="P548" s="164"/>
      <c r="Q548" s="164"/>
      <c r="R548" s="166"/>
      <c r="T548" s="167"/>
      <c r="U548" s="164"/>
      <c r="V548" s="164"/>
      <c r="W548" s="164"/>
      <c r="X548" s="164"/>
      <c r="Y548" s="164"/>
      <c r="Z548" s="164"/>
      <c r="AA548" s="168"/>
      <c r="AT548" s="169" t="s">
        <v>149</v>
      </c>
      <c r="AU548" s="169" t="s">
        <v>146</v>
      </c>
      <c r="AV548" s="12" t="s">
        <v>80</v>
      </c>
      <c r="AW548" s="12" t="s">
        <v>29</v>
      </c>
      <c r="AX548" s="12" t="s">
        <v>73</v>
      </c>
      <c r="AY548" s="169" t="s">
        <v>140</v>
      </c>
    </row>
    <row r="549" spans="2:65" s="10" customFormat="1" ht="16.5" customHeight="1">
      <c r="B549" s="147"/>
      <c r="C549" s="148"/>
      <c r="D549" s="148"/>
      <c r="E549" s="149" t="s">
        <v>5</v>
      </c>
      <c r="F549" s="239" t="s">
        <v>798</v>
      </c>
      <c r="G549" s="240"/>
      <c r="H549" s="240"/>
      <c r="I549" s="240"/>
      <c r="J549" s="148"/>
      <c r="K549" s="150">
        <v>0.80600000000000005</v>
      </c>
      <c r="L549" s="148"/>
      <c r="M549" s="148"/>
      <c r="N549" s="148"/>
      <c r="O549" s="148"/>
      <c r="P549" s="148"/>
      <c r="Q549" s="148"/>
      <c r="R549" s="151"/>
      <c r="T549" s="152"/>
      <c r="U549" s="148"/>
      <c r="V549" s="148"/>
      <c r="W549" s="148"/>
      <c r="X549" s="148"/>
      <c r="Y549" s="148"/>
      <c r="Z549" s="148"/>
      <c r="AA549" s="153"/>
      <c r="AT549" s="154" t="s">
        <v>149</v>
      </c>
      <c r="AU549" s="154" t="s">
        <v>146</v>
      </c>
      <c r="AV549" s="10" t="s">
        <v>146</v>
      </c>
      <c r="AW549" s="10" t="s">
        <v>29</v>
      </c>
      <c r="AX549" s="10" t="s">
        <v>80</v>
      </c>
      <c r="AY549" s="154" t="s">
        <v>140</v>
      </c>
    </row>
    <row r="550" spans="2:65" s="1" customFormat="1" ht="25.5" customHeight="1">
      <c r="B550" s="136"/>
      <c r="C550" s="137" t="s">
        <v>799</v>
      </c>
      <c r="D550" s="137" t="s">
        <v>141</v>
      </c>
      <c r="E550" s="138" t="s">
        <v>800</v>
      </c>
      <c r="F550" s="235" t="s">
        <v>801</v>
      </c>
      <c r="G550" s="235"/>
      <c r="H550" s="235"/>
      <c r="I550" s="235"/>
      <c r="J550" s="139" t="s">
        <v>144</v>
      </c>
      <c r="K550" s="140">
        <v>4.883</v>
      </c>
      <c r="L550" s="236"/>
      <c r="M550" s="236"/>
      <c r="N550" s="236">
        <f>ROUND(L550*K550,3)</f>
        <v>0</v>
      </c>
      <c r="O550" s="236"/>
      <c r="P550" s="236"/>
      <c r="Q550" s="236"/>
      <c r="R550" s="141"/>
      <c r="T550" s="142" t="s">
        <v>5</v>
      </c>
      <c r="U550" s="43" t="s">
        <v>40</v>
      </c>
      <c r="V550" s="143">
        <v>1E-3</v>
      </c>
      <c r="W550" s="143">
        <f>V550*K550</f>
        <v>4.8830000000000002E-3</v>
      </c>
      <c r="X550" s="143">
        <v>2.9399999999999999E-3</v>
      </c>
      <c r="Y550" s="143">
        <f>X550*K550</f>
        <v>1.4356019999999999E-2</v>
      </c>
      <c r="Z550" s="143">
        <v>0</v>
      </c>
      <c r="AA550" s="144">
        <f>Z550*K550</f>
        <v>0</v>
      </c>
      <c r="AR550" s="21" t="s">
        <v>243</v>
      </c>
      <c r="AT550" s="21" t="s">
        <v>141</v>
      </c>
      <c r="AU550" s="21" t="s">
        <v>146</v>
      </c>
      <c r="AY550" s="21" t="s">
        <v>140</v>
      </c>
      <c r="BE550" s="145">
        <f>IF(U550="základná",N550,0)</f>
        <v>0</v>
      </c>
      <c r="BF550" s="145">
        <f>IF(U550="znížená",N550,0)</f>
        <v>0</v>
      </c>
      <c r="BG550" s="145">
        <f>IF(U550="zákl. prenesená",N550,0)</f>
        <v>0</v>
      </c>
      <c r="BH550" s="145">
        <f>IF(U550="zníž. prenesená",N550,0)</f>
        <v>0</v>
      </c>
      <c r="BI550" s="145">
        <f>IF(U550="nulová",N550,0)</f>
        <v>0</v>
      </c>
      <c r="BJ550" s="21" t="s">
        <v>146</v>
      </c>
      <c r="BK550" s="146">
        <f>ROUND(L550*K550,3)</f>
        <v>0</v>
      </c>
      <c r="BL550" s="21" t="s">
        <v>243</v>
      </c>
      <c r="BM550" s="21" t="s">
        <v>802</v>
      </c>
    </row>
    <row r="551" spans="2:65" s="10" customFormat="1" ht="16.5" customHeight="1">
      <c r="B551" s="147"/>
      <c r="C551" s="148"/>
      <c r="D551" s="148"/>
      <c r="E551" s="149" t="s">
        <v>5</v>
      </c>
      <c r="F551" s="237" t="s">
        <v>803</v>
      </c>
      <c r="G551" s="238"/>
      <c r="H551" s="238"/>
      <c r="I551" s="238"/>
      <c r="J551" s="148"/>
      <c r="K551" s="150">
        <v>4.883</v>
      </c>
      <c r="L551" s="148"/>
      <c r="M551" s="148"/>
      <c r="N551" s="148"/>
      <c r="O551" s="148"/>
      <c r="P551" s="148"/>
      <c r="Q551" s="148"/>
      <c r="R551" s="151"/>
      <c r="T551" s="152"/>
      <c r="U551" s="148"/>
      <c r="V551" s="148"/>
      <c r="W551" s="148"/>
      <c r="X551" s="148"/>
      <c r="Y551" s="148"/>
      <c r="Z551" s="148"/>
      <c r="AA551" s="153"/>
      <c r="AT551" s="154" t="s">
        <v>149</v>
      </c>
      <c r="AU551" s="154" t="s">
        <v>146</v>
      </c>
      <c r="AV551" s="10" t="s">
        <v>146</v>
      </c>
      <c r="AW551" s="10" t="s">
        <v>29</v>
      </c>
      <c r="AX551" s="10" t="s">
        <v>80</v>
      </c>
      <c r="AY551" s="154" t="s">
        <v>140</v>
      </c>
    </row>
    <row r="552" spans="2:65" s="1" customFormat="1" ht="25.5" customHeight="1">
      <c r="B552" s="136"/>
      <c r="C552" s="137" t="s">
        <v>804</v>
      </c>
      <c r="D552" s="137" t="s">
        <v>141</v>
      </c>
      <c r="E552" s="138" t="s">
        <v>805</v>
      </c>
      <c r="F552" s="235" t="s">
        <v>806</v>
      </c>
      <c r="G552" s="235"/>
      <c r="H552" s="235"/>
      <c r="I552" s="235"/>
      <c r="J552" s="139" t="s">
        <v>494</v>
      </c>
      <c r="K552" s="140">
        <v>140.72</v>
      </c>
      <c r="L552" s="236"/>
      <c r="M552" s="236"/>
      <c r="N552" s="236">
        <f>ROUND(L552*K552,3)</f>
        <v>0</v>
      </c>
      <c r="O552" s="236"/>
      <c r="P552" s="236"/>
      <c r="Q552" s="236"/>
      <c r="R552" s="141"/>
      <c r="T552" s="142" t="s">
        <v>5</v>
      </c>
      <c r="U552" s="43" t="s">
        <v>40</v>
      </c>
      <c r="V552" s="143">
        <v>0</v>
      </c>
      <c r="W552" s="143">
        <f>V552*K552</f>
        <v>0</v>
      </c>
      <c r="X552" s="143">
        <v>0</v>
      </c>
      <c r="Y552" s="143">
        <f>X552*K552</f>
        <v>0</v>
      </c>
      <c r="Z552" s="143">
        <v>0</v>
      </c>
      <c r="AA552" s="144">
        <f>Z552*K552</f>
        <v>0</v>
      </c>
      <c r="AR552" s="21" t="s">
        <v>243</v>
      </c>
      <c r="AT552" s="21" t="s">
        <v>141</v>
      </c>
      <c r="AU552" s="21" t="s">
        <v>146</v>
      </c>
      <c r="AY552" s="21" t="s">
        <v>140</v>
      </c>
      <c r="BE552" s="145">
        <f>IF(U552="základná",N552,0)</f>
        <v>0</v>
      </c>
      <c r="BF552" s="145">
        <f>IF(U552="znížená",N552,0)</f>
        <v>0</v>
      </c>
      <c r="BG552" s="145">
        <f>IF(U552="zákl. prenesená",N552,0)</f>
        <v>0</v>
      </c>
      <c r="BH552" s="145">
        <f>IF(U552="zníž. prenesená",N552,0)</f>
        <v>0</v>
      </c>
      <c r="BI552" s="145">
        <f>IF(U552="nulová",N552,0)</f>
        <v>0</v>
      </c>
      <c r="BJ552" s="21" t="s">
        <v>146</v>
      </c>
      <c r="BK552" s="146">
        <f>ROUND(L552*K552,3)</f>
        <v>0</v>
      </c>
      <c r="BL552" s="21" t="s">
        <v>243</v>
      </c>
      <c r="BM552" s="21" t="s">
        <v>807</v>
      </c>
    </row>
    <row r="553" spans="2:65" s="9" customFormat="1" ht="29.85" customHeight="1">
      <c r="B553" s="125"/>
      <c r="C553" s="126"/>
      <c r="D553" s="135" t="s">
        <v>113</v>
      </c>
      <c r="E553" s="135"/>
      <c r="F553" s="135"/>
      <c r="G553" s="135"/>
      <c r="H553" s="135"/>
      <c r="I553" s="135"/>
      <c r="J553" s="135"/>
      <c r="K553" s="135"/>
      <c r="L553" s="135"/>
      <c r="M553" s="135"/>
      <c r="N553" s="252">
        <f>BK553</f>
        <v>0</v>
      </c>
      <c r="O553" s="253"/>
      <c r="P553" s="253"/>
      <c r="Q553" s="253"/>
      <c r="R553" s="128"/>
      <c r="T553" s="129"/>
      <c r="U553" s="126"/>
      <c r="V553" s="126"/>
      <c r="W553" s="130">
        <f>SUM(W554:W557)</f>
        <v>57.684479999999994</v>
      </c>
      <c r="X553" s="126"/>
      <c r="Y553" s="130">
        <f>SUM(Y554:Y557)</f>
        <v>2.2060415999999998</v>
      </c>
      <c r="Z553" s="126"/>
      <c r="AA553" s="131">
        <f>SUM(AA554:AA557)</f>
        <v>0</v>
      </c>
      <c r="AR553" s="132" t="s">
        <v>146</v>
      </c>
      <c r="AT553" s="133" t="s">
        <v>72</v>
      </c>
      <c r="AU553" s="133" t="s">
        <v>80</v>
      </c>
      <c r="AY553" s="132" t="s">
        <v>140</v>
      </c>
      <c r="BK553" s="134">
        <f>SUM(BK554:BK557)</f>
        <v>0</v>
      </c>
    </row>
    <row r="554" spans="2:65" s="1" customFormat="1" ht="38.25" customHeight="1">
      <c r="B554" s="136"/>
      <c r="C554" s="137" t="s">
        <v>808</v>
      </c>
      <c r="D554" s="137" t="s">
        <v>141</v>
      </c>
      <c r="E554" s="138" t="s">
        <v>809</v>
      </c>
      <c r="F554" s="235" t="s">
        <v>810</v>
      </c>
      <c r="G554" s="235"/>
      <c r="H554" s="235"/>
      <c r="I554" s="235"/>
      <c r="J554" s="139" t="s">
        <v>201</v>
      </c>
      <c r="K554" s="140">
        <v>97.44</v>
      </c>
      <c r="L554" s="236"/>
      <c r="M554" s="236"/>
      <c r="N554" s="236">
        <f>ROUND(L554*K554,3)</f>
        <v>0</v>
      </c>
      <c r="O554" s="236"/>
      <c r="P554" s="236"/>
      <c r="Q554" s="236"/>
      <c r="R554" s="141"/>
      <c r="T554" s="142" t="s">
        <v>5</v>
      </c>
      <c r="U554" s="43" t="s">
        <v>40</v>
      </c>
      <c r="V554" s="143">
        <v>0.59199999999999997</v>
      </c>
      <c r="W554" s="143">
        <f>V554*K554</f>
        <v>57.684479999999994</v>
      </c>
      <c r="X554" s="143">
        <v>1.2199999999999999E-3</v>
      </c>
      <c r="Y554" s="143">
        <f>X554*K554</f>
        <v>0.11887679999999999</v>
      </c>
      <c r="Z554" s="143">
        <v>0</v>
      </c>
      <c r="AA554" s="144">
        <f>Z554*K554</f>
        <v>0</v>
      </c>
      <c r="AR554" s="21" t="s">
        <v>243</v>
      </c>
      <c r="AT554" s="21" t="s">
        <v>141</v>
      </c>
      <c r="AU554" s="21" t="s">
        <v>146</v>
      </c>
      <c r="AY554" s="21" t="s">
        <v>140</v>
      </c>
      <c r="BE554" s="145">
        <f>IF(U554="základná",N554,0)</f>
        <v>0</v>
      </c>
      <c r="BF554" s="145">
        <f>IF(U554="znížená",N554,0)</f>
        <v>0</v>
      </c>
      <c r="BG554" s="145">
        <f>IF(U554="zákl. prenesená",N554,0)</f>
        <v>0</v>
      </c>
      <c r="BH554" s="145">
        <f>IF(U554="zníž. prenesená",N554,0)</f>
        <v>0</v>
      </c>
      <c r="BI554" s="145">
        <f>IF(U554="nulová",N554,0)</f>
        <v>0</v>
      </c>
      <c r="BJ554" s="21" t="s">
        <v>146</v>
      </c>
      <c r="BK554" s="146">
        <f>ROUND(L554*K554,3)</f>
        <v>0</v>
      </c>
      <c r="BL554" s="21" t="s">
        <v>243</v>
      </c>
      <c r="BM554" s="21" t="s">
        <v>811</v>
      </c>
    </row>
    <row r="555" spans="2:65" s="10" customFormat="1" ht="16.5" customHeight="1">
      <c r="B555" s="147"/>
      <c r="C555" s="148"/>
      <c r="D555" s="148"/>
      <c r="E555" s="149" t="s">
        <v>5</v>
      </c>
      <c r="F555" s="237" t="s">
        <v>812</v>
      </c>
      <c r="G555" s="238"/>
      <c r="H555" s="238"/>
      <c r="I555" s="238"/>
      <c r="J555" s="148"/>
      <c r="K555" s="150">
        <v>97.44</v>
      </c>
      <c r="L555" s="148"/>
      <c r="M555" s="148"/>
      <c r="N555" s="148"/>
      <c r="O555" s="148"/>
      <c r="P555" s="148"/>
      <c r="Q555" s="148"/>
      <c r="R555" s="151"/>
      <c r="T555" s="152"/>
      <c r="U555" s="148"/>
      <c r="V555" s="148"/>
      <c r="W555" s="148"/>
      <c r="X555" s="148"/>
      <c r="Y555" s="148"/>
      <c r="Z555" s="148"/>
      <c r="AA555" s="153"/>
      <c r="AT555" s="154" t="s">
        <v>149</v>
      </c>
      <c r="AU555" s="154" t="s">
        <v>146</v>
      </c>
      <c r="AV555" s="10" t="s">
        <v>146</v>
      </c>
      <c r="AW555" s="10" t="s">
        <v>29</v>
      </c>
      <c r="AX555" s="10" t="s">
        <v>80</v>
      </c>
      <c r="AY555" s="154" t="s">
        <v>140</v>
      </c>
    </row>
    <row r="556" spans="2:65" s="1" customFormat="1" ht="38.25" customHeight="1">
      <c r="B556" s="136"/>
      <c r="C556" s="170" t="s">
        <v>813</v>
      </c>
      <c r="D556" s="170" t="s">
        <v>327</v>
      </c>
      <c r="E556" s="171" t="s">
        <v>814</v>
      </c>
      <c r="F556" s="247" t="s">
        <v>815</v>
      </c>
      <c r="G556" s="247"/>
      <c r="H556" s="247"/>
      <c r="I556" s="247"/>
      <c r="J556" s="172" t="s">
        <v>201</v>
      </c>
      <c r="K556" s="173">
        <v>204.624</v>
      </c>
      <c r="L556" s="248"/>
      <c r="M556" s="248"/>
      <c r="N556" s="248">
        <f>ROUND(L556*K556,3)</f>
        <v>0</v>
      </c>
      <c r="O556" s="236"/>
      <c r="P556" s="236"/>
      <c r="Q556" s="236"/>
      <c r="R556" s="141"/>
      <c r="T556" s="142" t="s">
        <v>5</v>
      </c>
      <c r="U556" s="43" t="s">
        <v>40</v>
      </c>
      <c r="V556" s="143">
        <v>0</v>
      </c>
      <c r="W556" s="143">
        <f>V556*K556</f>
        <v>0</v>
      </c>
      <c r="X556" s="143">
        <v>1.0200000000000001E-2</v>
      </c>
      <c r="Y556" s="143">
        <f>X556*K556</f>
        <v>2.0871648</v>
      </c>
      <c r="Z556" s="143">
        <v>0</v>
      </c>
      <c r="AA556" s="144">
        <f>Z556*K556</f>
        <v>0</v>
      </c>
      <c r="AR556" s="21" t="s">
        <v>326</v>
      </c>
      <c r="AT556" s="21" t="s">
        <v>327</v>
      </c>
      <c r="AU556" s="21" t="s">
        <v>146</v>
      </c>
      <c r="AY556" s="21" t="s">
        <v>140</v>
      </c>
      <c r="BE556" s="145">
        <f>IF(U556="základná",N556,0)</f>
        <v>0</v>
      </c>
      <c r="BF556" s="145">
        <f>IF(U556="znížená",N556,0)</f>
        <v>0</v>
      </c>
      <c r="BG556" s="145">
        <f>IF(U556="zákl. prenesená",N556,0)</f>
        <v>0</v>
      </c>
      <c r="BH556" s="145">
        <f>IF(U556="zníž. prenesená",N556,0)</f>
        <v>0</v>
      </c>
      <c r="BI556" s="145">
        <f>IF(U556="nulová",N556,0)</f>
        <v>0</v>
      </c>
      <c r="BJ556" s="21" t="s">
        <v>146</v>
      </c>
      <c r="BK556" s="146">
        <f>ROUND(L556*K556,3)</f>
        <v>0</v>
      </c>
      <c r="BL556" s="21" t="s">
        <v>243</v>
      </c>
      <c r="BM556" s="21" t="s">
        <v>816</v>
      </c>
    </row>
    <row r="557" spans="2:65" s="1" customFormat="1" ht="25.5" customHeight="1">
      <c r="B557" s="136"/>
      <c r="C557" s="137" t="s">
        <v>817</v>
      </c>
      <c r="D557" s="137" t="s">
        <v>141</v>
      </c>
      <c r="E557" s="138" t="s">
        <v>818</v>
      </c>
      <c r="F557" s="235" t="s">
        <v>819</v>
      </c>
      <c r="G557" s="235"/>
      <c r="H557" s="235"/>
      <c r="I557" s="235"/>
      <c r="J557" s="139" t="s">
        <v>494</v>
      </c>
      <c r="K557" s="140">
        <v>19.266999999999999</v>
      </c>
      <c r="L557" s="236"/>
      <c r="M557" s="236"/>
      <c r="N557" s="236">
        <f>ROUND(L557*K557,3)</f>
        <v>0</v>
      </c>
      <c r="O557" s="236"/>
      <c r="P557" s="236"/>
      <c r="Q557" s="236"/>
      <c r="R557" s="141"/>
      <c r="T557" s="142" t="s">
        <v>5</v>
      </c>
      <c r="U557" s="43" t="s">
        <v>40</v>
      </c>
      <c r="V557" s="143">
        <v>0</v>
      </c>
      <c r="W557" s="143">
        <f>V557*K557</f>
        <v>0</v>
      </c>
      <c r="X557" s="143">
        <v>0</v>
      </c>
      <c r="Y557" s="143">
        <f>X557*K557</f>
        <v>0</v>
      </c>
      <c r="Z557" s="143">
        <v>0</v>
      </c>
      <c r="AA557" s="144">
        <f>Z557*K557</f>
        <v>0</v>
      </c>
      <c r="AR557" s="21" t="s">
        <v>243</v>
      </c>
      <c r="AT557" s="21" t="s">
        <v>141</v>
      </c>
      <c r="AU557" s="21" t="s">
        <v>146</v>
      </c>
      <c r="AY557" s="21" t="s">
        <v>140</v>
      </c>
      <c r="BE557" s="145">
        <f>IF(U557="základná",N557,0)</f>
        <v>0</v>
      </c>
      <c r="BF557" s="145">
        <f>IF(U557="znížená",N557,0)</f>
        <v>0</v>
      </c>
      <c r="BG557" s="145">
        <f>IF(U557="zákl. prenesená",N557,0)</f>
        <v>0</v>
      </c>
      <c r="BH557" s="145">
        <f>IF(U557="zníž. prenesená",N557,0)</f>
        <v>0</v>
      </c>
      <c r="BI557" s="145">
        <f>IF(U557="nulová",N557,0)</f>
        <v>0</v>
      </c>
      <c r="BJ557" s="21" t="s">
        <v>146</v>
      </c>
      <c r="BK557" s="146">
        <f>ROUND(L557*K557,3)</f>
        <v>0</v>
      </c>
      <c r="BL557" s="21" t="s">
        <v>243</v>
      </c>
      <c r="BM557" s="21" t="s">
        <v>820</v>
      </c>
    </row>
    <row r="558" spans="2:65" s="9" customFormat="1" ht="29.85" customHeight="1">
      <c r="B558" s="125"/>
      <c r="C558" s="126"/>
      <c r="D558" s="135" t="s">
        <v>114</v>
      </c>
      <c r="E558" s="135"/>
      <c r="F558" s="135"/>
      <c r="G558" s="135"/>
      <c r="H558" s="135"/>
      <c r="I558" s="135"/>
      <c r="J558" s="135"/>
      <c r="K558" s="135"/>
      <c r="L558" s="135"/>
      <c r="M558" s="135"/>
      <c r="N558" s="252">
        <f>BK558</f>
        <v>0</v>
      </c>
      <c r="O558" s="253"/>
      <c r="P558" s="253"/>
      <c r="Q558" s="253"/>
      <c r="R558" s="128"/>
      <c r="T558" s="129"/>
      <c r="U558" s="126"/>
      <c r="V558" s="126"/>
      <c r="W558" s="130">
        <f>SUM(W559:W594)</f>
        <v>182.93320969999999</v>
      </c>
      <c r="X558" s="126"/>
      <c r="Y558" s="130">
        <f>SUM(Y559:Y594)</f>
        <v>0.88210739000000005</v>
      </c>
      <c r="Z558" s="126"/>
      <c r="AA558" s="131">
        <f>SUM(AA559:AA594)</f>
        <v>0</v>
      </c>
      <c r="AR558" s="132" t="s">
        <v>146</v>
      </c>
      <c r="AT558" s="133" t="s">
        <v>72</v>
      </c>
      <c r="AU558" s="133" t="s">
        <v>80</v>
      </c>
      <c r="AY558" s="132" t="s">
        <v>140</v>
      </c>
      <c r="BK558" s="134">
        <f>SUM(BK559:BK594)</f>
        <v>0</v>
      </c>
    </row>
    <row r="559" spans="2:65" s="1" customFormat="1" ht="25.5" customHeight="1">
      <c r="B559" s="136"/>
      <c r="C559" s="137" t="s">
        <v>821</v>
      </c>
      <c r="D559" s="137" t="s">
        <v>141</v>
      </c>
      <c r="E559" s="138" t="s">
        <v>822</v>
      </c>
      <c r="F559" s="235" t="s">
        <v>823</v>
      </c>
      <c r="G559" s="235"/>
      <c r="H559" s="235"/>
      <c r="I559" s="235"/>
      <c r="J559" s="139" t="s">
        <v>201</v>
      </c>
      <c r="K559" s="140">
        <v>140.334</v>
      </c>
      <c r="L559" s="236"/>
      <c r="M559" s="236"/>
      <c r="N559" s="236">
        <f>ROUND(L559*K559,3)</f>
        <v>0</v>
      </c>
      <c r="O559" s="236"/>
      <c r="P559" s="236"/>
      <c r="Q559" s="236"/>
      <c r="R559" s="141"/>
      <c r="T559" s="142" t="s">
        <v>5</v>
      </c>
      <c r="U559" s="43" t="s">
        <v>40</v>
      </c>
      <c r="V559" s="143">
        <v>0.66600000000000004</v>
      </c>
      <c r="W559" s="143">
        <f>V559*K559</f>
        <v>93.462444000000005</v>
      </c>
      <c r="X559" s="143">
        <v>8.0000000000000007E-5</v>
      </c>
      <c r="Y559" s="143">
        <f>X559*K559</f>
        <v>1.1226720000000001E-2</v>
      </c>
      <c r="Z559" s="143">
        <v>0</v>
      </c>
      <c r="AA559" s="144">
        <f>Z559*K559</f>
        <v>0</v>
      </c>
      <c r="AR559" s="21" t="s">
        <v>243</v>
      </c>
      <c r="AT559" s="21" t="s">
        <v>141</v>
      </c>
      <c r="AU559" s="21" t="s">
        <v>146</v>
      </c>
      <c r="AY559" s="21" t="s">
        <v>140</v>
      </c>
      <c r="BE559" s="145">
        <f>IF(U559="základná",N559,0)</f>
        <v>0</v>
      </c>
      <c r="BF559" s="145">
        <f>IF(U559="znížená",N559,0)</f>
        <v>0</v>
      </c>
      <c r="BG559" s="145">
        <f>IF(U559="zákl. prenesená",N559,0)</f>
        <v>0</v>
      </c>
      <c r="BH559" s="145">
        <f>IF(U559="zníž. prenesená",N559,0)</f>
        <v>0</v>
      </c>
      <c r="BI559" s="145">
        <f>IF(U559="nulová",N559,0)</f>
        <v>0</v>
      </c>
      <c r="BJ559" s="21" t="s">
        <v>146</v>
      </c>
      <c r="BK559" s="146">
        <f>ROUND(L559*K559,3)</f>
        <v>0</v>
      </c>
      <c r="BL559" s="21" t="s">
        <v>243</v>
      </c>
      <c r="BM559" s="21" t="s">
        <v>824</v>
      </c>
    </row>
    <row r="560" spans="2:65" s="10" customFormat="1" ht="16.5" customHeight="1">
      <c r="B560" s="147"/>
      <c r="C560" s="148"/>
      <c r="D560" s="148"/>
      <c r="E560" s="149" t="s">
        <v>5</v>
      </c>
      <c r="F560" s="237" t="s">
        <v>825</v>
      </c>
      <c r="G560" s="238"/>
      <c r="H560" s="238"/>
      <c r="I560" s="238"/>
      <c r="J560" s="148"/>
      <c r="K560" s="150">
        <v>140.334</v>
      </c>
      <c r="L560" s="148"/>
      <c r="M560" s="148"/>
      <c r="N560" s="148"/>
      <c r="O560" s="148"/>
      <c r="P560" s="148"/>
      <c r="Q560" s="148"/>
      <c r="R560" s="151"/>
      <c r="T560" s="152"/>
      <c r="U560" s="148"/>
      <c r="V560" s="148"/>
      <c r="W560" s="148"/>
      <c r="X560" s="148"/>
      <c r="Y560" s="148"/>
      <c r="Z560" s="148"/>
      <c r="AA560" s="153"/>
      <c r="AT560" s="154" t="s">
        <v>149</v>
      </c>
      <c r="AU560" s="154" t="s">
        <v>146</v>
      </c>
      <c r="AV560" s="10" t="s">
        <v>146</v>
      </c>
      <c r="AW560" s="10" t="s">
        <v>29</v>
      </c>
      <c r="AX560" s="10" t="s">
        <v>80</v>
      </c>
      <c r="AY560" s="154" t="s">
        <v>140</v>
      </c>
    </row>
    <row r="561" spans="2:65" s="1" customFormat="1" ht="25.5" customHeight="1">
      <c r="B561" s="136"/>
      <c r="C561" s="170" t="s">
        <v>826</v>
      </c>
      <c r="D561" s="170" t="s">
        <v>327</v>
      </c>
      <c r="E561" s="171" t="s">
        <v>827</v>
      </c>
      <c r="F561" s="247" t="s">
        <v>828</v>
      </c>
      <c r="G561" s="247"/>
      <c r="H561" s="247"/>
      <c r="I561" s="247"/>
      <c r="J561" s="172" t="s">
        <v>201</v>
      </c>
      <c r="K561" s="173">
        <v>150.15700000000001</v>
      </c>
      <c r="L561" s="248"/>
      <c r="M561" s="248"/>
      <c r="N561" s="248">
        <f>ROUND(L561*K561,3)</f>
        <v>0</v>
      </c>
      <c r="O561" s="236"/>
      <c r="P561" s="236"/>
      <c r="Q561" s="236"/>
      <c r="R561" s="141"/>
      <c r="T561" s="142" t="s">
        <v>5</v>
      </c>
      <c r="U561" s="43" t="s">
        <v>40</v>
      </c>
      <c r="V561" s="143">
        <v>0</v>
      </c>
      <c r="W561" s="143">
        <f>V561*K561</f>
        <v>0</v>
      </c>
      <c r="X561" s="143">
        <v>4.7000000000000002E-3</v>
      </c>
      <c r="Y561" s="143">
        <f>X561*K561</f>
        <v>0.70573790000000003</v>
      </c>
      <c r="Z561" s="143">
        <v>0</v>
      </c>
      <c r="AA561" s="144">
        <f>Z561*K561</f>
        <v>0</v>
      </c>
      <c r="AR561" s="21" t="s">
        <v>326</v>
      </c>
      <c r="AT561" s="21" t="s">
        <v>327</v>
      </c>
      <c r="AU561" s="21" t="s">
        <v>146</v>
      </c>
      <c r="AY561" s="21" t="s">
        <v>140</v>
      </c>
      <c r="BE561" s="145">
        <f>IF(U561="základná",N561,0)</f>
        <v>0</v>
      </c>
      <c r="BF561" s="145">
        <f>IF(U561="znížená",N561,0)</f>
        <v>0</v>
      </c>
      <c r="BG561" s="145">
        <f>IF(U561="zákl. prenesená",N561,0)</f>
        <v>0</v>
      </c>
      <c r="BH561" s="145">
        <f>IF(U561="zníž. prenesená",N561,0)</f>
        <v>0</v>
      </c>
      <c r="BI561" s="145">
        <f>IF(U561="nulová",N561,0)</f>
        <v>0</v>
      </c>
      <c r="BJ561" s="21" t="s">
        <v>146</v>
      </c>
      <c r="BK561" s="146">
        <f>ROUND(L561*K561,3)</f>
        <v>0</v>
      </c>
      <c r="BL561" s="21" t="s">
        <v>243</v>
      </c>
      <c r="BM561" s="21" t="s">
        <v>829</v>
      </c>
    </row>
    <row r="562" spans="2:65" s="1" customFormat="1" ht="38.25" customHeight="1">
      <c r="B562" s="136"/>
      <c r="C562" s="137" t="s">
        <v>830</v>
      </c>
      <c r="D562" s="137" t="s">
        <v>141</v>
      </c>
      <c r="E562" s="138" t="s">
        <v>831</v>
      </c>
      <c r="F562" s="235" t="s">
        <v>832</v>
      </c>
      <c r="G562" s="235"/>
      <c r="H562" s="235"/>
      <c r="I562" s="235"/>
      <c r="J562" s="139" t="s">
        <v>235</v>
      </c>
      <c r="K562" s="140">
        <v>13.7</v>
      </c>
      <c r="L562" s="236"/>
      <c r="M562" s="236"/>
      <c r="N562" s="236">
        <f>ROUND(L562*K562,3)</f>
        <v>0</v>
      </c>
      <c r="O562" s="236"/>
      <c r="P562" s="236"/>
      <c r="Q562" s="236"/>
      <c r="R562" s="141"/>
      <c r="T562" s="142" t="s">
        <v>5</v>
      </c>
      <c r="U562" s="43" t="s">
        <v>40</v>
      </c>
      <c r="V562" s="143">
        <v>0.2205</v>
      </c>
      <c r="W562" s="143">
        <f>V562*K562</f>
        <v>3.0208499999999998</v>
      </c>
      <c r="X562" s="143">
        <v>3.8999999999999999E-4</v>
      </c>
      <c r="Y562" s="143">
        <f>X562*K562</f>
        <v>5.3429999999999997E-3</v>
      </c>
      <c r="Z562" s="143">
        <v>0</v>
      </c>
      <c r="AA562" s="144">
        <f>Z562*K562</f>
        <v>0</v>
      </c>
      <c r="AR562" s="21" t="s">
        <v>243</v>
      </c>
      <c r="AT562" s="21" t="s">
        <v>141</v>
      </c>
      <c r="AU562" s="21" t="s">
        <v>146</v>
      </c>
      <c r="AY562" s="21" t="s">
        <v>140</v>
      </c>
      <c r="BE562" s="145">
        <f>IF(U562="základná",N562,0)</f>
        <v>0</v>
      </c>
      <c r="BF562" s="145">
        <f>IF(U562="znížená",N562,0)</f>
        <v>0</v>
      </c>
      <c r="BG562" s="145">
        <f>IF(U562="zákl. prenesená",N562,0)</f>
        <v>0</v>
      </c>
      <c r="BH562" s="145">
        <f>IF(U562="zníž. prenesená",N562,0)</f>
        <v>0</v>
      </c>
      <c r="BI562" s="145">
        <f>IF(U562="nulová",N562,0)</f>
        <v>0</v>
      </c>
      <c r="BJ562" s="21" t="s">
        <v>146</v>
      </c>
      <c r="BK562" s="146">
        <f>ROUND(L562*K562,3)</f>
        <v>0</v>
      </c>
      <c r="BL562" s="21" t="s">
        <v>243</v>
      </c>
      <c r="BM562" s="21" t="s">
        <v>833</v>
      </c>
    </row>
    <row r="563" spans="2:65" s="1" customFormat="1" ht="25.5" customHeight="1">
      <c r="B563" s="136"/>
      <c r="C563" s="170" t="s">
        <v>834</v>
      </c>
      <c r="D563" s="170" t="s">
        <v>327</v>
      </c>
      <c r="E563" s="171" t="s">
        <v>835</v>
      </c>
      <c r="F563" s="247" t="s">
        <v>836</v>
      </c>
      <c r="G563" s="247"/>
      <c r="H563" s="247"/>
      <c r="I563" s="247"/>
      <c r="J563" s="172" t="s">
        <v>437</v>
      </c>
      <c r="K563" s="173">
        <v>6.85</v>
      </c>
      <c r="L563" s="248"/>
      <c r="M563" s="248"/>
      <c r="N563" s="248">
        <f>ROUND(L563*K563,3)</f>
        <v>0</v>
      </c>
      <c r="O563" s="236"/>
      <c r="P563" s="236"/>
      <c r="Q563" s="236"/>
      <c r="R563" s="141"/>
      <c r="T563" s="142" t="s">
        <v>5</v>
      </c>
      <c r="U563" s="43" t="s">
        <v>40</v>
      </c>
      <c r="V563" s="143">
        <v>0</v>
      </c>
      <c r="W563" s="143">
        <f>V563*K563</f>
        <v>0</v>
      </c>
      <c r="X563" s="143">
        <v>9.2000000000000003E-4</v>
      </c>
      <c r="Y563" s="143">
        <f>X563*K563</f>
        <v>6.3019999999999994E-3</v>
      </c>
      <c r="Z563" s="143">
        <v>0</v>
      </c>
      <c r="AA563" s="144">
        <f>Z563*K563</f>
        <v>0</v>
      </c>
      <c r="AR563" s="21" t="s">
        <v>326</v>
      </c>
      <c r="AT563" s="21" t="s">
        <v>327</v>
      </c>
      <c r="AU563" s="21" t="s">
        <v>146</v>
      </c>
      <c r="AY563" s="21" t="s">
        <v>140</v>
      </c>
      <c r="BE563" s="145">
        <f>IF(U563="základná",N563,0)</f>
        <v>0</v>
      </c>
      <c r="BF563" s="145">
        <f>IF(U563="znížená",N563,0)</f>
        <v>0</v>
      </c>
      <c r="BG563" s="145">
        <f>IF(U563="zákl. prenesená",N563,0)</f>
        <v>0</v>
      </c>
      <c r="BH563" s="145">
        <f>IF(U563="zníž. prenesená",N563,0)</f>
        <v>0</v>
      </c>
      <c r="BI563" s="145">
        <f>IF(U563="nulová",N563,0)</f>
        <v>0</v>
      </c>
      <c r="BJ563" s="21" t="s">
        <v>146</v>
      </c>
      <c r="BK563" s="146">
        <f>ROUND(L563*K563,3)</f>
        <v>0</v>
      </c>
      <c r="BL563" s="21" t="s">
        <v>243</v>
      </c>
      <c r="BM563" s="21" t="s">
        <v>837</v>
      </c>
    </row>
    <row r="564" spans="2:65" s="10" customFormat="1" ht="16.5" customHeight="1">
      <c r="B564" s="147"/>
      <c r="C564" s="148"/>
      <c r="D564" s="148"/>
      <c r="E564" s="149" t="s">
        <v>5</v>
      </c>
      <c r="F564" s="239" t="s">
        <v>838</v>
      </c>
      <c r="G564" s="240"/>
      <c r="H564" s="240"/>
      <c r="I564" s="240"/>
      <c r="J564" s="148"/>
      <c r="K564" s="150">
        <v>6.85</v>
      </c>
      <c r="L564" s="148"/>
      <c r="M564" s="148"/>
      <c r="N564" s="148"/>
      <c r="O564" s="148"/>
      <c r="P564" s="148"/>
      <c r="Q564" s="148"/>
      <c r="R564" s="151"/>
      <c r="T564" s="152"/>
      <c r="U564" s="148"/>
      <c r="V564" s="148"/>
      <c r="W564" s="148"/>
      <c r="X564" s="148"/>
      <c r="Y564" s="148"/>
      <c r="Z564" s="148"/>
      <c r="AA564" s="153"/>
      <c r="AT564" s="154" t="s">
        <v>149</v>
      </c>
      <c r="AU564" s="154" t="s">
        <v>146</v>
      </c>
      <c r="AV564" s="10" t="s">
        <v>146</v>
      </c>
      <c r="AW564" s="10" t="s">
        <v>29</v>
      </c>
      <c r="AX564" s="10" t="s">
        <v>80</v>
      </c>
      <c r="AY564" s="154" t="s">
        <v>140</v>
      </c>
    </row>
    <row r="565" spans="2:65" s="1" customFormat="1" ht="38.25" customHeight="1">
      <c r="B565" s="136"/>
      <c r="C565" s="137" t="s">
        <v>839</v>
      </c>
      <c r="D565" s="137" t="s">
        <v>141</v>
      </c>
      <c r="E565" s="138" t="s">
        <v>840</v>
      </c>
      <c r="F565" s="235" t="s">
        <v>841</v>
      </c>
      <c r="G565" s="235"/>
      <c r="H565" s="235"/>
      <c r="I565" s="235"/>
      <c r="J565" s="139" t="s">
        <v>235</v>
      </c>
      <c r="K565" s="140">
        <v>27.4</v>
      </c>
      <c r="L565" s="236"/>
      <c r="M565" s="236"/>
      <c r="N565" s="236">
        <f t="shared" ref="N565:N572" si="0">ROUND(L565*K565,3)</f>
        <v>0</v>
      </c>
      <c r="O565" s="236"/>
      <c r="P565" s="236"/>
      <c r="Q565" s="236"/>
      <c r="R565" s="141"/>
      <c r="T565" s="142" t="s">
        <v>5</v>
      </c>
      <c r="U565" s="43" t="s">
        <v>40</v>
      </c>
      <c r="V565" s="143">
        <v>0.12010999999999999</v>
      </c>
      <c r="W565" s="143">
        <f t="shared" ref="W565:W572" si="1">V565*K565</f>
        <v>3.2910139999999997</v>
      </c>
      <c r="X565" s="143">
        <v>6.0000000000000002E-5</v>
      </c>
      <c r="Y565" s="143">
        <f t="shared" ref="Y565:Y572" si="2">X565*K565</f>
        <v>1.6440000000000001E-3</v>
      </c>
      <c r="Z565" s="143">
        <v>0</v>
      </c>
      <c r="AA565" s="144">
        <f t="shared" ref="AA565:AA572" si="3">Z565*K565</f>
        <v>0</v>
      </c>
      <c r="AR565" s="21" t="s">
        <v>243</v>
      </c>
      <c r="AT565" s="21" t="s">
        <v>141</v>
      </c>
      <c r="AU565" s="21" t="s">
        <v>146</v>
      </c>
      <c r="AY565" s="21" t="s">
        <v>140</v>
      </c>
      <c r="BE565" s="145">
        <f t="shared" ref="BE565:BE572" si="4">IF(U565="základná",N565,0)</f>
        <v>0</v>
      </c>
      <c r="BF565" s="145">
        <f t="shared" ref="BF565:BF572" si="5">IF(U565="znížená",N565,0)</f>
        <v>0</v>
      </c>
      <c r="BG565" s="145">
        <f t="shared" ref="BG565:BG572" si="6">IF(U565="zákl. prenesená",N565,0)</f>
        <v>0</v>
      </c>
      <c r="BH565" s="145">
        <f t="shared" ref="BH565:BH572" si="7">IF(U565="zníž. prenesená",N565,0)</f>
        <v>0</v>
      </c>
      <c r="BI565" s="145">
        <f t="shared" ref="BI565:BI572" si="8">IF(U565="nulová",N565,0)</f>
        <v>0</v>
      </c>
      <c r="BJ565" s="21" t="s">
        <v>146</v>
      </c>
      <c r="BK565" s="146">
        <f t="shared" ref="BK565:BK572" si="9">ROUND(L565*K565,3)</f>
        <v>0</v>
      </c>
      <c r="BL565" s="21" t="s">
        <v>243</v>
      </c>
      <c r="BM565" s="21" t="s">
        <v>842</v>
      </c>
    </row>
    <row r="566" spans="2:65" s="1" customFormat="1" ht="25.5" customHeight="1">
      <c r="B566" s="136"/>
      <c r="C566" s="170" t="s">
        <v>843</v>
      </c>
      <c r="D566" s="170" t="s">
        <v>327</v>
      </c>
      <c r="E566" s="171" t="s">
        <v>844</v>
      </c>
      <c r="F566" s="247" t="s">
        <v>845</v>
      </c>
      <c r="G566" s="247"/>
      <c r="H566" s="247"/>
      <c r="I566" s="247"/>
      <c r="J566" s="172" t="s">
        <v>437</v>
      </c>
      <c r="K566" s="173">
        <v>14.247999999999999</v>
      </c>
      <c r="L566" s="248"/>
      <c r="M566" s="248"/>
      <c r="N566" s="248">
        <f t="shared" si="0"/>
        <v>0</v>
      </c>
      <c r="O566" s="236"/>
      <c r="P566" s="236"/>
      <c r="Q566" s="236"/>
      <c r="R566" s="141"/>
      <c r="T566" s="142" t="s">
        <v>5</v>
      </c>
      <c r="U566" s="43" t="s">
        <v>40</v>
      </c>
      <c r="V566" s="143">
        <v>0</v>
      </c>
      <c r="W566" s="143">
        <f t="shared" si="1"/>
        <v>0</v>
      </c>
      <c r="X566" s="143">
        <v>7.3999999999999999E-4</v>
      </c>
      <c r="Y566" s="143">
        <f t="shared" si="2"/>
        <v>1.0543519999999999E-2</v>
      </c>
      <c r="Z566" s="143">
        <v>0</v>
      </c>
      <c r="AA566" s="144">
        <f t="shared" si="3"/>
        <v>0</v>
      </c>
      <c r="AR566" s="21" t="s">
        <v>326</v>
      </c>
      <c r="AT566" s="21" t="s">
        <v>327</v>
      </c>
      <c r="AU566" s="21" t="s">
        <v>146</v>
      </c>
      <c r="AY566" s="21" t="s">
        <v>140</v>
      </c>
      <c r="BE566" s="145">
        <f t="shared" si="4"/>
        <v>0</v>
      </c>
      <c r="BF566" s="145">
        <f t="shared" si="5"/>
        <v>0</v>
      </c>
      <c r="BG566" s="145">
        <f t="shared" si="6"/>
        <v>0</v>
      </c>
      <c r="BH566" s="145">
        <f t="shared" si="7"/>
        <v>0</v>
      </c>
      <c r="BI566" s="145">
        <f t="shared" si="8"/>
        <v>0</v>
      </c>
      <c r="BJ566" s="21" t="s">
        <v>146</v>
      </c>
      <c r="BK566" s="146">
        <f t="shared" si="9"/>
        <v>0</v>
      </c>
      <c r="BL566" s="21" t="s">
        <v>243</v>
      </c>
      <c r="BM566" s="21" t="s">
        <v>846</v>
      </c>
    </row>
    <row r="567" spans="2:65" s="1" customFormat="1" ht="25.5" customHeight="1">
      <c r="B567" s="136"/>
      <c r="C567" s="137" t="s">
        <v>847</v>
      </c>
      <c r="D567" s="137" t="s">
        <v>141</v>
      </c>
      <c r="E567" s="138" t="s">
        <v>848</v>
      </c>
      <c r="F567" s="235" t="s">
        <v>849</v>
      </c>
      <c r="G567" s="235"/>
      <c r="H567" s="235"/>
      <c r="I567" s="235"/>
      <c r="J567" s="139" t="s">
        <v>437</v>
      </c>
      <c r="K567" s="140">
        <v>2</v>
      </c>
      <c r="L567" s="236"/>
      <c r="M567" s="236"/>
      <c r="N567" s="236">
        <f t="shared" si="0"/>
        <v>0</v>
      </c>
      <c r="O567" s="236"/>
      <c r="P567" s="236"/>
      <c r="Q567" s="236"/>
      <c r="R567" s="141"/>
      <c r="T567" s="142" t="s">
        <v>5</v>
      </c>
      <c r="U567" s="43" t="s">
        <v>40</v>
      </c>
      <c r="V567" s="143">
        <v>9.0069999999999997E-2</v>
      </c>
      <c r="W567" s="143">
        <f t="shared" si="1"/>
        <v>0.18013999999999999</v>
      </c>
      <c r="X567" s="143">
        <v>3.0000000000000001E-5</v>
      </c>
      <c r="Y567" s="143">
        <f t="shared" si="2"/>
        <v>6.0000000000000002E-5</v>
      </c>
      <c r="Z567" s="143">
        <v>0</v>
      </c>
      <c r="AA567" s="144">
        <f t="shared" si="3"/>
        <v>0</v>
      </c>
      <c r="AR567" s="21" t="s">
        <v>243</v>
      </c>
      <c r="AT567" s="21" t="s">
        <v>141</v>
      </c>
      <c r="AU567" s="21" t="s">
        <v>146</v>
      </c>
      <c r="AY567" s="21" t="s">
        <v>140</v>
      </c>
      <c r="BE567" s="145">
        <f t="shared" si="4"/>
        <v>0</v>
      </c>
      <c r="BF567" s="145">
        <f t="shared" si="5"/>
        <v>0</v>
      </c>
      <c r="BG567" s="145">
        <f t="shared" si="6"/>
        <v>0</v>
      </c>
      <c r="BH567" s="145">
        <f t="shared" si="7"/>
        <v>0</v>
      </c>
      <c r="BI567" s="145">
        <f t="shared" si="8"/>
        <v>0</v>
      </c>
      <c r="BJ567" s="21" t="s">
        <v>146</v>
      </c>
      <c r="BK567" s="146">
        <f t="shared" si="9"/>
        <v>0</v>
      </c>
      <c r="BL567" s="21" t="s">
        <v>243</v>
      </c>
      <c r="BM567" s="21" t="s">
        <v>850</v>
      </c>
    </row>
    <row r="568" spans="2:65" s="1" customFormat="1" ht="25.5" customHeight="1">
      <c r="B568" s="136"/>
      <c r="C568" s="170" t="s">
        <v>851</v>
      </c>
      <c r="D568" s="170" t="s">
        <v>327</v>
      </c>
      <c r="E568" s="171" t="s">
        <v>852</v>
      </c>
      <c r="F568" s="247" t="s">
        <v>853</v>
      </c>
      <c r="G568" s="247"/>
      <c r="H568" s="247"/>
      <c r="I568" s="247"/>
      <c r="J568" s="172" t="s">
        <v>437</v>
      </c>
      <c r="K568" s="173">
        <v>2</v>
      </c>
      <c r="L568" s="248"/>
      <c r="M568" s="248"/>
      <c r="N568" s="248">
        <f t="shared" si="0"/>
        <v>0</v>
      </c>
      <c r="O568" s="236"/>
      <c r="P568" s="236"/>
      <c r="Q568" s="236"/>
      <c r="R568" s="141"/>
      <c r="T568" s="142" t="s">
        <v>5</v>
      </c>
      <c r="U568" s="43" t="s">
        <v>40</v>
      </c>
      <c r="V568" s="143">
        <v>0</v>
      </c>
      <c r="W568" s="143">
        <f t="shared" si="1"/>
        <v>0</v>
      </c>
      <c r="X568" s="143">
        <v>3.6000000000000002E-4</v>
      </c>
      <c r="Y568" s="143">
        <f t="shared" si="2"/>
        <v>7.2000000000000005E-4</v>
      </c>
      <c r="Z568" s="143">
        <v>0</v>
      </c>
      <c r="AA568" s="144">
        <f t="shared" si="3"/>
        <v>0</v>
      </c>
      <c r="AR568" s="21" t="s">
        <v>326</v>
      </c>
      <c r="AT568" s="21" t="s">
        <v>327</v>
      </c>
      <c r="AU568" s="21" t="s">
        <v>146</v>
      </c>
      <c r="AY568" s="21" t="s">
        <v>140</v>
      </c>
      <c r="BE568" s="145">
        <f t="shared" si="4"/>
        <v>0</v>
      </c>
      <c r="BF568" s="145">
        <f t="shared" si="5"/>
        <v>0</v>
      </c>
      <c r="BG568" s="145">
        <f t="shared" si="6"/>
        <v>0</v>
      </c>
      <c r="BH568" s="145">
        <f t="shared" si="7"/>
        <v>0</v>
      </c>
      <c r="BI568" s="145">
        <f t="shared" si="8"/>
        <v>0</v>
      </c>
      <c r="BJ568" s="21" t="s">
        <v>146</v>
      </c>
      <c r="BK568" s="146">
        <f t="shared" si="9"/>
        <v>0</v>
      </c>
      <c r="BL568" s="21" t="s">
        <v>243</v>
      </c>
      <c r="BM568" s="21" t="s">
        <v>854</v>
      </c>
    </row>
    <row r="569" spans="2:65" s="1" customFormat="1" ht="38.25" customHeight="1">
      <c r="B569" s="136"/>
      <c r="C569" s="137" t="s">
        <v>855</v>
      </c>
      <c r="D569" s="137" t="s">
        <v>141</v>
      </c>
      <c r="E569" s="138" t="s">
        <v>856</v>
      </c>
      <c r="F569" s="235" t="s">
        <v>857</v>
      </c>
      <c r="G569" s="235"/>
      <c r="H569" s="235"/>
      <c r="I569" s="235"/>
      <c r="J569" s="139" t="s">
        <v>437</v>
      </c>
      <c r="K569" s="140">
        <v>240</v>
      </c>
      <c r="L569" s="236"/>
      <c r="M569" s="236"/>
      <c r="N569" s="236">
        <f t="shared" si="0"/>
        <v>0</v>
      </c>
      <c r="O569" s="236"/>
      <c r="P569" s="236"/>
      <c r="Q569" s="236"/>
      <c r="R569" s="141"/>
      <c r="T569" s="142" t="s">
        <v>5</v>
      </c>
      <c r="U569" s="43" t="s">
        <v>40</v>
      </c>
      <c r="V569" s="143">
        <v>9.0069999999999997E-2</v>
      </c>
      <c r="W569" s="143">
        <f t="shared" si="1"/>
        <v>21.616799999999998</v>
      </c>
      <c r="X569" s="143">
        <v>4.0000000000000003E-5</v>
      </c>
      <c r="Y569" s="143">
        <f t="shared" si="2"/>
        <v>9.6000000000000009E-3</v>
      </c>
      <c r="Z569" s="143">
        <v>0</v>
      </c>
      <c r="AA569" s="144">
        <f t="shared" si="3"/>
        <v>0</v>
      </c>
      <c r="AR569" s="21" t="s">
        <v>243</v>
      </c>
      <c r="AT569" s="21" t="s">
        <v>141</v>
      </c>
      <c r="AU569" s="21" t="s">
        <v>146</v>
      </c>
      <c r="AY569" s="21" t="s">
        <v>140</v>
      </c>
      <c r="BE569" s="145">
        <f t="shared" si="4"/>
        <v>0</v>
      </c>
      <c r="BF569" s="145">
        <f t="shared" si="5"/>
        <v>0</v>
      </c>
      <c r="BG569" s="145">
        <f t="shared" si="6"/>
        <v>0</v>
      </c>
      <c r="BH569" s="145">
        <f t="shared" si="7"/>
        <v>0</v>
      </c>
      <c r="BI569" s="145">
        <f t="shared" si="8"/>
        <v>0</v>
      </c>
      <c r="BJ569" s="21" t="s">
        <v>146</v>
      </c>
      <c r="BK569" s="146">
        <f t="shared" si="9"/>
        <v>0</v>
      </c>
      <c r="BL569" s="21" t="s">
        <v>243</v>
      </c>
      <c r="BM569" s="21" t="s">
        <v>858</v>
      </c>
    </row>
    <row r="570" spans="2:65" s="1" customFormat="1" ht="38.25" customHeight="1">
      <c r="B570" s="136"/>
      <c r="C570" s="170" t="s">
        <v>859</v>
      </c>
      <c r="D570" s="170" t="s">
        <v>327</v>
      </c>
      <c r="E570" s="171" t="s">
        <v>860</v>
      </c>
      <c r="F570" s="247" t="s">
        <v>861</v>
      </c>
      <c r="G570" s="247"/>
      <c r="H570" s="247"/>
      <c r="I570" s="247"/>
      <c r="J570" s="172" t="s">
        <v>437</v>
      </c>
      <c r="K570" s="173">
        <v>240</v>
      </c>
      <c r="L570" s="248"/>
      <c r="M570" s="248"/>
      <c r="N570" s="248">
        <f t="shared" si="0"/>
        <v>0</v>
      </c>
      <c r="O570" s="236"/>
      <c r="P570" s="236"/>
      <c r="Q570" s="236"/>
      <c r="R570" s="141"/>
      <c r="T570" s="142" t="s">
        <v>5</v>
      </c>
      <c r="U570" s="43" t="s">
        <v>40</v>
      </c>
      <c r="V570" s="143">
        <v>0</v>
      </c>
      <c r="W570" s="143">
        <f t="shared" si="1"/>
        <v>0</v>
      </c>
      <c r="X570" s="143">
        <v>2.0000000000000001E-4</v>
      </c>
      <c r="Y570" s="143">
        <f t="shared" si="2"/>
        <v>4.8000000000000001E-2</v>
      </c>
      <c r="Z570" s="143">
        <v>0</v>
      </c>
      <c r="AA570" s="144">
        <f t="shared" si="3"/>
        <v>0</v>
      </c>
      <c r="AR570" s="21" t="s">
        <v>326</v>
      </c>
      <c r="AT570" s="21" t="s">
        <v>327</v>
      </c>
      <c r="AU570" s="21" t="s">
        <v>146</v>
      </c>
      <c r="AY570" s="21" t="s">
        <v>140</v>
      </c>
      <c r="BE570" s="145">
        <f t="shared" si="4"/>
        <v>0</v>
      </c>
      <c r="BF570" s="145">
        <f t="shared" si="5"/>
        <v>0</v>
      </c>
      <c r="BG570" s="145">
        <f t="shared" si="6"/>
        <v>0</v>
      </c>
      <c r="BH570" s="145">
        <f t="shared" si="7"/>
        <v>0</v>
      </c>
      <c r="BI570" s="145">
        <f t="shared" si="8"/>
        <v>0</v>
      </c>
      <c r="BJ570" s="21" t="s">
        <v>146</v>
      </c>
      <c r="BK570" s="146">
        <f t="shared" si="9"/>
        <v>0</v>
      </c>
      <c r="BL570" s="21" t="s">
        <v>243</v>
      </c>
      <c r="BM570" s="21" t="s">
        <v>862</v>
      </c>
    </row>
    <row r="571" spans="2:65" s="1" customFormat="1" ht="38.25" customHeight="1">
      <c r="B571" s="136"/>
      <c r="C571" s="137" t="s">
        <v>863</v>
      </c>
      <c r="D571" s="137" t="s">
        <v>141</v>
      </c>
      <c r="E571" s="138" t="s">
        <v>864</v>
      </c>
      <c r="F571" s="235" t="s">
        <v>865</v>
      </c>
      <c r="G571" s="235"/>
      <c r="H571" s="235"/>
      <c r="I571" s="235"/>
      <c r="J571" s="139" t="s">
        <v>235</v>
      </c>
      <c r="K571" s="140">
        <v>20.52</v>
      </c>
      <c r="L571" s="236"/>
      <c r="M571" s="236"/>
      <c r="N571" s="236">
        <f t="shared" si="0"/>
        <v>0</v>
      </c>
      <c r="O571" s="236"/>
      <c r="P571" s="236"/>
      <c r="Q571" s="236"/>
      <c r="R571" s="141"/>
      <c r="T571" s="142" t="s">
        <v>5</v>
      </c>
      <c r="U571" s="43" t="s">
        <v>40</v>
      </c>
      <c r="V571" s="143">
        <v>0.12008000000000001</v>
      </c>
      <c r="W571" s="143">
        <f t="shared" si="1"/>
        <v>2.4640416000000003</v>
      </c>
      <c r="X571" s="143">
        <v>4.0000000000000003E-5</v>
      </c>
      <c r="Y571" s="143">
        <f t="shared" si="2"/>
        <v>8.208E-4</v>
      </c>
      <c r="Z571" s="143">
        <v>0</v>
      </c>
      <c r="AA571" s="144">
        <f t="shared" si="3"/>
        <v>0</v>
      </c>
      <c r="AR571" s="21" t="s">
        <v>243</v>
      </c>
      <c r="AT571" s="21" t="s">
        <v>141</v>
      </c>
      <c r="AU571" s="21" t="s">
        <v>146</v>
      </c>
      <c r="AY571" s="21" t="s">
        <v>140</v>
      </c>
      <c r="BE571" s="145">
        <f t="shared" si="4"/>
        <v>0</v>
      </c>
      <c r="BF571" s="145">
        <f t="shared" si="5"/>
        <v>0</v>
      </c>
      <c r="BG571" s="145">
        <f t="shared" si="6"/>
        <v>0</v>
      </c>
      <c r="BH571" s="145">
        <f t="shared" si="7"/>
        <v>0</v>
      </c>
      <c r="BI571" s="145">
        <f t="shared" si="8"/>
        <v>0</v>
      </c>
      <c r="BJ571" s="21" t="s">
        <v>146</v>
      </c>
      <c r="BK571" s="146">
        <f t="shared" si="9"/>
        <v>0</v>
      </c>
      <c r="BL571" s="21" t="s">
        <v>243</v>
      </c>
      <c r="BM571" s="21" t="s">
        <v>866</v>
      </c>
    </row>
    <row r="572" spans="2:65" s="1" customFormat="1" ht="38.25" customHeight="1">
      <c r="B572" s="136"/>
      <c r="C572" s="170" t="s">
        <v>867</v>
      </c>
      <c r="D572" s="170" t="s">
        <v>327</v>
      </c>
      <c r="E572" s="171" t="s">
        <v>868</v>
      </c>
      <c r="F572" s="247" t="s">
        <v>869</v>
      </c>
      <c r="G572" s="247"/>
      <c r="H572" s="247"/>
      <c r="I572" s="247"/>
      <c r="J572" s="172" t="s">
        <v>437</v>
      </c>
      <c r="K572" s="173">
        <v>5.335</v>
      </c>
      <c r="L572" s="248"/>
      <c r="M572" s="248"/>
      <c r="N572" s="248">
        <f t="shared" si="0"/>
        <v>0</v>
      </c>
      <c r="O572" s="236"/>
      <c r="P572" s="236"/>
      <c r="Q572" s="236"/>
      <c r="R572" s="141"/>
      <c r="T572" s="142" t="s">
        <v>5</v>
      </c>
      <c r="U572" s="43" t="s">
        <v>40</v>
      </c>
      <c r="V572" s="143">
        <v>0</v>
      </c>
      <c r="W572" s="143">
        <f t="shared" si="1"/>
        <v>0</v>
      </c>
      <c r="X572" s="143">
        <v>5.5000000000000003E-4</v>
      </c>
      <c r="Y572" s="143">
        <f t="shared" si="2"/>
        <v>2.9342500000000002E-3</v>
      </c>
      <c r="Z572" s="143">
        <v>0</v>
      </c>
      <c r="AA572" s="144">
        <f t="shared" si="3"/>
        <v>0</v>
      </c>
      <c r="AR572" s="21" t="s">
        <v>326</v>
      </c>
      <c r="AT572" s="21" t="s">
        <v>327</v>
      </c>
      <c r="AU572" s="21" t="s">
        <v>146</v>
      </c>
      <c r="AY572" s="21" t="s">
        <v>140</v>
      </c>
      <c r="BE572" s="145">
        <f t="shared" si="4"/>
        <v>0</v>
      </c>
      <c r="BF572" s="145">
        <f t="shared" si="5"/>
        <v>0</v>
      </c>
      <c r="BG572" s="145">
        <f t="shared" si="6"/>
        <v>0</v>
      </c>
      <c r="BH572" s="145">
        <f t="shared" si="7"/>
        <v>0</v>
      </c>
      <c r="BI572" s="145">
        <f t="shared" si="8"/>
        <v>0</v>
      </c>
      <c r="BJ572" s="21" t="s">
        <v>146</v>
      </c>
      <c r="BK572" s="146">
        <f t="shared" si="9"/>
        <v>0</v>
      </c>
      <c r="BL572" s="21" t="s">
        <v>243</v>
      </c>
      <c r="BM572" s="21" t="s">
        <v>870</v>
      </c>
    </row>
    <row r="573" spans="2:65" s="1" customFormat="1" ht="16.5" customHeight="1">
      <c r="B573" s="136"/>
      <c r="C573" s="137" t="s">
        <v>871</v>
      </c>
      <c r="D573" s="137" t="s">
        <v>141</v>
      </c>
      <c r="E573" s="138" t="s">
        <v>872</v>
      </c>
      <c r="F573" s="235" t="s">
        <v>873</v>
      </c>
      <c r="G573" s="235"/>
      <c r="H573" s="235"/>
      <c r="I573" s="235"/>
      <c r="J573" s="139" t="s">
        <v>201</v>
      </c>
      <c r="K573" s="140">
        <v>140.334</v>
      </c>
      <c r="L573" s="236"/>
      <c r="M573" s="236"/>
      <c r="N573" s="236">
        <f t="shared" ref="N573:N585" si="10">ROUND(L573*K573,3)</f>
        <v>0</v>
      </c>
      <c r="O573" s="236"/>
      <c r="P573" s="236"/>
      <c r="Q573" s="236"/>
      <c r="R573" s="141"/>
      <c r="T573" s="142" t="s">
        <v>5</v>
      </c>
      <c r="U573" s="43" t="s">
        <v>40</v>
      </c>
      <c r="V573" s="143">
        <v>0.13900000000000001</v>
      </c>
      <c r="W573" s="143">
        <f t="shared" ref="W573:W585" si="11">V573*K573</f>
        <v>19.506426000000001</v>
      </c>
      <c r="X573" s="143">
        <v>5.0000000000000002E-5</v>
      </c>
      <c r="Y573" s="143">
        <f t="shared" ref="Y573:Y585" si="12">X573*K573</f>
        <v>7.0167000000000007E-3</v>
      </c>
      <c r="Z573" s="143">
        <v>0</v>
      </c>
      <c r="AA573" s="144">
        <f t="shared" ref="AA573:AA585" si="13">Z573*K573</f>
        <v>0</v>
      </c>
      <c r="AR573" s="21" t="s">
        <v>243</v>
      </c>
      <c r="AT573" s="21" t="s">
        <v>141</v>
      </c>
      <c r="AU573" s="21" t="s">
        <v>146</v>
      </c>
      <c r="AY573" s="21" t="s">
        <v>140</v>
      </c>
      <c r="BE573" s="145">
        <f t="shared" ref="BE573:BE585" si="14">IF(U573="základná",N573,0)</f>
        <v>0</v>
      </c>
      <c r="BF573" s="145">
        <f t="shared" ref="BF573:BF585" si="15">IF(U573="znížená",N573,0)</f>
        <v>0</v>
      </c>
      <c r="BG573" s="145">
        <f t="shared" ref="BG573:BG585" si="16">IF(U573="zákl. prenesená",N573,0)</f>
        <v>0</v>
      </c>
      <c r="BH573" s="145">
        <f t="shared" ref="BH573:BH585" si="17">IF(U573="zníž. prenesená",N573,0)</f>
        <v>0</v>
      </c>
      <c r="BI573" s="145">
        <f t="shared" ref="BI573:BI585" si="18">IF(U573="nulová",N573,0)</f>
        <v>0</v>
      </c>
      <c r="BJ573" s="21" t="s">
        <v>146</v>
      </c>
      <c r="BK573" s="146">
        <f t="shared" ref="BK573:BK585" si="19">ROUND(L573*K573,3)</f>
        <v>0</v>
      </c>
      <c r="BL573" s="21" t="s">
        <v>243</v>
      </c>
      <c r="BM573" s="21" t="s">
        <v>874</v>
      </c>
    </row>
    <row r="574" spans="2:65" s="1" customFormat="1" ht="38.25" customHeight="1">
      <c r="B574" s="136"/>
      <c r="C574" s="170" t="s">
        <v>875</v>
      </c>
      <c r="D574" s="170" t="s">
        <v>327</v>
      </c>
      <c r="E574" s="171" t="s">
        <v>876</v>
      </c>
      <c r="F574" s="247" t="s">
        <v>877</v>
      </c>
      <c r="G574" s="247"/>
      <c r="H574" s="247"/>
      <c r="I574" s="247"/>
      <c r="J574" s="172" t="s">
        <v>201</v>
      </c>
      <c r="K574" s="173">
        <v>161.38399999999999</v>
      </c>
      <c r="L574" s="248"/>
      <c r="M574" s="248"/>
      <c r="N574" s="248">
        <f t="shared" si="10"/>
        <v>0</v>
      </c>
      <c r="O574" s="236"/>
      <c r="P574" s="236"/>
      <c r="Q574" s="236"/>
      <c r="R574" s="141"/>
      <c r="T574" s="142" t="s">
        <v>5</v>
      </c>
      <c r="U574" s="43" t="s">
        <v>40</v>
      </c>
      <c r="V574" s="143">
        <v>0</v>
      </c>
      <c r="W574" s="143">
        <f t="shared" si="11"/>
        <v>0</v>
      </c>
      <c r="X574" s="143">
        <v>1E-4</v>
      </c>
      <c r="Y574" s="143">
        <f t="shared" si="12"/>
        <v>1.6138400000000001E-2</v>
      </c>
      <c r="Z574" s="143">
        <v>0</v>
      </c>
      <c r="AA574" s="144">
        <f t="shared" si="13"/>
        <v>0</v>
      </c>
      <c r="AR574" s="21" t="s">
        <v>326</v>
      </c>
      <c r="AT574" s="21" t="s">
        <v>327</v>
      </c>
      <c r="AU574" s="21" t="s">
        <v>146</v>
      </c>
      <c r="AY574" s="21" t="s">
        <v>140</v>
      </c>
      <c r="BE574" s="145">
        <f t="shared" si="14"/>
        <v>0</v>
      </c>
      <c r="BF574" s="145">
        <f t="shared" si="15"/>
        <v>0</v>
      </c>
      <c r="BG574" s="145">
        <f t="shared" si="16"/>
        <v>0</v>
      </c>
      <c r="BH574" s="145">
        <f t="shared" si="17"/>
        <v>0</v>
      </c>
      <c r="BI574" s="145">
        <f t="shared" si="18"/>
        <v>0</v>
      </c>
      <c r="BJ574" s="21" t="s">
        <v>146</v>
      </c>
      <c r="BK574" s="146">
        <f t="shared" si="19"/>
        <v>0</v>
      </c>
      <c r="BL574" s="21" t="s">
        <v>243</v>
      </c>
      <c r="BM574" s="21" t="s">
        <v>878</v>
      </c>
    </row>
    <row r="575" spans="2:65" s="1" customFormat="1" ht="38.25" customHeight="1">
      <c r="B575" s="136"/>
      <c r="C575" s="137" t="s">
        <v>879</v>
      </c>
      <c r="D575" s="137" t="s">
        <v>141</v>
      </c>
      <c r="E575" s="138" t="s">
        <v>880</v>
      </c>
      <c r="F575" s="235" t="s">
        <v>881</v>
      </c>
      <c r="G575" s="235"/>
      <c r="H575" s="235"/>
      <c r="I575" s="235"/>
      <c r="J575" s="139" t="s">
        <v>235</v>
      </c>
      <c r="K575" s="140">
        <v>27.4</v>
      </c>
      <c r="L575" s="236"/>
      <c r="M575" s="236"/>
      <c r="N575" s="236">
        <f t="shared" si="10"/>
        <v>0</v>
      </c>
      <c r="O575" s="236"/>
      <c r="P575" s="236"/>
      <c r="Q575" s="236"/>
      <c r="R575" s="141"/>
      <c r="T575" s="142" t="s">
        <v>5</v>
      </c>
      <c r="U575" s="43" t="s">
        <v>40</v>
      </c>
      <c r="V575" s="143">
        <v>0.53700000000000003</v>
      </c>
      <c r="W575" s="143">
        <f t="shared" si="11"/>
        <v>14.713800000000001</v>
      </c>
      <c r="X575" s="143">
        <v>0</v>
      </c>
      <c r="Y575" s="143">
        <f t="shared" si="12"/>
        <v>0</v>
      </c>
      <c r="Z575" s="143">
        <v>0</v>
      </c>
      <c r="AA575" s="144">
        <f t="shared" si="13"/>
        <v>0</v>
      </c>
      <c r="AR575" s="21" t="s">
        <v>243</v>
      </c>
      <c r="AT575" s="21" t="s">
        <v>141</v>
      </c>
      <c r="AU575" s="21" t="s">
        <v>146</v>
      </c>
      <c r="AY575" s="21" t="s">
        <v>140</v>
      </c>
      <c r="BE575" s="145">
        <f t="shared" si="14"/>
        <v>0</v>
      </c>
      <c r="BF575" s="145">
        <f t="shared" si="15"/>
        <v>0</v>
      </c>
      <c r="BG575" s="145">
        <f t="shared" si="16"/>
        <v>0</v>
      </c>
      <c r="BH575" s="145">
        <f t="shared" si="17"/>
        <v>0</v>
      </c>
      <c r="BI575" s="145">
        <f t="shared" si="18"/>
        <v>0</v>
      </c>
      <c r="BJ575" s="21" t="s">
        <v>146</v>
      </c>
      <c r="BK575" s="146">
        <f t="shared" si="19"/>
        <v>0</v>
      </c>
      <c r="BL575" s="21" t="s">
        <v>243</v>
      </c>
      <c r="BM575" s="21" t="s">
        <v>882</v>
      </c>
    </row>
    <row r="576" spans="2:65" s="1" customFormat="1" ht="38.25" customHeight="1">
      <c r="B576" s="136"/>
      <c r="C576" s="137" t="s">
        <v>883</v>
      </c>
      <c r="D576" s="137" t="s">
        <v>141</v>
      </c>
      <c r="E576" s="138" t="s">
        <v>884</v>
      </c>
      <c r="F576" s="235" t="s">
        <v>885</v>
      </c>
      <c r="G576" s="235"/>
      <c r="H576" s="235"/>
      <c r="I576" s="235"/>
      <c r="J576" s="139" t="s">
        <v>235</v>
      </c>
      <c r="K576" s="140">
        <v>27.4</v>
      </c>
      <c r="L576" s="236"/>
      <c r="M576" s="236"/>
      <c r="N576" s="236">
        <f t="shared" si="10"/>
        <v>0</v>
      </c>
      <c r="O576" s="236"/>
      <c r="P576" s="236"/>
      <c r="Q576" s="236"/>
      <c r="R576" s="141"/>
      <c r="T576" s="142" t="s">
        <v>5</v>
      </c>
      <c r="U576" s="43" t="s">
        <v>40</v>
      </c>
      <c r="V576" s="143">
        <v>0.56581000000000004</v>
      </c>
      <c r="W576" s="143">
        <f t="shared" si="11"/>
        <v>15.503194000000001</v>
      </c>
      <c r="X576" s="143">
        <v>1E-4</v>
      </c>
      <c r="Y576" s="143">
        <f t="shared" si="12"/>
        <v>2.7399999999999998E-3</v>
      </c>
      <c r="Z576" s="143">
        <v>0</v>
      </c>
      <c r="AA576" s="144">
        <f t="shared" si="13"/>
        <v>0</v>
      </c>
      <c r="AR576" s="21" t="s">
        <v>243</v>
      </c>
      <c r="AT576" s="21" t="s">
        <v>141</v>
      </c>
      <c r="AU576" s="21" t="s">
        <v>146</v>
      </c>
      <c r="AY576" s="21" t="s">
        <v>140</v>
      </c>
      <c r="BE576" s="145">
        <f t="shared" si="14"/>
        <v>0</v>
      </c>
      <c r="BF576" s="145">
        <f t="shared" si="15"/>
        <v>0</v>
      </c>
      <c r="BG576" s="145">
        <f t="shared" si="16"/>
        <v>0</v>
      </c>
      <c r="BH576" s="145">
        <f t="shared" si="17"/>
        <v>0</v>
      </c>
      <c r="BI576" s="145">
        <f t="shared" si="18"/>
        <v>0</v>
      </c>
      <c r="BJ576" s="21" t="s">
        <v>146</v>
      </c>
      <c r="BK576" s="146">
        <f t="shared" si="19"/>
        <v>0</v>
      </c>
      <c r="BL576" s="21" t="s">
        <v>243</v>
      </c>
      <c r="BM576" s="21" t="s">
        <v>886</v>
      </c>
    </row>
    <row r="577" spans="2:65" s="1" customFormat="1" ht="38.25" customHeight="1">
      <c r="B577" s="136"/>
      <c r="C577" s="170" t="s">
        <v>887</v>
      </c>
      <c r="D577" s="170" t="s">
        <v>327</v>
      </c>
      <c r="E577" s="171" t="s">
        <v>888</v>
      </c>
      <c r="F577" s="247" t="s">
        <v>889</v>
      </c>
      <c r="G577" s="247"/>
      <c r="H577" s="247"/>
      <c r="I577" s="247"/>
      <c r="J577" s="172" t="s">
        <v>235</v>
      </c>
      <c r="K577" s="173">
        <v>27.4</v>
      </c>
      <c r="L577" s="248"/>
      <c r="M577" s="248"/>
      <c r="N577" s="248">
        <f t="shared" si="10"/>
        <v>0</v>
      </c>
      <c r="O577" s="236"/>
      <c r="P577" s="236"/>
      <c r="Q577" s="236"/>
      <c r="R577" s="141"/>
      <c r="T577" s="142" t="s">
        <v>5</v>
      </c>
      <c r="U577" s="43" t="s">
        <v>40</v>
      </c>
      <c r="V577" s="143">
        <v>0</v>
      </c>
      <c r="W577" s="143">
        <f t="shared" si="11"/>
        <v>0</v>
      </c>
      <c r="X577" s="143">
        <v>1.07E-3</v>
      </c>
      <c r="Y577" s="143">
        <f t="shared" si="12"/>
        <v>2.9317999999999997E-2</v>
      </c>
      <c r="Z577" s="143">
        <v>0</v>
      </c>
      <c r="AA577" s="144">
        <f t="shared" si="13"/>
        <v>0</v>
      </c>
      <c r="AR577" s="21" t="s">
        <v>326</v>
      </c>
      <c r="AT577" s="21" t="s">
        <v>327</v>
      </c>
      <c r="AU577" s="21" t="s">
        <v>146</v>
      </c>
      <c r="AY577" s="21" t="s">
        <v>140</v>
      </c>
      <c r="BE577" s="145">
        <f t="shared" si="14"/>
        <v>0</v>
      </c>
      <c r="BF577" s="145">
        <f t="shared" si="15"/>
        <v>0</v>
      </c>
      <c r="BG577" s="145">
        <f t="shared" si="16"/>
        <v>0</v>
      </c>
      <c r="BH577" s="145">
        <f t="shared" si="17"/>
        <v>0</v>
      </c>
      <c r="BI577" s="145">
        <f t="shared" si="18"/>
        <v>0</v>
      </c>
      <c r="BJ577" s="21" t="s">
        <v>146</v>
      </c>
      <c r="BK577" s="146">
        <f t="shared" si="19"/>
        <v>0</v>
      </c>
      <c r="BL577" s="21" t="s">
        <v>243</v>
      </c>
      <c r="BM577" s="21" t="s">
        <v>890</v>
      </c>
    </row>
    <row r="578" spans="2:65" s="1" customFormat="1" ht="51" customHeight="1">
      <c r="B578" s="136"/>
      <c r="C578" s="137" t="s">
        <v>891</v>
      </c>
      <c r="D578" s="137" t="s">
        <v>141</v>
      </c>
      <c r="E578" s="138" t="s">
        <v>892</v>
      </c>
      <c r="F578" s="235" t="s">
        <v>893</v>
      </c>
      <c r="G578" s="235"/>
      <c r="H578" s="235"/>
      <c r="I578" s="235"/>
      <c r="J578" s="139" t="s">
        <v>437</v>
      </c>
      <c r="K578" s="140">
        <v>4</v>
      </c>
      <c r="L578" s="236"/>
      <c r="M578" s="236"/>
      <c r="N578" s="236">
        <f t="shared" si="10"/>
        <v>0</v>
      </c>
      <c r="O578" s="236"/>
      <c r="P578" s="236"/>
      <c r="Q578" s="236"/>
      <c r="R578" s="141"/>
      <c r="T578" s="142" t="s">
        <v>5</v>
      </c>
      <c r="U578" s="43" t="s">
        <v>40</v>
      </c>
      <c r="V578" s="143">
        <v>0.10050000000000001</v>
      </c>
      <c r="W578" s="143">
        <f t="shared" si="11"/>
        <v>0.40200000000000002</v>
      </c>
      <c r="X578" s="143">
        <v>2.0000000000000002E-5</v>
      </c>
      <c r="Y578" s="143">
        <f t="shared" si="12"/>
        <v>8.0000000000000007E-5</v>
      </c>
      <c r="Z578" s="143">
        <v>0</v>
      </c>
      <c r="AA578" s="144">
        <f t="shared" si="13"/>
        <v>0</v>
      </c>
      <c r="AR578" s="21" t="s">
        <v>243</v>
      </c>
      <c r="AT578" s="21" t="s">
        <v>141</v>
      </c>
      <c r="AU578" s="21" t="s">
        <v>146</v>
      </c>
      <c r="AY578" s="21" t="s">
        <v>140</v>
      </c>
      <c r="BE578" s="145">
        <f t="shared" si="14"/>
        <v>0</v>
      </c>
      <c r="BF578" s="145">
        <f t="shared" si="15"/>
        <v>0</v>
      </c>
      <c r="BG578" s="145">
        <f t="shared" si="16"/>
        <v>0</v>
      </c>
      <c r="BH578" s="145">
        <f t="shared" si="17"/>
        <v>0</v>
      </c>
      <c r="BI578" s="145">
        <f t="shared" si="18"/>
        <v>0</v>
      </c>
      <c r="BJ578" s="21" t="s">
        <v>146</v>
      </c>
      <c r="BK578" s="146">
        <f t="shared" si="19"/>
        <v>0</v>
      </c>
      <c r="BL578" s="21" t="s">
        <v>243</v>
      </c>
      <c r="BM578" s="21" t="s">
        <v>894</v>
      </c>
    </row>
    <row r="579" spans="2:65" s="1" customFormat="1" ht="25.5" customHeight="1">
      <c r="B579" s="136"/>
      <c r="C579" s="170" t="s">
        <v>895</v>
      </c>
      <c r="D579" s="170" t="s">
        <v>327</v>
      </c>
      <c r="E579" s="171" t="s">
        <v>896</v>
      </c>
      <c r="F579" s="247" t="s">
        <v>897</v>
      </c>
      <c r="G579" s="247"/>
      <c r="H579" s="247"/>
      <c r="I579" s="247"/>
      <c r="J579" s="172" t="s">
        <v>437</v>
      </c>
      <c r="K579" s="173">
        <v>4</v>
      </c>
      <c r="L579" s="248"/>
      <c r="M579" s="248"/>
      <c r="N579" s="248">
        <f t="shared" si="10"/>
        <v>0</v>
      </c>
      <c r="O579" s="236"/>
      <c r="P579" s="236"/>
      <c r="Q579" s="236"/>
      <c r="R579" s="141"/>
      <c r="T579" s="142" t="s">
        <v>5</v>
      </c>
      <c r="U579" s="43" t="s">
        <v>40</v>
      </c>
      <c r="V579" s="143">
        <v>0</v>
      </c>
      <c r="W579" s="143">
        <f t="shared" si="11"/>
        <v>0</v>
      </c>
      <c r="X579" s="143">
        <v>4.0000000000000003E-5</v>
      </c>
      <c r="Y579" s="143">
        <f t="shared" si="12"/>
        <v>1.6000000000000001E-4</v>
      </c>
      <c r="Z579" s="143">
        <v>0</v>
      </c>
      <c r="AA579" s="144">
        <f t="shared" si="13"/>
        <v>0</v>
      </c>
      <c r="AR579" s="21" t="s">
        <v>326</v>
      </c>
      <c r="AT579" s="21" t="s">
        <v>327</v>
      </c>
      <c r="AU579" s="21" t="s">
        <v>146</v>
      </c>
      <c r="AY579" s="21" t="s">
        <v>140</v>
      </c>
      <c r="BE579" s="145">
        <f t="shared" si="14"/>
        <v>0</v>
      </c>
      <c r="BF579" s="145">
        <f t="shared" si="15"/>
        <v>0</v>
      </c>
      <c r="BG579" s="145">
        <f t="shared" si="16"/>
        <v>0</v>
      </c>
      <c r="BH579" s="145">
        <f t="shared" si="17"/>
        <v>0</v>
      </c>
      <c r="BI579" s="145">
        <f t="shared" si="18"/>
        <v>0</v>
      </c>
      <c r="BJ579" s="21" t="s">
        <v>146</v>
      </c>
      <c r="BK579" s="146">
        <f t="shared" si="19"/>
        <v>0</v>
      </c>
      <c r="BL579" s="21" t="s">
        <v>243</v>
      </c>
      <c r="BM579" s="21" t="s">
        <v>898</v>
      </c>
    </row>
    <row r="580" spans="2:65" s="1" customFormat="1" ht="51" customHeight="1">
      <c r="B580" s="136"/>
      <c r="C580" s="137" t="s">
        <v>899</v>
      </c>
      <c r="D580" s="137" t="s">
        <v>141</v>
      </c>
      <c r="E580" s="138" t="s">
        <v>900</v>
      </c>
      <c r="F580" s="235" t="s">
        <v>901</v>
      </c>
      <c r="G580" s="235"/>
      <c r="H580" s="235"/>
      <c r="I580" s="235"/>
      <c r="J580" s="139" t="s">
        <v>437</v>
      </c>
      <c r="K580" s="140">
        <v>34</v>
      </c>
      <c r="L580" s="236"/>
      <c r="M580" s="236"/>
      <c r="N580" s="236">
        <f t="shared" si="10"/>
        <v>0</v>
      </c>
      <c r="O580" s="236"/>
      <c r="P580" s="236"/>
      <c r="Q580" s="236"/>
      <c r="R580" s="141"/>
      <c r="T580" s="142" t="s">
        <v>5</v>
      </c>
      <c r="U580" s="43" t="s">
        <v>40</v>
      </c>
      <c r="V580" s="143">
        <v>0.1585</v>
      </c>
      <c r="W580" s="143">
        <f t="shared" si="11"/>
        <v>5.3890000000000002</v>
      </c>
      <c r="X580" s="143">
        <v>1.7000000000000001E-4</v>
      </c>
      <c r="Y580" s="143">
        <f t="shared" si="12"/>
        <v>5.7800000000000004E-3</v>
      </c>
      <c r="Z580" s="143">
        <v>0</v>
      </c>
      <c r="AA580" s="144">
        <f t="shared" si="13"/>
        <v>0</v>
      </c>
      <c r="AR580" s="21" t="s">
        <v>243</v>
      </c>
      <c r="AT580" s="21" t="s">
        <v>141</v>
      </c>
      <c r="AU580" s="21" t="s">
        <v>146</v>
      </c>
      <c r="AY580" s="21" t="s">
        <v>140</v>
      </c>
      <c r="BE580" s="145">
        <f t="shared" si="14"/>
        <v>0</v>
      </c>
      <c r="BF580" s="145">
        <f t="shared" si="15"/>
        <v>0</v>
      </c>
      <c r="BG580" s="145">
        <f t="shared" si="16"/>
        <v>0</v>
      </c>
      <c r="BH580" s="145">
        <f t="shared" si="17"/>
        <v>0</v>
      </c>
      <c r="BI580" s="145">
        <f t="shared" si="18"/>
        <v>0</v>
      </c>
      <c r="BJ580" s="21" t="s">
        <v>146</v>
      </c>
      <c r="BK580" s="146">
        <f t="shared" si="19"/>
        <v>0</v>
      </c>
      <c r="BL580" s="21" t="s">
        <v>243</v>
      </c>
      <c r="BM580" s="21" t="s">
        <v>902</v>
      </c>
    </row>
    <row r="581" spans="2:65" s="1" customFormat="1" ht="25.5" customHeight="1">
      <c r="B581" s="136"/>
      <c r="C581" s="170" t="s">
        <v>903</v>
      </c>
      <c r="D581" s="170" t="s">
        <v>327</v>
      </c>
      <c r="E581" s="171" t="s">
        <v>904</v>
      </c>
      <c r="F581" s="247" t="s">
        <v>905</v>
      </c>
      <c r="G581" s="247"/>
      <c r="H581" s="247"/>
      <c r="I581" s="247"/>
      <c r="J581" s="172" t="s">
        <v>437</v>
      </c>
      <c r="K581" s="173">
        <v>34</v>
      </c>
      <c r="L581" s="248"/>
      <c r="M581" s="248"/>
      <c r="N581" s="248">
        <f t="shared" si="10"/>
        <v>0</v>
      </c>
      <c r="O581" s="236"/>
      <c r="P581" s="236"/>
      <c r="Q581" s="236"/>
      <c r="R581" s="141"/>
      <c r="T581" s="142" t="s">
        <v>5</v>
      </c>
      <c r="U581" s="43" t="s">
        <v>40</v>
      </c>
      <c r="V581" s="143">
        <v>0</v>
      </c>
      <c r="W581" s="143">
        <f t="shared" si="11"/>
        <v>0</v>
      </c>
      <c r="X581" s="143">
        <v>3.1E-4</v>
      </c>
      <c r="Y581" s="143">
        <f t="shared" si="12"/>
        <v>1.0540000000000001E-2</v>
      </c>
      <c r="Z581" s="143">
        <v>0</v>
      </c>
      <c r="AA581" s="144">
        <f t="shared" si="13"/>
        <v>0</v>
      </c>
      <c r="AR581" s="21" t="s">
        <v>326</v>
      </c>
      <c r="AT581" s="21" t="s">
        <v>327</v>
      </c>
      <c r="AU581" s="21" t="s">
        <v>146</v>
      </c>
      <c r="AY581" s="21" t="s">
        <v>140</v>
      </c>
      <c r="BE581" s="145">
        <f t="shared" si="14"/>
        <v>0</v>
      </c>
      <c r="BF581" s="145">
        <f t="shared" si="15"/>
        <v>0</v>
      </c>
      <c r="BG581" s="145">
        <f t="shared" si="16"/>
        <v>0</v>
      </c>
      <c r="BH581" s="145">
        <f t="shared" si="17"/>
        <v>0</v>
      </c>
      <c r="BI581" s="145">
        <f t="shared" si="18"/>
        <v>0</v>
      </c>
      <c r="BJ581" s="21" t="s">
        <v>146</v>
      </c>
      <c r="BK581" s="146">
        <f t="shared" si="19"/>
        <v>0</v>
      </c>
      <c r="BL581" s="21" t="s">
        <v>243</v>
      </c>
      <c r="BM581" s="21" t="s">
        <v>906</v>
      </c>
    </row>
    <row r="582" spans="2:65" s="1" customFormat="1" ht="38.25" customHeight="1">
      <c r="B582" s="136"/>
      <c r="C582" s="137" t="s">
        <v>907</v>
      </c>
      <c r="D582" s="137" t="s">
        <v>141</v>
      </c>
      <c r="E582" s="138" t="s">
        <v>908</v>
      </c>
      <c r="F582" s="235" t="s">
        <v>909</v>
      </c>
      <c r="G582" s="235"/>
      <c r="H582" s="235"/>
      <c r="I582" s="235"/>
      <c r="J582" s="139" t="s">
        <v>437</v>
      </c>
      <c r="K582" s="140">
        <v>2</v>
      </c>
      <c r="L582" s="236"/>
      <c r="M582" s="236"/>
      <c r="N582" s="236">
        <f t="shared" si="10"/>
        <v>0</v>
      </c>
      <c r="O582" s="236"/>
      <c r="P582" s="236"/>
      <c r="Q582" s="236"/>
      <c r="R582" s="141"/>
      <c r="T582" s="142" t="s">
        <v>5</v>
      </c>
      <c r="U582" s="43" t="s">
        <v>40</v>
      </c>
      <c r="V582" s="143">
        <v>0.30374000000000001</v>
      </c>
      <c r="W582" s="143">
        <f t="shared" si="11"/>
        <v>0.60748000000000002</v>
      </c>
      <c r="X582" s="143">
        <v>5.0000000000000002E-5</v>
      </c>
      <c r="Y582" s="143">
        <f t="shared" si="12"/>
        <v>1E-4</v>
      </c>
      <c r="Z582" s="143">
        <v>0</v>
      </c>
      <c r="AA582" s="144">
        <f t="shared" si="13"/>
        <v>0</v>
      </c>
      <c r="AR582" s="21" t="s">
        <v>243</v>
      </c>
      <c r="AT582" s="21" t="s">
        <v>141</v>
      </c>
      <c r="AU582" s="21" t="s">
        <v>146</v>
      </c>
      <c r="AY582" s="21" t="s">
        <v>140</v>
      </c>
      <c r="BE582" s="145">
        <f t="shared" si="14"/>
        <v>0</v>
      </c>
      <c r="BF582" s="145">
        <f t="shared" si="15"/>
        <v>0</v>
      </c>
      <c r="BG582" s="145">
        <f t="shared" si="16"/>
        <v>0</v>
      </c>
      <c r="BH582" s="145">
        <f t="shared" si="17"/>
        <v>0</v>
      </c>
      <c r="BI582" s="145">
        <f t="shared" si="18"/>
        <v>0</v>
      </c>
      <c r="BJ582" s="21" t="s">
        <v>146</v>
      </c>
      <c r="BK582" s="146">
        <f t="shared" si="19"/>
        <v>0</v>
      </c>
      <c r="BL582" s="21" t="s">
        <v>243</v>
      </c>
      <c r="BM582" s="21" t="s">
        <v>910</v>
      </c>
    </row>
    <row r="583" spans="2:65" s="1" customFormat="1" ht="25.5" customHeight="1">
      <c r="B583" s="136"/>
      <c r="C583" s="170" t="s">
        <v>911</v>
      </c>
      <c r="D583" s="170" t="s">
        <v>327</v>
      </c>
      <c r="E583" s="171" t="s">
        <v>912</v>
      </c>
      <c r="F583" s="247" t="s">
        <v>913</v>
      </c>
      <c r="G583" s="247"/>
      <c r="H583" s="247"/>
      <c r="I583" s="247"/>
      <c r="J583" s="172" t="s">
        <v>437</v>
      </c>
      <c r="K583" s="173">
        <v>4</v>
      </c>
      <c r="L583" s="248"/>
      <c r="M583" s="248"/>
      <c r="N583" s="248">
        <f t="shared" si="10"/>
        <v>0</v>
      </c>
      <c r="O583" s="236"/>
      <c r="P583" s="236"/>
      <c r="Q583" s="236"/>
      <c r="R583" s="141"/>
      <c r="T583" s="142" t="s">
        <v>5</v>
      </c>
      <c r="U583" s="43" t="s">
        <v>40</v>
      </c>
      <c r="V583" s="143">
        <v>0</v>
      </c>
      <c r="W583" s="143">
        <f t="shared" si="11"/>
        <v>0</v>
      </c>
      <c r="X583" s="143">
        <v>3.5E-4</v>
      </c>
      <c r="Y583" s="143">
        <f t="shared" si="12"/>
        <v>1.4E-3</v>
      </c>
      <c r="Z583" s="143">
        <v>0</v>
      </c>
      <c r="AA583" s="144">
        <f t="shared" si="13"/>
        <v>0</v>
      </c>
      <c r="AR583" s="21" t="s">
        <v>326</v>
      </c>
      <c r="AT583" s="21" t="s">
        <v>327</v>
      </c>
      <c r="AU583" s="21" t="s">
        <v>146</v>
      </c>
      <c r="AY583" s="21" t="s">
        <v>140</v>
      </c>
      <c r="BE583" s="145">
        <f t="shared" si="14"/>
        <v>0</v>
      </c>
      <c r="BF583" s="145">
        <f t="shared" si="15"/>
        <v>0</v>
      </c>
      <c r="BG583" s="145">
        <f t="shared" si="16"/>
        <v>0</v>
      </c>
      <c r="BH583" s="145">
        <f t="shared" si="17"/>
        <v>0</v>
      </c>
      <c r="BI583" s="145">
        <f t="shared" si="18"/>
        <v>0</v>
      </c>
      <c r="BJ583" s="21" t="s">
        <v>146</v>
      </c>
      <c r="BK583" s="146">
        <f t="shared" si="19"/>
        <v>0</v>
      </c>
      <c r="BL583" s="21" t="s">
        <v>243</v>
      </c>
      <c r="BM583" s="21" t="s">
        <v>914</v>
      </c>
    </row>
    <row r="584" spans="2:65" s="1" customFormat="1" ht="25.5" customHeight="1">
      <c r="B584" s="136"/>
      <c r="C584" s="137" t="s">
        <v>915</v>
      </c>
      <c r="D584" s="137" t="s">
        <v>141</v>
      </c>
      <c r="E584" s="138" t="s">
        <v>916</v>
      </c>
      <c r="F584" s="235" t="s">
        <v>917</v>
      </c>
      <c r="G584" s="235"/>
      <c r="H584" s="235"/>
      <c r="I584" s="235"/>
      <c r="J584" s="139" t="s">
        <v>235</v>
      </c>
      <c r="K584" s="140">
        <v>2.37</v>
      </c>
      <c r="L584" s="236"/>
      <c r="M584" s="236"/>
      <c r="N584" s="236">
        <f t="shared" si="10"/>
        <v>0</v>
      </c>
      <c r="O584" s="236"/>
      <c r="P584" s="236"/>
      <c r="Q584" s="236"/>
      <c r="R584" s="141"/>
      <c r="T584" s="142" t="s">
        <v>5</v>
      </c>
      <c r="U584" s="43" t="s">
        <v>40</v>
      </c>
      <c r="V584" s="143">
        <v>0.39772999999999997</v>
      </c>
      <c r="W584" s="143">
        <f t="shared" si="11"/>
        <v>0.94262009999999996</v>
      </c>
      <c r="X584" s="143">
        <v>1.7000000000000001E-4</v>
      </c>
      <c r="Y584" s="143">
        <f t="shared" si="12"/>
        <v>4.0290000000000004E-4</v>
      </c>
      <c r="Z584" s="143">
        <v>0</v>
      </c>
      <c r="AA584" s="144">
        <f t="shared" si="13"/>
        <v>0</v>
      </c>
      <c r="AR584" s="21" t="s">
        <v>243</v>
      </c>
      <c r="AT584" s="21" t="s">
        <v>141</v>
      </c>
      <c r="AU584" s="21" t="s">
        <v>146</v>
      </c>
      <c r="AY584" s="21" t="s">
        <v>140</v>
      </c>
      <c r="BE584" s="145">
        <f t="shared" si="14"/>
        <v>0</v>
      </c>
      <c r="BF584" s="145">
        <f t="shared" si="15"/>
        <v>0</v>
      </c>
      <c r="BG584" s="145">
        <f t="shared" si="16"/>
        <v>0</v>
      </c>
      <c r="BH584" s="145">
        <f t="shared" si="17"/>
        <v>0</v>
      </c>
      <c r="BI584" s="145">
        <f t="shared" si="18"/>
        <v>0</v>
      </c>
      <c r="BJ584" s="21" t="s">
        <v>146</v>
      </c>
      <c r="BK584" s="146">
        <f t="shared" si="19"/>
        <v>0</v>
      </c>
      <c r="BL584" s="21" t="s">
        <v>243</v>
      </c>
      <c r="BM584" s="21" t="s">
        <v>918</v>
      </c>
    </row>
    <row r="585" spans="2:65" s="1" customFormat="1" ht="38.25" customHeight="1">
      <c r="B585" s="136"/>
      <c r="C585" s="137" t="s">
        <v>919</v>
      </c>
      <c r="D585" s="137" t="s">
        <v>141</v>
      </c>
      <c r="E585" s="138" t="s">
        <v>920</v>
      </c>
      <c r="F585" s="235" t="s">
        <v>921</v>
      </c>
      <c r="G585" s="235"/>
      <c r="H585" s="235"/>
      <c r="I585" s="235"/>
      <c r="J585" s="139" t="s">
        <v>235</v>
      </c>
      <c r="K585" s="140">
        <v>1.6</v>
      </c>
      <c r="L585" s="236"/>
      <c r="M585" s="236"/>
      <c r="N585" s="236">
        <f t="shared" si="10"/>
        <v>0</v>
      </c>
      <c r="O585" s="236"/>
      <c r="P585" s="236"/>
      <c r="Q585" s="236"/>
      <c r="R585" s="141"/>
      <c r="T585" s="142" t="s">
        <v>5</v>
      </c>
      <c r="U585" s="43" t="s">
        <v>40</v>
      </c>
      <c r="V585" s="143">
        <v>0.33029999999999998</v>
      </c>
      <c r="W585" s="143">
        <f t="shared" si="11"/>
        <v>0.52847999999999995</v>
      </c>
      <c r="X585" s="143">
        <v>1E-4</v>
      </c>
      <c r="Y585" s="143">
        <f t="shared" si="12"/>
        <v>1.6000000000000001E-4</v>
      </c>
      <c r="Z585" s="143">
        <v>0</v>
      </c>
      <c r="AA585" s="144">
        <f t="shared" si="13"/>
        <v>0</v>
      </c>
      <c r="AR585" s="21" t="s">
        <v>243</v>
      </c>
      <c r="AT585" s="21" t="s">
        <v>141</v>
      </c>
      <c r="AU585" s="21" t="s">
        <v>146</v>
      </c>
      <c r="AY585" s="21" t="s">
        <v>140</v>
      </c>
      <c r="BE585" s="145">
        <f t="shared" si="14"/>
        <v>0</v>
      </c>
      <c r="BF585" s="145">
        <f t="shared" si="15"/>
        <v>0</v>
      </c>
      <c r="BG585" s="145">
        <f t="shared" si="16"/>
        <v>0</v>
      </c>
      <c r="BH585" s="145">
        <f t="shared" si="17"/>
        <v>0</v>
      </c>
      <c r="BI585" s="145">
        <f t="shared" si="18"/>
        <v>0</v>
      </c>
      <c r="BJ585" s="21" t="s">
        <v>146</v>
      </c>
      <c r="BK585" s="146">
        <f t="shared" si="19"/>
        <v>0</v>
      </c>
      <c r="BL585" s="21" t="s">
        <v>243</v>
      </c>
      <c r="BM585" s="21" t="s">
        <v>922</v>
      </c>
    </row>
    <row r="586" spans="2:65" s="10" customFormat="1" ht="16.5" customHeight="1">
      <c r="B586" s="147"/>
      <c r="C586" s="148"/>
      <c r="D586" s="148"/>
      <c r="E586" s="149" t="s">
        <v>5</v>
      </c>
      <c r="F586" s="237" t="s">
        <v>923</v>
      </c>
      <c r="G586" s="238"/>
      <c r="H586" s="238"/>
      <c r="I586" s="238"/>
      <c r="J586" s="148"/>
      <c r="K586" s="150">
        <v>1.6</v>
      </c>
      <c r="L586" s="148"/>
      <c r="M586" s="148"/>
      <c r="N586" s="148"/>
      <c r="O586" s="148"/>
      <c r="P586" s="148"/>
      <c r="Q586" s="148"/>
      <c r="R586" s="151"/>
      <c r="T586" s="152"/>
      <c r="U586" s="148"/>
      <c r="V586" s="148"/>
      <c r="W586" s="148"/>
      <c r="X586" s="148"/>
      <c r="Y586" s="148"/>
      <c r="Z586" s="148"/>
      <c r="AA586" s="153"/>
      <c r="AT586" s="154" t="s">
        <v>149</v>
      </c>
      <c r="AU586" s="154" t="s">
        <v>146</v>
      </c>
      <c r="AV586" s="10" t="s">
        <v>146</v>
      </c>
      <c r="AW586" s="10" t="s">
        <v>29</v>
      </c>
      <c r="AX586" s="10" t="s">
        <v>80</v>
      </c>
      <c r="AY586" s="154" t="s">
        <v>140</v>
      </c>
    </row>
    <row r="587" spans="2:65" s="1" customFormat="1" ht="38.25" customHeight="1">
      <c r="B587" s="136"/>
      <c r="C587" s="170" t="s">
        <v>924</v>
      </c>
      <c r="D587" s="170" t="s">
        <v>327</v>
      </c>
      <c r="E587" s="171" t="s">
        <v>925</v>
      </c>
      <c r="F587" s="247" t="s">
        <v>926</v>
      </c>
      <c r="G587" s="247"/>
      <c r="H587" s="247"/>
      <c r="I587" s="247"/>
      <c r="J587" s="172" t="s">
        <v>235</v>
      </c>
      <c r="K587" s="173">
        <v>1.76</v>
      </c>
      <c r="L587" s="248"/>
      <c r="M587" s="248"/>
      <c r="N587" s="248">
        <f t="shared" ref="N587:N594" si="20">ROUND(L587*K587,3)</f>
        <v>0</v>
      </c>
      <c r="O587" s="236"/>
      <c r="P587" s="236"/>
      <c r="Q587" s="236"/>
      <c r="R587" s="141"/>
      <c r="T587" s="142" t="s">
        <v>5</v>
      </c>
      <c r="U587" s="43" t="s">
        <v>40</v>
      </c>
      <c r="V587" s="143">
        <v>0</v>
      </c>
      <c r="W587" s="143">
        <f t="shared" ref="W587:W594" si="21">V587*K587</f>
        <v>0</v>
      </c>
      <c r="X587" s="143">
        <v>1.42E-3</v>
      </c>
      <c r="Y587" s="143">
        <f t="shared" ref="Y587:Y594" si="22">X587*K587</f>
        <v>2.4992E-3</v>
      </c>
      <c r="Z587" s="143">
        <v>0</v>
      </c>
      <c r="AA587" s="144">
        <f t="shared" ref="AA587:AA594" si="23">Z587*K587</f>
        <v>0</v>
      </c>
      <c r="AR587" s="21" t="s">
        <v>326</v>
      </c>
      <c r="AT587" s="21" t="s">
        <v>327</v>
      </c>
      <c r="AU587" s="21" t="s">
        <v>146</v>
      </c>
      <c r="AY587" s="21" t="s">
        <v>140</v>
      </c>
      <c r="BE587" s="145">
        <f t="shared" ref="BE587:BE594" si="24">IF(U587="základná",N587,0)</f>
        <v>0</v>
      </c>
      <c r="BF587" s="145">
        <f t="shared" ref="BF587:BF594" si="25">IF(U587="znížená",N587,0)</f>
        <v>0</v>
      </c>
      <c r="BG587" s="145">
        <f t="shared" ref="BG587:BG594" si="26">IF(U587="zákl. prenesená",N587,0)</f>
        <v>0</v>
      </c>
      <c r="BH587" s="145">
        <f t="shared" ref="BH587:BH594" si="27">IF(U587="zníž. prenesená",N587,0)</f>
        <v>0</v>
      </c>
      <c r="BI587" s="145">
        <f t="shared" ref="BI587:BI594" si="28">IF(U587="nulová",N587,0)</f>
        <v>0</v>
      </c>
      <c r="BJ587" s="21" t="s">
        <v>146</v>
      </c>
      <c r="BK587" s="146">
        <f t="shared" ref="BK587:BK594" si="29">ROUND(L587*K587,3)</f>
        <v>0</v>
      </c>
      <c r="BL587" s="21" t="s">
        <v>243</v>
      </c>
      <c r="BM587" s="21" t="s">
        <v>927</v>
      </c>
    </row>
    <row r="588" spans="2:65" s="1" customFormat="1" ht="38.25" customHeight="1">
      <c r="B588" s="136"/>
      <c r="C588" s="137" t="s">
        <v>928</v>
      </c>
      <c r="D588" s="137" t="s">
        <v>141</v>
      </c>
      <c r="E588" s="138" t="s">
        <v>929</v>
      </c>
      <c r="F588" s="235" t="s">
        <v>930</v>
      </c>
      <c r="G588" s="235"/>
      <c r="H588" s="235"/>
      <c r="I588" s="235"/>
      <c r="J588" s="139" t="s">
        <v>437</v>
      </c>
      <c r="K588" s="140">
        <v>2</v>
      </c>
      <c r="L588" s="236"/>
      <c r="M588" s="236"/>
      <c r="N588" s="236">
        <f t="shared" si="20"/>
        <v>0</v>
      </c>
      <c r="O588" s="236"/>
      <c r="P588" s="236"/>
      <c r="Q588" s="236"/>
      <c r="R588" s="141"/>
      <c r="T588" s="142" t="s">
        <v>5</v>
      </c>
      <c r="U588" s="43" t="s">
        <v>40</v>
      </c>
      <c r="V588" s="143">
        <v>0.22702</v>
      </c>
      <c r="W588" s="143">
        <f t="shared" si="21"/>
        <v>0.45404</v>
      </c>
      <c r="X588" s="143">
        <v>1E-4</v>
      </c>
      <c r="Y588" s="143">
        <f t="shared" si="22"/>
        <v>2.0000000000000001E-4</v>
      </c>
      <c r="Z588" s="143">
        <v>0</v>
      </c>
      <c r="AA588" s="144">
        <f t="shared" si="23"/>
        <v>0</v>
      </c>
      <c r="AR588" s="21" t="s">
        <v>243</v>
      </c>
      <c r="AT588" s="21" t="s">
        <v>141</v>
      </c>
      <c r="AU588" s="21" t="s">
        <v>146</v>
      </c>
      <c r="AY588" s="21" t="s">
        <v>140</v>
      </c>
      <c r="BE588" s="145">
        <f t="shared" si="24"/>
        <v>0</v>
      </c>
      <c r="BF588" s="145">
        <f t="shared" si="25"/>
        <v>0</v>
      </c>
      <c r="BG588" s="145">
        <f t="shared" si="26"/>
        <v>0</v>
      </c>
      <c r="BH588" s="145">
        <f t="shared" si="27"/>
        <v>0</v>
      </c>
      <c r="BI588" s="145">
        <f t="shared" si="28"/>
        <v>0</v>
      </c>
      <c r="BJ588" s="21" t="s">
        <v>146</v>
      </c>
      <c r="BK588" s="146">
        <f t="shared" si="29"/>
        <v>0</v>
      </c>
      <c r="BL588" s="21" t="s">
        <v>243</v>
      </c>
      <c r="BM588" s="21" t="s">
        <v>931</v>
      </c>
    </row>
    <row r="589" spans="2:65" s="1" customFormat="1" ht="25.5" customHeight="1">
      <c r="B589" s="136"/>
      <c r="C589" s="170" t="s">
        <v>932</v>
      </c>
      <c r="D589" s="170" t="s">
        <v>327</v>
      </c>
      <c r="E589" s="171" t="s">
        <v>933</v>
      </c>
      <c r="F589" s="247" t="s">
        <v>934</v>
      </c>
      <c r="G589" s="247"/>
      <c r="H589" s="247"/>
      <c r="I589" s="247"/>
      <c r="J589" s="172" t="s">
        <v>437</v>
      </c>
      <c r="K589" s="173">
        <v>2</v>
      </c>
      <c r="L589" s="248"/>
      <c r="M589" s="248"/>
      <c r="N589" s="248">
        <f t="shared" si="20"/>
        <v>0</v>
      </c>
      <c r="O589" s="236"/>
      <c r="P589" s="236"/>
      <c r="Q589" s="236"/>
      <c r="R589" s="141"/>
      <c r="T589" s="142" t="s">
        <v>5</v>
      </c>
      <c r="U589" s="43" t="s">
        <v>40</v>
      </c>
      <c r="V589" s="143">
        <v>0</v>
      </c>
      <c r="W589" s="143">
        <f t="shared" si="21"/>
        <v>0</v>
      </c>
      <c r="X589" s="143">
        <v>3.4000000000000002E-4</v>
      </c>
      <c r="Y589" s="143">
        <f t="shared" si="22"/>
        <v>6.8000000000000005E-4</v>
      </c>
      <c r="Z589" s="143">
        <v>0</v>
      </c>
      <c r="AA589" s="144">
        <f t="shared" si="23"/>
        <v>0</v>
      </c>
      <c r="AR589" s="21" t="s">
        <v>326</v>
      </c>
      <c r="AT589" s="21" t="s">
        <v>327</v>
      </c>
      <c r="AU589" s="21" t="s">
        <v>146</v>
      </c>
      <c r="AY589" s="21" t="s">
        <v>140</v>
      </c>
      <c r="BE589" s="145">
        <f t="shared" si="24"/>
        <v>0</v>
      </c>
      <c r="BF589" s="145">
        <f t="shared" si="25"/>
        <v>0</v>
      </c>
      <c r="BG589" s="145">
        <f t="shared" si="26"/>
        <v>0</v>
      </c>
      <c r="BH589" s="145">
        <f t="shared" si="27"/>
        <v>0</v>
      </c>
      <c r="BI589" s="145">
        <f t="shared" si="28"/>
        <v>0</v>
      </c>
      <c r="BJ589" s="21" t="s">
        <v>146</v>
      </c>
      <c r="BK589" s="146">
        <f t="shared" si="29"/>
        <v>0</v>
      </c>
      <c r="BL589" s="21" t="s">
        <v>243</v>
      </c>
      <c r="BM589" s="21" t="s">
        <v>935</v>
      </c>
    </row>
    <row r="590" spans="2:65" s="1" customFormat="1" ht="38.25" customHeight="1">
      <c r="B590" s="136"/>
      <c r="C590" s="137" t="s">
        <v>936</v>
      </c>
      <c r="D590" s="137" t="s">
        <v>141</v>
      </c>
      <c r="E590" s="138" t="s">
        <v>937</v>
      </c>
      <c r="F590" s="235" t="s">
        <v>938</v>
      </c>
      <c r="G590" s="235"/>
      <c r="H590" s="235"/>
      <c r="I590" s="235"/>
      <c r="J590" s="139" t="s">
        <v>437</v>
      </c>
      <c r="K590" s="140">
        <v>2</v>
      </c>
      <c r="L590" s="236"/>
      <c r="M590" s="236"/>
      <c r="N590" s="236">
        <f t="shared" si="20"/>
        <v>0</v>
      </c>
      <c r="O590" s="236"/>
      <c r="P590" s="236"/>
      <c r="Q590" s="236"/>
      <c r="R590" s="141"/>
      <c r="T590" s="142" t="s">
        <v>5</v>
      </c>
      <c r="U590" s="43" t="s">
        <v>40</v>
      </c>
      <c r="V590" s="143">
        <v>0.20699999999999999</v>
      </c>
      <c r="W590" s="143">
        <f t="shared" si="21"/>
        <v>0.41399999999999998</v>
      </c>
      <c r="X590" s="143">
        <v>1E-4</v>
      </c>
      <c r="Y590" s="143">
        <f t="shared" si="22"/>
        <v>2.0000000000000001E-4</v>
      </c>
      <c r="Z590" s="143">
        <v>0</v>
      </c>
      <c r="AA590" s="144">
        <f t="shared" si="23"/>
        <v>0</v>
      </c>
      <c r="AR590" s="21" t="s">
        <v>243</v>
      </c>
      <c r="AT590" s="21" t="s">
        <v>141</v>
      </c>
      <c r="AU590" s="21" t="s">
        <v>146</v>
      </c>
      <c r="AY590" s="21" t="s">
        <v>140</v>
      </c>
      <c r="BE590" s="145">
        <f t="shared" si="24"/>
        <v>0</v>
      </c>
      <c r="BF590" s="145">
        <f t="shared" si="25"/>
        <v>0</v>
      </c>
      <c r="BG590" s="145">
        <f t="shared" si="26"/>
        <v>0</v>
      </c>
      <c r="BH590" s="145">
        <f t="shared" si="27"/>
        <v>0</v>
      </c>
      <c r="BI590" s="145">
        <f t="shared" si="28"/>
        <v>0</v>
      </c>
      <c r="BJ590" s="21" t="s">
        <v>146</v>
      </c>
      <c r="BK590" s="146">
        <f t="shared" si="29"/>
        <v>0</v>
      </c>
      <c r="BL590" s="21" t="s">
        <v>243</v>
      </c>
      <c r="BM590" s="21" t="s">
        <v>939</v>
      </c>
    </row>
    <row r="591" spans="2:65" s="1" customFormat="1" ht="25.5" customHeight="1">
      <c r="B591" s="136"/>
      <c r="C591" s="170" t="s">
        <v>940</v>
      </c>
      <c r="D591" s="170" t="s">
        <v>327</v>
      </c>
      <c r="E591" s="171" t="s">
        <v>941</v>
      </c>
      <c r="F591" s="247" t="s">
        <v>942</v>
      </c>
      <c r="G591" s="247"/>
      <c r="H591" s="247"/>
      <c r="I591" s="247"/>
      <c r="J591" s="172" t="s">
        <v>437</v>
      </c>
      <c r="K591" s="173">
        <v>2</v>
      </c>
      <c r="L591" s="248"/>
      <c r="M591" s="248"/>
      <c r="N591" s="248">
        <f t="shared" si="20"/>
        <v>0</v>
      </c>
      <c r="O591" s="236"/>
      <c r="P591" s="236"/>
      <c r="Q591" s="236"/>
      <c r="R591" s="141"/>
      <c r="T591" s="142" t="s">
        <v>5</v>
      </c>
      <c r="U591" s="43" t="s">
        <v>40</v>
      </c>
      <c r="V591" s="143">
        <v>0</v>
      </c>
      <c r="W591" s="143">
        <f t="shared" si="21"/>
        <v>0</v>
      </c>
      <c r="X591" s="143">
        <v>4.0000000000000002E-4</v>
      </c>
      <c r="Y591" s="143">
        <f t="shared" si="22"/>
        <v>8.0000000000000004E-4</v>
      </c>
      <c r="Z591" s="143">
        <v>0</v>
      </c>
      <c r="AA591" s="144">
        <f t="shared" si="23"/>
        <v>0</v>
      </c>
      <c r="AR591" s="21" t="s">
        <v>326</v>
      </c>
      <c r="AT591" s="21" t="s">
        <v>327</v>
      </c>
      <c r="AU591" s="21" t="s">
        <v>146</v>
      </c>
      <c r="AY591" s="21" t="s">
        <v>140</v>
      </c>
      <c r="BE591" s="145">
        <f t="shared" si="24"/>
        <v>0</v>
      </c>
      <c r="BF591" s="145">
        <f t="shared" si="25"/>
        <v>0</v>
      </c>
      <c r="BG591" s="145">
        <f t="shared" si="26"/>
        <v>0</v>
      </c>
      <c r="BH591" s="145">
        <f t="shared" si="27"/>
        <v>0</v>
      </c>
      <c r="BI591" s="145">
        <f t="shared" si="28"/>
        <v>0</v>
      </c>
      <c r="BJ591" s="21" t="s">
        <v>146</v>
      </c>
      <c r="BK591" s="146">
        <f t="shared" si="29"/>
        <v>0</v>
      </c>
      <c r="BL591" s="21" t="s">
        <v>243</v>
      </c>
      <c r="BM591" s="21" t="s">
        <v>943</v>
      </c>
    </row>
    <row r="592" spans="2:65" s="1" customFormat="1" ht="38.25" customHeight="1">
      <c r="B592" s="136"/>
      <c r="C592" s="137" t="s">
        <v>944</v>
      </c>
      <c r="D592" s="137" t="s">
        <v>141</v>
      </c>
      <c r="E592" s="138" t="s">
        <v>945</v>
      </c>
      <c r="F592" s="235" t="s">
        <v>946</v>
      </c>
      <c r="G592" s="235"/>
      <c r="H592" s="235"/>
      <c r="I592" s="235"/>
      <c r="J592" s="139" t="s">
        <v>437</v>
      </c>
      <c r="K592" s="140">
        <v>4</v>
      </c>
      <c r="L592" s="236"/>
      <c r="M592" s="236"/>
      <c r="N592" s="236">
        <f t="shared" si="20"/>
        <v>0</v>
      </c>
      <c r="O592" s="236"/>
      <c r="P592" s="236"/>
      <c r="Q592" s="236"/>
      <c r="R592" s="141"/>
      <c r="T592" s="142" t="s">
        <v>5</v>
      </c>
      <c r="U592" s="43" t="s">
        <v>40</v>
      </c>
      <c r="V592" s="143">
        <v>0.10922</v>
      </c>
      <c r="W592" s="143">
        <f t="shared" si="21"/>
        <v>0.43687999999999999</v>
      </c>
      <c r="X592" s="143">
        <v>0</v>
      </c>
      <c r="Y592" s="143">
        <f t="shared" si="22"/>
        <v>0</v>
      </c>
      <c r="Z592" s="143">
        <v>0</v>
      </c>
      <c r="AA592" s="144">
        <f t="shared" si="23"/>
        <v>0</v>
      </c>
      <c r="AR592" s="21" t="s">
        <v>243</v>
      </c>
      <c r="AT592" s="21" t="s">
        <v>141</v>
      </c>
      <c r="AU592" s="21" t="s">
        <v>146</v>
      </c>
      <c r="AY592" s="21" t="s">
        <v>140</v>
      </c>
      <c r="BE592" s="145">
        <f t="shared" si="24"/>
        <v>0</v>
      </c>
      <c r="BF592" s="145">
        <f t="shared" si="25"/>
        <v>0</v>
      </c>
      <c r="BG592" s="145">
        <f t="shared" si="26"/>
        <v>0</v>
      </c>
      <c r="BH592" s="145">
        <f t="shared" si="27"/>
        <v>0</v>
      </c>
      <c r="BI592" s="145">
        <f t="shared" si="28"/>
        <v>0</v>
      </c>
      <c r="BJ592" s="21" t="s">
        <v>146</v>
      </c>
      <c r="BK592" s="146">
        <f t="shared" si="29"/>
        <v>0</v>
      </c>
      <c r="BL592" s="21" t="s">
        <v>243</v>
      </c>
      <c r="BM592" s="21" t="s">
        <v>947</v>
      </c>
    </row>
    <row r="593" spans="2:65" s="1" customFormat="1" ht="25.5" customHeight="1">
      <c r="B593" s="136"/>
      <c r="C593" s="170" t="s">
        <v>948</v>
      </c>
      <c r="D593" s="170" t="s">
        <v>327</v>
      </c>
      <c r="E593" s="171" t="s">
        <v>949</v>
      </c>
      <c r="F593" s="247" t="s">
        <v>950</v>
      </c>
      <c r="G593" s="247"/>
      <c r="H593" s="247"/>
      <c r="I593" s="247"/>
      <c r="J593" s="172" t="s">
        <v>437</v>
      </c>
      <c r="K593" s="173">
        <v>4</v>
      </c>
      <c r="L593" s="248"/>
      <c r="M593" s="248"/>
      <c r="N593" s="248">
        <f t="shared" si="20"/>
        <v>0</v>
      </c>
      <c r="O593" s="236"/>
      <c r="P593" s="236"/>
      <c r="Q593" s="236"/>
      <c r="R593" s="141"/>
      <c r="T593" s="142" t="s">
        <v>5</v>
      </c>
      <c r="U593" s="43" t="s">
        <v>40</v>
      </c>
      <c r="V593" s="143">
        <v>0</v>
      </c>
      <c r="W593" s="143">
        <f t="shared" si="21"/>
        <v>0</v>
      </c>
      <c r="X593" s="143">
        <v>2.4000000000000001E-4</v>
      </c>
      <c r="Y593" s="143">
        <f t="shared" si="22"/>
        <v>9.6000000000000002E-4</v>
      </c>
      <c r="Z593" s="143">
        <v>0</v>
      </c>
      <c r="AA593" s="144">
        <f t="shared" si="23"/>
        <v>0</v>
      </c>
      <c r="AR593" s="21" t="s">
        <v>326</v>
      </c>
      <c r="AT593" s="21" t="s">
        <v>327</v>
      </c>
      <c r="AU593" s="21" t="s">
        <v>146</v>
      </c>
      <c r="AY593" s="21" t="s">
        <v>140</v>
      </c>
      <c r="BE593" s="145">
        <f t="shared" si="24"/>
        <v>0</v>
      </c>
      <c r="BF593" s="145">
        <f t="shared" si="25"/>
        <v>0</v>
      </c>
      <c r="BG593" s="145">
        <f t="shared" si="26"/>
        <v>0</v>
      </c>
      <c r="BH593" s="145">
        <f t="shared" si="27"/>
        <v>0</v>
      </c>
      <c r="BI593" s="145">
        <f t="shared" si="28"/>
        <v>0</v>
      </c>
      <c r="BJ593" s="21" t="s">
        <v>146</v>
      </c>
      <c r="BK593" s="146">
        <f t="shared" si="29"/>
        <v>0</v>
      </c>
      <c r="BL593" s="21" t="s">
        <v>243</v>
      </c>
      <c r="BM593" s="21" t="s">
        <v>951</v>
      </c>
    </row>
    <row r="594" spans="2:65" s="1" customFormat="1" ht="25.5" customHeight="1">
      <c r="B594" s="136"/>
      <c r="C594" s="137" t="s">
        <v>952</v>
      </c>
      <c r="D594" s="137" t="s">
        <v>141</v>
      </c>
      <c r="E594" s="138" t="s">
        <v>953</v>
      </c>
      <c r="F594" s="235" t="s">
        <v>954</v>
      </c>
      <c r="G594" s="235"/>
      <c r="H594" s="235"/>
      <c r="I594" s="235"/>
      <c r="J594" s="139" t="s">
        <v>494</v>
      </c>
      <c r="K594" s="140">
        <v>61.654000000000003</v>
      </c>
      <c r="L594" s="236"/>
      <c r="M594" s="236"/>
      <c r="N594" s="236">
        <f t="shared" si="20"/>
        <v>0</v>
      </c>
      <c r="O594" s="236"/>
      <c r="P594" s="236"/>
      <c r="Q594" s="236"/>
      <c r="R594" s="141"/>
      <c r="T594" s="142" t="s">
        <v>5</v>
      </c>
      <c r="U594" s="43" t="s">
        <v>40</v>
      </c>
      <c r="V594" s="143">
        <v>0</v>
      </c>
      <c r="W594" s="143">
        <f t="shared" si="21"/>
        <v>0</v>
      </c>
      <c r="X594" s="143">
        <v>0</v>
      </c>
      <c r="Y594" s="143">
        <f t="shared" si="22"/>
        <v>0</v>
      </c>
      <c r="Z594" s="143">
        <v>0</v>
      </c>
      <c r="AA594" s="144">
        <f t="shared" si="23"/>
        <v>0</v>
      </c>
      <c r="AR594" s="21" t="s">
        <v>243</v>
      </c>
      <c r="AT594" s="21" t="s">
        <v>141</v>
      </c>
      <c r="AU594" s="21" t="s">
        <v>146</v>
      </c>
      <c r="AY594" s="21" t="s">
        <v>140</v>
      </c>
      <c r="BE594" s="145">
        <f t="shared" si="24"/>
        <v>0</v>
      </c>
      <c r="BF594" s="145">
        <f t="shared" si="25"/>
        <v>0</v>
      </c>
      <c r="BG594" s="145">
        <f t="shared" si="26"/>
        <v>0</v>
      </c>
      <c r="BH594" s="145">
        <f t="shared" si="27"/>
        <v>0</v>
      </c>
      <c r="BI594" s="145">
        <f t="shared" si="28"/>
        <v>0</v>
      </c>
      <c r="BJ594" s="21" t="s">
        <v>146</v>
      </c>
      <c r="BK594" s="146">
        <f t="shared" si="29"/>
        <v>0</v>
      </c>
      <c r="BL594" s="21" t="s">
        <v>243</v>
      </c>
      <c r="BM594" s="21" t="s">
        <v>955</v>
      </c>
    </row>
    <row r="595" spans="2:65" s="9" customFormat="1" ht="29.85" customHeight="1">
      <c r="B595" s="125"/>
      <c r="C595" s="126"/>
      <c r="D595" s="135" t="s">
        <v>115</v>
      </c>
      <c r="E595" s="135"/>
      <c r="F595" s="135"/>
      <c r="G595" s="135"/>
      <c r="H595" s="135"/>
      <c r="I595" s="135"/>
      <c r="J595" s="135"/>
      <c r="K595" s="135"/>
      <c r="L595" s="135"/>
      <c r="M595" s="135"/>
      <c r="N595" s="252">
        <f>BK595</f>
        <v>0</v>
      </c>
      <c r="O595" s="253"/>
      <c r="P595" s="253"/>
      <c r="Q595" s="253"/>
      <c r="R595" s="128"/>
      <c r="T595" s="129"/>
      <c r="U595" s="126"/>
      <c r="V595" s="126"/>
      <c r="W595" s="130">
        <f>SUM(W596:W636)</f>
        <v>65.911186000000015</v>
      </c>
      <c r="X595" s="126"/>
      <c r="Y595" s="130">
        <f>SUM(Y596:Y636)</f>
        <v>0.58365107999999988</v>
      </c>
      <c r="Z595" s="126"/>
      <c r="AA595" s="131">
        <f>SUM(AA596:AA636)</f>
        <v>0</v>
      </c>
      <c r="AR595" s="132" t="s">
        <v>146</v>
      </c>
      <c r="AT595" s="133" t="s">
        <v>72</v>
      </c>
      <c r="AU595" s="133" t="s">
        <v>80</v>
      </c>
      <c r="AY595" s="132" t="s">
        <v>140</v>
      </c>
      <c r="BK595" s="134">
        <f>SUM(BK596:BK636)</f>
        <v>0</v>
      </c>
    </row>
    <row r="596" spans="2:65" s="1" customFormat="1" ht="38.25" customHeight="1">
      <c r="B596" s="136"/>
      <c r="C596" s="137" t="s">
        <v>956</v>
      </c>
      <c r="D596" s="137" t="s">
        <v>141</v>
      </c>
      <c r="E596" s="138" t="s">
        <v>957</v>
      </c>
      <c r="F596" s="235" t="s">
        <v>958</v>
      </c>
      <c r="G596" s="235"/>
      <c r="H596" s="235"/>
      <c r="I596" s="235"/>
      <c r="J596" s="139" t="s">
        <v>235</v>
      </c>
      <c r="K596" s="140">
        <v>7.41</v>
      </c>
      <c r="L596" s="236"/>
      <c r="M596" s="236"/>
      <c r="N596" s="236">
        <f>ROUND(L596*K596,3)</f>
        <v>0</v>
      </c>
      <c r="O596" s="236"/>
      <c r="P596" s="236"/>
      <c r="Q596" s="236"/>
      <c r="R596" s="141"/>
      <c r="T596" s="142" t="s">
        <v>5</v>
      </c>
      <c r="U596" s="43" t="s">
        <v>40</v>
      </c>
      <c r="V596" s="143">
        <v>0.71</v>
      </c>
      <c r="W596" s="143">
        <f>V596*K596</f>
        <v>5.2610999999999999</v>
      </c>
      <c r="X596" s="143">
        <v>0</v>
      </c>
      <c r="Y596" s="143">
        <f>X596*K596</f>
        <v>0</v>
      </c>
      <c r="Z596" s="143">
        <v>0</v>
      </c>
      <c r="AA596" s="144">
        <f>Z596*K596</f>
        <v>0</v>
      </c>
      <c r="AR596" s="21" t="s">
        <v>243</v>
      </c>
      <c r="AT596" s="21" t="s">
        <v>141</v>
      </c>
      <c r="AU596" s="21" t="s">
        <v>146</v>
      </c>
      <c r="AY596" s="21" t="s">
        <v>140</v>
      </c>
      <c r="BE596" s="145">
        <f>IF(U596="základná",N596,0)</f>
        <v>0</v>
      </c>
      <c r="BF596" s="145">
        <f>IF(U596="znížená",N596,0)</f>
        <v>0</v>
      </c>
      <c r="BG596" s="145">
        <f>IF(U596="zákl. prenesená",N596,0)</f>
        <v>0</v>
      </c>
      <c r="BH596" s="145">
        <f>IF(U596="zníž. prenesená",N596,0)</f>
        <v>0</v>
      </c>
      <c r="BI596" s="145">
        <f>IF(U596="nulová",N596,0)</f>
        <v>0</v>
      </c>
      <c r="BJ596" s="21" t="s">
        <v>146</v>
      </c>
      <c r="BK596" s="146">
        <f>ROUND(L596*K596,3)</f>
        <v>0</v>
      </c>
      <c r="BL596" s="21" t="s">
        <v>243</v>
      </c>
      <c r="BM596" s="21" t="s">
        <v>959</v>
      </c>
    </row>
    <row r="597" spans="2:65" s="10" customFormat="1" ht="16.5" customHeight="1">
      <c r="B597" s="147"/>
      <c r="C597" s="148"/>
      <c r="D597" s="148"/>
      <c r="E597" s="149" t="s">
        <v>5</v>
      </c>
      <c r="F597" s="237" t="s">
        <v>960</v>
      </c>
      <c r="G597" s="238"/>
      <c r="H597" s="238"/>
      <c r="I597" s="238"/>
      <c r="J597" s="148"/>
      <c r="K597" s="150">
        <v>7.41</v>
      </c>
      <c r="L597" s="148"/>
      <c r="M597" s="148"/>
      <c r="N597" s="148"/>
      <c r="O597" s="148"/>
      <c r="P597" s="148"/>
      <c r="Q597" s="148"/>
      <c r="R597" s="151"/>
      <c r="T597" s="152"/>
      <c r="U597" s="148"/>
      <c r="V597" s="148"/>
      <c r="W597" s="148"/>
      <c r="X597" s="148"/>
      <c r="Y597" s="148"/>
      <c r="Z597" s="148"/>
      <c r="AA597" s="153"/>
      <c r="AT597" s="154" t="s">
        <v>149</v>
      </c>
      <c r="AU597" s="154" t="s">
        <v>146</v>
      </c>
      <c r="AV597" s="10" t="s">
        <v>146</v>
      </c>
      <c r="AW597" s="10" t="s">
        <v>29</v>
      </c>
      <c r="AX597" s="10" t="s">
        <v>80</v>
      </c>
      <c r="AY597" s="154" t="s">
        <v>140</v>
      </c>
    </row>
    <row r="598" spans="2:65" s="1" customFormat="1" ht="25.5" customHeight="1">
      <c r="B598" s="136"/>
      <c r="C598" s="170" t="s">
        <v>961</v>
      </c>
      <c r="D598" s="170" t="s">
        <v>327</v>
      </c>
      <c r="E598" s="171" t="s">
        <v>962</v>
      </c>
      <c r="F598" s="247" t="s">
        <v>963</v>
      </c>
      <c r="G598" s="247"/>
      <c r="H598" s="247"/>
      <c r="I598" s="247"/>
      <c r="J598" s="172" t="s">
        <v>235</v>
      </c>
      <c r="K598" s="173">
        <v>7.7809999999999997</v>
      </c>
      <c r="L598" s="248"/>
      <c r="M598" s="248"/>
      <c r="N598" s="248">
        <f>ROUND(L598*K598,3)</f>
        <v>0</v>
      </c>
      <c r="O598" s="236"/>
      <c r="P598" s="236"/>
      <c r="Q598" s="236"/>
      <c r="R598" s="141"/>
      <c r="T598" s="142" t="s">
        <v>5</v>
      </c>
      <c r="U598" s="43" t="s">
        <v>40</v>
      </c>
      <c r="V598" s="143">
        <v>0</v>
      </c>
      <c r="W598" s="143">
        <f>V598*K598</f>
        <v>0</v>
      </c>
      <c r="X598" s="143">
        <v>1.8E-3</v>
      </c>
      <c r="Y598" s="143">
        <f>X598*K598</f>
        <v>1.4005799999999999E-2</v>
      </c>
      <c r="Z598" s="143">
        <v>0</v>
      </c>
      <c r="AA598" s="144">
        <f>Z598*K598</f>
        <v>0</v>
      </c>
      <c r="AR598" s="21" t="s">
        <v>326</v>
      </c>
      <c r="AT598" s="21" t="s">
        <v>327</v>
      </c>
      <c r="AU598" s="21" t="s">
        <v>146</v>
      </c>
      <c r="AY598" s="21" t="s">
        <v>140</v>
      </c>
      <c r="BE598" s="145">
        <f>IF(U598="základná",N598,0)</f>
        <v>0</v>
      </c>
      <c r="BF598" s="145">
        <f>IF(U598="znížená",N598,0)</f>
        <v>0</v>
      </c>
      <c r="BG598" s="145">
        <f>IF(U598="zákl. prenesená",N598,0)</f>
        <v>0</v>
      </c>
      <c r="BH598" s="145">
        <f>IF(U598="zníž. prenesená",N598,0)</f>
        <v>0</v>
      </c>
      <c r="BI598" s="145">
        <f>IF(U598="nulová",N598,0)</f>
        <v>0</v>
      </c>
      <c r="BJ598" s="21" t="s">
        <v>146</v>
      </c>
      <c r="BK598" s="146">
        <f>ROUND(L598*K598,3)</f>
        <v>0</v>
      </c>
      <c r="BL598" s="21" t="s">
        <v>243</v>
      </c>
      <c r="BM598" s="21" t="s">
        <v>964</v>
      </c>
    </row>
    <row r="599" spans="2:65" s="1" customFormat="1" ht="38.25" customHeight="1">
      <c r="B599" s="136"/>
      <c r="C599" s="137" t="s">
        <v>965</v>
      </c>
      <c r="D599" s="137" t="s">
        <v>141</v>
      </c>
      <c r="E599" s="138" t="s">
        <v>966</v>
      </c>
      <c r="F599" s="235" t="s">
        <v>967</v>
      </c>
      <c r="G599" s="235"/>
      <c r="H599" s="235"/>
      <c r="I599" s="235"/>
      <c r="J599" s="139" t="s">
        <v>201</v>
      </c>
      <c r="K599" s="140">
        <v>39.814</v>
      </c>
      <c r="L599" s="236"/>
      <c r="M599" s="236"/>
      <c r="N599" s="236">
        <f>ROUND(L599*K599,3)</f>
        <v>0</v>
      </c>
      <c r="O599" s="236"/>
      <c r="P599" s="236"/>
      <c r="Q599" s="236"/>
      <c r="R599" s="141"/>
      <c r="T599" s="142" t="s">
        <v>5</v>
      </c>
      <c r="U599" s="43" t="s">
        <v>40</v>
      </c>
      <c r="V599" s="143">
        <v>0.75600000000000001</v>
      </c>
      <c r="W599" s="143">
        <f>V599*K599</f>
        <v>30.099384000000001</v>
      </c>
      <c r="X599" s="143">
        <v>4.0000000000000003E-5</v>
      </c>
      <c r="Y599" s="143">
        <f>X599*K599</f>
        <v>1.59256E-3</v>
      </c>
      <c r="Z599" s="143">
        <v>0</v>
      </c>
      <c r="AA599" s="144">
        <f>Z599*K599</f>
        <v>0</v>
      </c>
      <c r="AR599" s="21" t="s">
        <v>243</v>
      </c>
      <c r="AT599" s="21" t="s">
        <v>141</v>
      </c>
      <c r="AU599" s="21" t="s">
        <v>146</v>
      </c>
      <c r="AY599" s="21" t="s">
        <v>140</v>
      </c>
      <c r="BE599" s="145">
        <f>IF(U599="základná",N599,0)</f>
        <v>0</v>
      </c>
      <c r="BF599" s="145">
        <f>IF(U599="znížená",N599,0)</f>
        <v>0</v>
      </c>
      <c r="BG599" s="145">
        <f>IF(U599="zákl. prenesená",N599,0)</f>
        <v>0</v>
      </c>
      <c r="BH599" s="145">
        <f>IF(U599="zníž. prenesená",N599,0)</f>
        <v>0</v>
      </c>
      <c r="BI599" s="145">
        <f>IF(U599="nulová",N599,0)</f>
        <v>0</v>
      </c>
      <c r="BJ599" s="21" t="s">
        <v>146</v>
      </c>
      <c r="BK599" s="146">
        <f>ROUND(L599*K599,3)</f>
        <v>0</v>
      </c>
      <c r="BL599" s="21" t="s">
        <v>243</v>
      </c>
      <c r="BM599" s="21" t="s">
        <v>968</v>
      </c>
    </row>
    <row r="600" spans="2:65" s="12" customFormat="1" ht="16.5" customHeight="1">
      <c r="B600" s="163"/>
      <c r="C600" s="164"/>
      <c r="D600" s="164"/>
      <c r="E600" s="165" t="s">
        <v>5</v>
      </c>
      <c r="F600" s="243" t="s">
        <v>502</v>
      </c>
      <c r="G600" s="244"/>
      <c r="H600" s="244"/>
      <c r="I600" s="244"/>
      <c r="J600" s="164"/>
      <c r="K600" s="165" t="s">
        <v>5</v>
      </c>
      <c r="L600" s="164"/>
      <c r="M600" s="164"/>
      <c r="N600" s="164"/>
      <c r="O600" s="164"/>
      <c r="P600" s="164"/>
      <c r="Q600" s="164"/>
      <c r="R600" s="166"/>
      <c r="T600" s="167"/>
      <c r="U600" s="164"/>
      <c r="V600" s="164"/>
      <c r="W600" s="164"/>
      <c r="X600" s="164"/>
      <c r="Y600" s="164"/>
      <c r="Z600" s="164"/>
      <c r="AA600" s="168"/>
      <c r="AT600" s="169" t="s">
        <v>149</v>
      </c>
      <c r="AU600" s="169" t="s">
        <v>146</v>
      </c>
      <c r="AV600" s="12" t="s">
        <v>80</v>
      </c>
      <c r="AW600" s="12" t="s">
        <v>29</v>
      </c>
      <c r="AX600" s="12" t="s">
        <v>73</v>
      </c>
      <c r="AY600" s="169" t="s">
        <v>140</v>
      </c>
    </row>
    <row r="601" spans="2:65" s="12" customFormat="1" ht="16.5" customHeight="1">
      <c r="B601" s="163"/>
      <c r="C601" s="164"/>
      <c r="D601" s="164"/>
      <c r="E601" s="165" t="s">
        <v>5</v>
      </c>
      <c r="F601" s="245" t="s">
        <v>503</v>
      </c>
      <c r="G601" s="246"/>
      <c r="H601" s="246"/>
      <c r="I601" s="246"/>
      <c r="J601" s="164"/>
      <c r="K601" s="165" t="s">
        <v>5</v>
      </c>
      <c r="L601" s="164"/>
      <c r="M601" s="164"/>
      <c r="N601" s="164"/>
      <c r="O601" s="164"/>
      <c r="P601" s="164"/>
      <c r="Q601" s="164"/>
      <c r="R601" s="166"/>
      <c r="T601" s="167"/>
      <c r="U601" s="164"/>
      <c r="V601" s="164"/>
      <c r="W601" s="164"/>
      <c r="X601" s="164"/>
      <c r="Y601" s="164"/>
      <c r="Z601" s="164"/>
      <c r="AA601" s="168"/>
      <c r="AT601" s="169" t="s">
        <v>149</v>
      </c>
      <c r="AU601" s="169" t="s">
        <v>146</v>
      </c>
      <c r="AV601" s="12" t="s">
        <v>80</v>
      </c>
      <c r="AW601" s="12" t="s">
        <v>29</v>
      </c>
      <c r="AX601" s="12" t="s">
        <v>73</v>
      </c>
      <c r="AY601" s="169" t="s">
        <v>140</v>
      </c>
    </row>
    <row r="602" spans="2:65" s="10" customFormat="1" ht="16.5" customHeight="1">
      <c r="B602" s="147"/>
      <c r="C602" s="148"/>
      <c r="D602" s="148"/>
      <c r="E602" s="149" t="s">
        <v>5</v>
      </c>
      <c r="F602" s="239" t="s">
        <v>504</v>
      </c>
      <c r="G602" s="240"/>
      <c r="H602" s="240"/>
      <c r="I602" s="240"/>
      <c r="J602" s="148"/>
      <c r="K602" s="150">
        <v>8.4510000000000005</v>
      </c>
      <c r="L602" s="148"/>
      <c r="M602" s="148"/>
      <c r="N602" s="148"/>
      <c r="O602" s="148"/>
      <c r="P602" s="148"/>
      <c r="Q602" s="148"/>
      <c r="R602" s="151"/>
      <c r="T602" s="152"/>
      <c r="U602" s="148"/>
      <c r="V602" s="148"/>
      <c r="W602" s="148"/>
      <c r="X602" s="148"/>
      <c r="Y602" s="148"/>
      <c r="Z602" s="148"/>
      <c r="AA602" s="153"/>
      <c r="AT602" s="154" t="s">
        <v>149</v>
      </c>
      <c r="AU602" s="154" t="s">
        <v>146</v>
      </c>
      <c r="AV602" s="10" t="s">
        <v>146</v>
      </c>
      <c r="AW602" s="10" t="s">
        <v>29</v>
      </c>
      <c r="AX602" s="10" t="s">
        <v>73</v>
      </c>
      <c r="AY602" s="154" t="s">
        <v>140</v>
      </c>
    </row>
    <row r="603" spans="2:65" s="12" customFormat="1" ht="16.5" customHeight="1">
      <c r="B603" s="163"/>
      <c r="C603" s="164"/>
      <c r="D603" s="164"/>
      <c r="E603" s="165" t="s">
        <v>5</v>
      </c>
      <c r="F603" s="245" t="s">
        <v>556</v>
      </c>
      <c r="G603" s="246"/>
      <c r="H603" s="246"/>
      <c r="I603" s="246"/>
      <c r="J603" s="164"/>
      <c r="K603" s="165" t="s">
        <v>5</v>
      </c>
      <c r="L603" s="164"/>
      <c r="M603" s="164"/>
      <c r="N603" s="164"/>
      <c r="O603" s="164"/>
      <c r="P603" s="164"/>
      <c r="Q603" s="164"/>
      <c r="R603" s="166"/>
      <c r="T603" s="167"/>
      <c r="U603" s="164"/>
      <c r="V603" s="164"/>
      <c r="W603" s="164"/>
      <c r="X603" s="164"/>
      <c r="Y603" s="164"/>
      <c r="Z603" s="164"/>
      <c r="AA603" s="168"/>
      <c r="AT603" s="169" t="s">
        <v>149</v>
      </c>
      <c r="AU603" s="169" t="s">
        <v>146</v>
      </c>
      <c r="AV603" s="12" t="s">
        <v>80</v>
      </c>
      <c r="AW603" s="12" t="s">
        <v>29</v>
      </c>
      <c r="AX603" s="12" t="s">
        <v>73</v>
      </c>
      <c r="AY603" s="169" t="s">
        <v>140</v>
      </c>
    </row>
    <row r="604" spans="2:65" s="10" customFormat="1" ht="16.5" customHeight="1">
      <c r="B604" s="147"/>
      <c r="C604" s="148"/>
      <c r="D604" s="148"/>
      <c r="E604" s="149" t="s">
        <v>5</v>
      </c>
      <c r="F604" s="239" t="s">
        <v>557</v>
      </c>
      <c r="G604" s="240"/>
      <c r="H604" s="240"/>
      <c r="I604" s="240"/>
      <c r="J604" s="148"/>
      <c r="K604" s="150">
        <v>9.6660000000000004</v>
      </c>
      <c r="L604" s="148"/>
      <c r="M604" s="148"/>
      <c r="N604" s="148"/>
      <c r="O604" s="148"/>
      <c r="P604" s="148"/>
      <c r="Q604" s="148"/>
      <c r="R604" s="151"/>
      <c r="T604" s="152"/>
      <c r="U604" s="148"/>
      <c r="V604" s="148"/>
      <c r="W604" s="148"/>
      <c r="X604" s="148"/>
      <c r="Y604" s="148"/>
      <c r="Z604" s="148"/>
      <c r="AA604" s="153"/>
      <c r="AT604" s="154" t="s">
        <v>149</v>
      </c>
      <c r="AU604" s="154" t="s">
        <v>146</v>
      </c>
      <c r="AV604" s="10" t="s">
        <v>146</v>
      </c>
      <c r="AW604" s="10" t="s">
        <v>29</v>
      </c>
      <c r="AX604" s="10" t="s">
        <v>73</v>
      </c>
      <c r="AY604" s="154" t="s">
        <v>140</v>
      </c>
    </row>
    <row r="605" spans="2:65" s="10" customFormat="1" ht="16.5" customHeight="1">
      <c r="B605" s="147"/>
      <c r="C605" s="148"/>
      <c r="D605" s="148"/>
      <c r="E605" s="149" t="s">
        <v>5</v>
      </c>
      <c r="F605" s="239" t="s">
        <v>558</v>
      </c>
      <c r="G605" s="240"/>
      <c r="H605" s="240"/>
      <c r="I605" s="240"/>
      <c r="J605" s="148"/>
      <c r="K605" s="150">
        <v>1.2450000000000001</v>
      </c>
      <c r="L605" s="148"/>
      <c r="M605" s="148"/>
      <c r="N605" s="148"/>
      <c r="O605" s="148"/>
      <c r="P605" s="148"/>
      <c r="Q605" s="148"/>
      <c r="R605" s="151"/>
      <c r="T605" s="152"/>
      <c r="U605" s="148"/>
      <c r="V605" s="148"/>
      <c r="W605" s="148"/>
      <c r="X605" s="148"/>
      <c r="Y605" s="148"/>
      <c r="Z605" s="148"/>
      <c r="AA605" s="153"/>
      <c r="AT605" s="154" t="s">
        <v>149</v>
      </c>
      <c r="AU605" s="154" t="s">
        <v>146</v>
      </c>
      <c r="AV605" s="10" t="s">
        <v>146</v>
      </c>
      <c r="AW605" s="10" t="s">
        <v>29</v>
      </c>
      <c r="AX605" s="10" t="s">
        <v>73</v>
      </c>
      <c r="AY605" s="154" t="s">
        <v>140</v>
      </c>
    </row>
    <row r="606" spans="2:65" s="12" customFormat="1" ht="16.5" customHeight="1">
      <c r="B606" s="163"/>
      <c r="C606" s="164"/>
      <c r="D606" s="164"/>
      <c r="E606" s="165" t="s">
        <v>5</v>
      </c>
      <c r="F606" s="245" t="s">
        <v>969</v>
      </c>
      <c r="G606" s="246"/>
      <c r="H606" s="246"/>
      <c r="I606" s="246"/>
      <c r="J606" s="164"/>
      <c r="K606" s="165" t="s">
        <v>5</v>
      </c>
      <c r="L606" s="164"/>
      <c r="M606" s="164"/>
      <c r="N606" s="164"/>
      <c r="O606" s="164"/>
      <c r="P606" s="164"/>
      <c r="Q606" s="164"/>
      <c r="R606" s="166"/>
      <c r="T606" s="167"/>
      <c r="U606" s="164"/>
      <c r="V606" s="164"/>
      <c r="W606" s="164"/>
      <c r="X606" s="164"/>
      <c r="Y606" s="164"/>
      <c r="Z606" s="164"/>
      <c r="AA606" s="168"/>
      <c r="AT606" s="169" t="s">
        <v>149</v>
      </c>
      <c r="AU606" s="169" t="s">
        <v>146</v>
      </c>
      <c r="AV606" s="12" t="s">
        <v>80</v>
      </c>
      <c r="AW606" s="12" t="s">
        <v>29</v>
      </c>
      <c r="AX606" s="12" t="s">
        <v>73</v>
      </c>
      <c r="AY606" s="169" t="s">
        <v>140</v>
      </c>
    </row>
    <row r="607" spans="2:65" s="12" customFormat="1" ht="16.5" customHeight="1">
      <c r="B607" s="163"/>
      <c r="C607" s="164"/>
      <c r="D607" s="164"/>
      <c r="E607" s="165" t="s">
        <v>5</v>
      </c>
      <c r="F607" s="245" t="s">
        <v>392</v>
      </c>
      <c r="G607" s="246"/>
      <c r="H607" s="246"/>
      <c r="I607" s="246"/>
      <c r="J607" s="164"/>
      <c r="K607" s="165" t="s">
        <v>5</v>
      </c>
      <c r="L607" s="164"/>
      <c r="M607" s="164"/>
      <c r="N607" s="164"/>
      <c r="O607" s="164"/>
      <c r="P607" s="164"/>
      <c r="Q607" s="164"/>
      <c r="R607" s="166"/>
      <c r="T607" s="167"/>
      <c r="U607" s="164"/>
      <c r="V607" s="164"/>
      <c r="W607" s="164"/>
      <c r="X607" s="164"/>
      <c r="Y607" s="164"/>
      <c r="Z607" s="164"/>
      <c r="AA607" s="168"/>
      <c r="AT607" s="169" t="s">
        <v>149</v>
      </c>
      <c r="AU607" s="169" t="s">
        <v>146</v>
      </c>
      <c r="AV607" s="12" t="s">
        <v>80</v>
      </c>
      <c r="AW607" s="12" t="s">
        <v>29</v>
      </c>
      <c r="AX607" s="12" t="s">
        <v>73</v>
      </c>
      <c r="AY607" s="169" t="s">
        <v>140</v>
      </c>
    </row>
    <row r="608" spans="2:65" s="10" customFormat="1" ht="16.5" customHeight="1">
      <c r="B608" s="147"/>
      <c r="C608" s="148"/>
      <c r="D608" s="148"/>
      <c r="E608" s="149" t="s">
        <v>5</v>
      </c>
      <c r="F608" s="239" t="s">
        <v>970</v>
      </c>
      <c r="G608" s="240"/>
      <c r="H608" s="240"/>
      <c r="I608" s="240"/>
      <c r="J608" s="148"/>
      <c r="K608" s="150">
        <v>8.9320000000000004</v>
      </c>
      <c r="L608" s="148"/>
      <c r="M608" s="148"/>
      <c r="N608" s="148"/>
      <c r="O608" s="148"/>
      <c r="P608" s="148"/>
      <c r="Q608" s="148"/>
      <c r="R608" s="151"/>
      <c r="T608" s="152"/>
      <c r="U608" s="148"/>
      <c r="V608" s="148"/>
      <c r="W608" s="148"/>
      <c r="X608" s="148"/>
      <c r="Y608" s="148"/>
      <c r="Z608" s="148"/>
      <c r="AA608" s="153"/>
      <c r="AT608" s="154" t="s">
        <v>149</v>
      </c>
      <c r="AU608" s="154" t="s">
        <v>146</v>
      </c>
      <c r="AV608" s="10" t="s">
        <v>146</v>
      </c>
      <c r="AW608" s="10" t="s">
        <v>29</v>
      </c>
      <c r="AX608" s="10" t="s">
        <v>73</v>
      </c>
      <c r="AY608" s="154" t="s">
        <v>140</v>
      </c>
    </row>
    <row r="609" spans="2:65" s="12" customFormat="1" ht="16.5" customHeight="1">
      <c r="B609" s="163"/>
      <c r="C609" s="164"/>
      <c r="D609" s="164"/>
      <c r="E609" s="165" t="s">
        <v>5</v>
      </c>
      <c r="F609" s="245" t="s">
        <v>394</v>
      </c>
      <c r="G609" s="246"/>
      <c r="H609" s="246"/>
      <c r="I609" s="246"/>
      <c r="J609" s="164"/>
      <c r="K609" s="165" t="s">
        <v>5</v>
      </c>
      <c r="L609" s="164"/>
      <c r="M609" s="164"/>
      <c r="N609" s="164"/>
      <c r="O609" s="164"/>
      <c r="P609" s="164"/>
      <c r="Q609" s="164"/>
      <c r="R609" s="166"/>
      <c r="T609" s="167"/>
      <c r="U609" s="164"/>
      <c r="V609" s="164"/>
      <c r="W609" s="164"/>
      <c r="X609" s="164"/>
      <c r="Y609" s="164"/>
      <c r="Z609" s="164"/>
      <c r="AA609" s="168"/>
      <c r="AT609" s="169" t="s">
        <v>149</v>
      </c>
      <c r="AU609" s="169" t="s">
        <v>146</v>
      </c>
      <c r="AV609" s="12" t="s">
        <v>80</v>
      </c>
      <c r="AW609" s="12" t="s">
        <v>29</v>
      </c>
      <c r="AX609" s="12" t="s">
        <v>73</v>
      </c>
      <c r="AY609" s="169" t="s">
        <v>140</v>
      </c>
    </row>
    <row r="610" spans="2:65" s="10" customFormat="1" ht="16.5" customHeight="1">
      <c r="B610" s="147"/>
      <c r="C610" s="148"/>
      <c r="D610" s="148"/>
      <c r="E610" s="149" t="s">
        <v>5</v>
      </c>
      <c r="F610" s="239" t="s">
        <v>971</v>
      </c>
      <c r="G610" s="240"/>
      <c r="H610" s="240"/>
      <c r="I610" s="240"/>
      <c r="J610" s="148"/>
      <c r="K610" s="150">
        <v>11.52</v>
      </c>
      <c r="L610" s="148"/>
      <c r="M610" s="148"/>
      <c r="N610" s="148"/>
      <c r="O610" s="148"/>
      <c r="P610" s="148"/>
      <c r="Q610" s="148"/>
      <c r="R610" s="151"/>
      <c r="T610" s="152"/>
      <c r="U610" s="148"/>
      <c r="V610" s="148"/>
      <c r="W610" s="148"/>
      <c r="X610" s="148"/>
      <c r="Y610" s="148"/>
      <c r="Z610" s="148"/>
      <c r="AA610" s="153"/>
      <c r="AT610" s="154" t="s">
        <v>149</v>
      </c>
      <c r="AU610" s="154" t="s">
        <v>146</v>
      </c>
      <c r="AV610" s="10" t="s">
        <v>146</v>
      </c>
      <c r="AW610" s="10" t="s">
        <v>29</v>
      </c>
      <c r="AX610" s="10" t="s">
        <v>73</v>
      </c>
      <c r="AY610" s="154" t="s">
        <v>140</v>
      </c>
    </row>
    <row r="611" spans="2:65" s="11" customFormat="1" ht="16.5" customHeight="1">
      <c r="B611" s="155"/>
      <c r="C611" s="156"/>
      <c r="D611" s="156"/>
      <c r="E611" s="157" t="s">
        <v>5</v>
      </c>
      <c r="F611" s="241" t="s">
        <v>156</v>
      </c>
      <c r="G611" s="242"/>
      <c r="H611" s="242"/>
      <c r="I611" s="242"/>
      <c r="J611" s="156"/>
      <c r="K611" s="158">
        <v>39.814</v>
      </c>
      <c r="L611" s="156"/>
      <c r="M611" s="156"/>
      <c r="N611" s="156"/>
      <c r="O611" s="156"/>
      <c r="P611" s="156"/>
      <c r="Q611" s="156"/>
      <c r="R611" s="159"/>
      <c r="T611" s="160"/>
      <c r="U611" s="156"/>
      <c r="V611" s="156"/>
      <c r="W611" s="156"/>
      <c r="X611" s="156"/>
      <c r="Y611" s="156"/>
      <c r="Z611" s="156"/>
      <c r="AA611" s="161"/>
      <c r="AT611" s="162" t="s">
        <v>149</v>
      </c>
      <c r="AU611" s="162" t="s">
        <v>146</v>
      </c>
      <c r="AV611" s="11" t="s">
        <v>145</v>
      </c>
      <c r="AW611" s="11" t="s">
        <v>29</v>
      </c>
      <c r="AX611" s="11" t="s">
        <v>80</v>
      </c>
      <c r="AY611" s="162" t="s">
        <v>140</v>
      </c>
    </row>
    <row r="612" spans="2:65" s="1" customFormat="1" ht="25.5" customHeight="1">
      <c r="B612" s="136"/>
      <c r="C612" s="170" t="s">
        <v>972</v>
      </c>
      <c r="D612" s="170" t="s">
        <v>327</v>
      </c>
      <c r="E612" s="171" t="s">
        <v>973</v>
      </c>
      <c r="F612" s="247" t="s">
        <v>974</v>
      </c>
      <c r="G612" s="247"/>
      <c r="H612" s="247"/>
      <c r="I612" s="247"/>
      <c r="J612" s="172" t="s">
        <v>201</v>
      </c>
      <c r="K612" s="173">
        <v>42.999000000000002</v>
      </c>
      <c r="L612" s="248"/>
      <c r="M612" s="248"/>
      <c r="N612" s="248">
        <f>ROUND(L612*K612,3)</f>
        <v>0</v>
      </c>
      <c r="O612" s="236"/>
      <c r="P612" s="236"/>
      <c r="Q612" s="236"/>
      <c r="R612" s="141"/>
      <c r="T612" s="142" t="s">
        <v>5</v>
      </c>
      <c r="U612" s="43" t="s">
        <v>40</v>
      </c>
      <c r="V612" s="143">
        <v>0</v>
      </c>
      <c r="W612" s="143">
        <f>V612*K612</f>
        <v>0</v>
      </c>
      <c r="X612" s="143">
        <v>8.3599999999999994E-3</v>
      </c>
      <c r="Y612" s="143">
        <f>X612*K612</f>
        <v>0.35947163999999998</v>
      </c>
      <c r="Z612" s="143">
        <v>0</v>
      </c>
      <c r="AA612" s="144">
        <f>Z612*K612</f>
        <v>0</v>
      </c>
      <c r="AR612" s="21" t="s">
        <v>326</v>
      </c>
      <c r="AT612" s="21" t="s">
        <v>327</v>
      </c>
      <c r="AU612" s="21" t="s">
        <v>146</v>
      </c>
      <c r="AY612" s="21" t="s">
        <v>140</v>
      </c>
      <c r="BE612" s="145">
        <f>IF(U612="základná",N612,0)</f>
        <v>0</v>
      </c>
      <c r="BF612" s="145">
        <f>IF(U612="znížená",N612,0)</f>
        <v>0</v>
      </c>
      <c r="BG612" s="145">
        <f>IF(U612="zákl. prenesená",N612,0)</f>
        <v>0</v>
      </c>
      <c r="BH612" s="145">
        <f>IF(U612="zníž. prenesená",N612,0)</f>
        <v>0</v>
      </c>
      <c r="BI612" s="145">
        <f>IF(U612="nulová",N612,0)</f>
        <v>0</v>
      </c>
      <c r="BJ612" s="21" t="s">
        <v>146</v>
      </c>
      <c r="BK612" s="146">
        <f>ROUND(L612*K612,3)</f>
        <v>0</v>
      </c>
      <c r="BL612" s="21" t="s">
        <v>243</v>
      </c>
      <c r="BM612" s="21" t="s">
        <v>975</v>
      </c>
    </row>
    <row r="613" spans="2:65" s="1" customFormat="1" ht="25.5" customHeight="1">
      <c r="B613" s="136"/>
      <c r="C613" s="137" t="s">
        <v>976</v>
      </c>
      <c r="D613" s="137" t="s">
        <v>141</v>
      </c>
      <c r="E613" s="138" t="s">
        <v>977</v>
      </c>
      <c r="F613" s="235" t="s">
        <v>978</v>
      </c>
      <c r="G613" s="235"/>
      <c r="H613" s="235"/>
      <c r="I613" s="235"/>
      <c r="J613" s="139" t="s">
        <v>235</v>
      </c>
      <c r="K613" s="140">
        <v>79.628</v>
      </c>
      <c r="L613" s="236"/>
      <c r="M613" s="236"/>
      <c r="N613" s="236">
        <f>ROUND(L613*K613,3)</f>
        <v>0</v>
      </c>
      <c r="O613" s="236"/>
      <c r="P613" s="236"/>
      <c r="Q613" s="236"/>
      <c r="R613" s="141"/>
      <c r="T613" s="142" t="s">
        <v>5</v>
      </c>
      <c r="U613" s="43" t="s">
        <v>40</v>
      </c>
      <c r="V613" s="143">
        <v>0.22900000000000001</v>
      </c>
      <c r="W613" s="143">
        <f>V613*K613</f>
        <v>18.234812000000002</v>
      </c>
      <c r="X613" s="143">
        <v>6.0000000000000002E-5</v>
      </c>
      <c r="Y613" s="143">
        <f>X613*K613</f>
        <v>4.7776800000000003E-3</v>
      </c>
      <c r="Z613" s="143">
        <v>0</v>
      </c>
      <c r="AA613" s="144">
        <f>Z613*K613</f>
        <v>0</v>
      </c>
      <c r="AR613" s="21" t="s">
        <v>243</v>
      </c>
      <c r="AT613" s="21" t="s">
        <v>141</v>
      </c>
      <c r="AU613" s="21" t="s">
        <v>146</v>
      </c>
      <c r="AY613" s="21" t="s">
        <v>140</v>
      </c>
      <c r="BE613" s="145">
        <f>IF(U613="základná",N613,0)</f>
        <v>0</v>
      </c>
      <c r="BF613" s="145">
        <f>IF(U613="znížená",N613,0)</f>
        <v>0</v>
      </c>
      <c r="BG613" s="145">
        <f>IF(U613="zákl. prenesená",N613,0)</f>
        <v>0</v>
      </c>
      <c r="BH613" s="145">
        <f>IF(U613="zníž. prenesená",N613,0)</f>
        <v>0</v>
      </c>
      <c r="BI613" s="145">
        <f>IF(U613="nulová",N613,0)</f>
        <v>0</v>
      </c>
      <c r="BJ613" s="21" t="s">
        <v>146</v>
      </c>
      <c r="BK613" s="146">
        <f>ROUND(L613*K613,3)</f>
        <v>0</v>
      </c>
      <c r="BL613" s="21" t="s">
        <v>243</v>
      </c>
      <c r="BM613" s="21" t="s">
        <v>979</v>
      </c>
    </row>
    <row r="614" spans="2:65" s="12" customFormat="1" ht="16.5" customHeight="1">
      <c r="B614" s="163"/>
      <c r="C614" s="164"/>
      <c r="D614" s="164"/>
      <c r="E614" s="165" t="s">
        <v>5</v>
      </c>
      <c r="F614" s="243" t="s">
        <v>502</v>
      </c>
      <c r="G614" s="244"/>
      <c r="H614" s="244"/>
      <c r="I614" s="244"/>
      <c r="J614" s="164"/>
      <c r="K614" s="165" t="s">
        <v>5</v>
      </c>
      <c r="L614" s="164"/>
      <c r="M614" s="164"/>
      <c r="N614" s="164"/>
      <c r="O614" s="164"/>
      <c r="P614" s="164"/>
      <c r="Q614" s="164"/>
      <c r="R614" s="166"/>
      <c r="T614" s="167"/>
      <c r="U614" s="164"/>
      <c r="V614" s="164"/>
      <c r="W614" s="164"/>
      <c r="X614" s="164"/>
      <c r="Y614" s="164"/>
      <c r="Z614" s="164"/>
      <c r="AA614" s="168"/>
      <c r="AT614" s="169" t="s">
        <v>149</v>
      </c>
      <c r="AU614" s="169" t="s">
        <v>146</v>
      </c>
      <c r="AV614" s="12" t="s">
        <v>80</v>
      </c>
      <c r="AW614" s="12" t="s">
        <v>29</v>
      </c>
      <c r="AX614" s="12" t="s">
        <v>73</v>
      </c>
      <c r="AY614" s="169" t="s">
        <v>140</v>
      </c>
    </row>
    <row r="615" spans="2:65" s="10" customFormat="1" ht="16.5" customHeight="1">
      <c r="B615" s="147"/>
      <c r="C615" s="148"/>
      <c r="D615" s="148"/>
      <c r="E615" s="149" t="s">
        <v>5</v>
      </c>
      <c r="F615" s="239" t="s">
        <v>980</v>
      </c>
      <c r="G615" s="240"/>
      <c r="H615" s="240"/>
      <c r="I615" s="240"/>
      <c r="J615" s="148"/>
      <c r="K615" s="150">
        <v>38.723999999999997</v>
      </c>
      <c r="L615" s="148"/>
      <c r="M615" s="148"/>
      <c r="N615" s="148"/>
      <c r="O615" s="148"/>
      <c r="P615" s="148"/>
      <c r="Q615" s="148"/>
      <c r="R615" s="151"/>
      <c r="T615" s="152"/>
      <c r="U615" s="148"/>
      <c r="V615" s="148"/>
      <c r="W615" s="148"/>
      <c r="X615" s="148"/>
      <c r="Y615" s="148"/>
      <c r="Z615" s="148"/>
      <c r="AA615" s="153"/>
      <c r="AT615" s="154" t="s">
        <v>149</v>
      </c>
      <c r="AU615" s="154" t="s">
        <v>146</v>
      </c>
      <c r="AV615" s="10" t="s">
        <v>146</v>
      </c>
      <c r="AW615" s="10" t="s">
        <v>29</v>
      </c>
      <c r="AX615" s="10" t="s">
        <v>73</v>
      </c>
      <c r="AY615" s="154" t="s">
        <v>140</v>
      </c>
    </row>
    <row r="616" spans="2:65" s="12" customFormat="1" ht="16.5" customHeight="1">
      <c r="B616" s="163"/>
      <c r="C616" s="164"/>
      <c r="D616" s="164"/>
      <c r="E616" s="165" t="s">
        <v>5</v>
      </c>
      <c r="F616" s="245" t="s">
        <v>969</v>
      </c>
      <c r="G616" s="246"/>
      <c r="H616" s="246"/>
      <c r="I616" s="246"/>
      <c r="J616" s="164"/>
      <c r="K616" s="165" t="s">
        <v>5</v>
      </c>
      <c r="L616" s="164"/>
      <c r="M616" s="164"/>
      <c r="N616" s="164"/>
      <c r="O616" s="164"/>
      <c r="P616" s="164"/>
      <c r="Q616" s="164"/>
      <c r="R616" s="166"/>
      <c r="T616" s="167"/>
      <c r="U616" s="164"/>
      <c r="V616" s="164"/>
      <c r="W616" s="164"/>
      <c r="X616" s="164"/>
      <c r="Y616" s="164"/>
      <c r="Z616" s="164"/>
      <c r="AA616" s="168"/>
      <c r="AT616" s="169" t="s">
        <v>149</v>
      </c>
      <c r="AU616" s="169" t="s">
        <v>146</v>
      </c>
      <c r="AV616" s="12" t="s">
        <v>80</v>
      </c>
      <c r="AW616" s="12" t="s">
        <v>29</v>
      </c>
      <c r="AX616" s="12" t="s">
        <v>73</v>
      </c>
      <c r="AY616" s="169" t="s">
        <v>140</v>
      </c>
    </row>
    <row r="617" spans="2:65" s="12" customFormat="1" ht="16.5" customHeight="1">
      <c r="B617" s="163"/>
      <c r="C617" s="164"/>
      <c r="D617" s="164"/>
      <c r="E617" s="165" t="s">
        <v>5</v>
      </c>
      <c r="F617" s="245" t="s">
        <v>392</v>
      </c>
      <c r="G617" s="246"/>
      <c r="H617" s="246"/>
      <c r="I617" s="246"/>
      <c r="J617" s="164"/>
      <c r="K617" s="165" t="s">
        <v>5</v>
      </c>
      <c r="L617" s="164"/>
      <c r="M617" s="164"/>
      <c r="N617" s="164"/>
      <c r="O617" s="164"/>
      <c r="P617" s="164"/>
      <c r="Q617" s="164"/>
      <c r="R617" s="166"/>
      <c r="T617" s="167"/>
      <c r="U617" s="164"/>
      <c r="V617" s="164"/>
      <c r="W617" s="164"/>
      <c r="X617" s="164"/>
      <c r="Y617" s="164"/>
      <c r="Z617" s="164"/>
      <c r="AA617" s="168"/>
      <c r="AT617" s="169" t="s">
        <v>149</v>
      </c>
      <c r="AU617" s="169" t="s">
        <v>146</v>
      </c>
      <c r="AV617" s="12" t="s">
        <v>80</v>
      </c>
      <c r="AW617" s="12" t="s">
        <v>29</v>
      </c>
      <c r="AX617" s="12" t="s">
        <v>73</v>
      </c>
      <c r="AY617" s="169" t="s">
        <v>140</v>
      </c>
    </row>
    <row r="618" spans="2:65" s="10" customFormat="1" ht="16.5" customHeight="1">
      <c r="B618" s="147"/>
      <c r="C618" s="148"/>
      <c r="D618" s="148"/>
      <c r="E618" s="149" t="s">
        <v>5</v>
      </c>
      <c r="F618" s="239" t="s">
        <v>981</v>
      </c>
      <c r="G618" s="240"/>
      <c r="H618" s="240"/>
      <c r="I618" s="240"/>
      <c r="J618" s="148"/>
      <c r="K618" s="150">
        <v>17.864000000000001</v>
      </c>
      <c r="L618" s="148"/>
      <c r="M618" s="148"/>
      <c r="N618" s="148"/>
      <c r="O618" s="148"/>
      <c r="P618" s="148"/>
      <c r="Q618" s="148"/>
      <c r="R618" s="151"/>
      <c r="T618" s="152"/>
      <c r="U618" s="148"/>
      <c r="V618" s="148"/>
      <c r="W618" s="148"/>
      <c r="X618" s="148"/>
      <c r="Y618" s="148"/>
      <c r="Z618" s="148"/>
      <c r="AA618" s="153"/>
      <c r="AT618" s="154" t="s">
        <v>149</v>
      </c>
      <c r="AU618" s="154" t="s">
        <v>146</v>
      </c>
      <c r="AV618" s="10" t="s">
        <v>146</v>
      </c>
      <c r="AW618" s="10" t="s">
        <v>29</v>
      </c>
      <c r="AX618" s="10" t="s">
        <v>73</v>
      </c>
      <c r="AY618" s="154" t="s">
        <v>140</v>
      </c>
    </row>
    <row r="619" spans="2:65" s="12" customFormat="1" ht="16.5" customHeight="1">
      <c r="B619" s="163"/>
      <c r="C619" s="164"/>
      <c r="D619" s="164"/>
      <c r="E619" s="165" t="s">
        <v>5</v>
      </c>
      <c r="F619" s="245" t="s">
        <v>394</v>
      </c>
      <c r="G619" s="246"/>
      <c r="H619" s="246"/>
      <c r="I619" s="246"/>
      <c r="J619" s="164"/>
      <c r="K619" s="165" t="s">
        <v>5</v>
      </c>
      <c r="L619" s="164"/>
      <c r="M619" s="164"/>
      <c r="N619" s="164"/>
      <c r="O619" s="164"/>
      <c r="P619" s="164"/>
      <c r="Q619" s="164"/>
      <c r="R619" s="166"/>
      <c r="T619" s="167"/>
      <c r="U619" s="164"/>
      <c r="V619" s="164"/>
      <c r="W619" s="164"/>
      <c r="X619" s="164"/>
      <c r="Y619" s="164"/>
      <c r="Z619" s="164"/>
      <c r="AA619" s="168"/>
      <c r="AT619" s="169" t="s">
        <v>149</v>
      </c>
      <c r="AU619" s="169" t="s">
        <v>146</v>
      </c>
      <c r="AV619" s="12" t="s">
        <v>80</v>
      </c>
      <c r="AW619" s="12" t="s">
        <v>29</v>
      </c>
      <c r="AX619" s="12" t="s">
        <v>73</v>
      </c>
      <c r="AY619" s="169" t="s">
        <v>140</v>
      </c>
    </row>
    <row r="620" spans="2:65" s="10" customFormat="1" ht="16.5" customHeight="1">
      <c r="B620" s="147"/>
      <c r="C620" s="148"/>
      <c r="D620" s="148"/>
      <c r="E620" s="149" t="s">
        <v>5</v>
      </c>
      <c r="F620" s="239" t="s">
        <v>982</v>
      </c>
      <c r="G620" s="240"/>
      <c r="H620" s="240"/>
      <c r="I620" s="240"/>
      <c r="J620" s="148"/>
      <c r="K620" s="150">
        <v>23.04</v>
      </c>
      <c r="L620" s="148"/>
      <c r="M620" s="148"/>
      <c r="N620" s="148"/>
      <c r="O620" s="148"/>
      <c r="P620" s="148"/>
      <c r="Q620" s="148"/>
      <c r="R620" s="151"/>
      <c r="T620" s="152"/>
      <c r="U620" s="148"/>
      <c r="V620" s="148"/>
      <c r="W620" s="148"/>
      <c r="X620" s="148"/>
      <c r="Y620" s="148"/>
      <c r="Z620" s="148"/>
      <c r="AA620" s="153"/>
      <c r="AT620" s="154" t="s">
        <v>149</v>
      </c>
      <c r="AU620" s="154" t="s">
        <v>146</v>
      </c>
      <c r="AV620" s="10" t="s">
        <v>146</v>
      </c>
      <c r="AW620" s="10" t="s">
        <v>29</v>
      </c>
      <c r="AX620" s="10" t="s">
        <v>73</v>
      </c>
      <c r="AY620" s="154" t="s">
        <v>140</v>
      </c>
    </row>
    <row r="621" spans="2:65" s="11" customFormat="1" ht="16.5" customHeight="1">
      <c r="B621" s="155"/>
      <c r="C621" s="156"/>
      <c r="D621" s="156"/>
      <c r="E621" s="157" t="s">
        <v>5</v>
      </c>
      <c r="F621" s="241" t="s">
        <v>156</v>
      </c>
      <c r="G621" s="242"/>
      <c r="H621" s="242"/>
      <c r="I621" s="242"/>
      <c r="J621" s="156"/>
      <c r="K621" s="158">
        <v>79.628</v>
      </c>
      <c r="L621" s="156"/>
      <c r="M621" s="156"/>
      <c r="N621" s="156"/>
      <c r="O621" s="156"/>
      <c r="P621" s="156"/>
      <c r="Q621" s="156"/>
      <c r="R621" s="159"/>
      <c r="T621" s="160"/>
      <c r="U621" s="156"/>
      <c r="V621" s="156"/>
      <c r="W621" s="156"/>
      <c r="X621" s="156"/>
      <c r="Y621" s="156"/>
      <c r="Z621" s="156"/>
      <c r="AA621" s="161"/>
      <c r="AT621" s="162" t="s">
        <v>149</v>
      </c>
      <c r="AU621" s="162" t="s">
        <v>146</v>
      </c>
      <c r="AV621" s="11" t="s">
        <v>145</v>
      </c>
      <c r="AW621" s="11" t="s">
        <v>29</v>
      </c>
      <c r="AX621" s="11" t="s">
        <v>80</v>
      </c>
      <c r="AY621" s="162" t="s">
        <v>140</v>
      </c>
    </row>
    <row r="622" spans="2:65" s="1" customFormat="1" ht="25.5" customHeight="1">
      <c r="B622" s="136"/>
      <c r="C622" s="170" t="s">
        <v>983</v>
      </c>
      <c r="D622" s="170" t="s">
        <v>327</v>
      </c>
      <c r="E622" s="171" t="s">
        <v>984</v>
      </c>
      <c r="F622" s="247" t="s">
        <v>985</v>
      </c>
      <c r="G622" s="247"/>
      <c r="H622" s="247"/>
      <c r="I622" s="247"/>
      <c r="J622" s="172" t="s">
        <v>144</v>
      </c>
      <c r="K622" s="173">
        <v>0.16600000000000001</v>
      </c>
      <c r="L622" s="248"/>
      <c r="M622" s="248"/>
      <c r="N622" s="248">
        <f>ROUND(L622*K622,3)</f>
        <v>0</v>
      </c>
      <c r="O622" s="236"/>
      <c r="P622" s="236"/>
      <c r="Q622" s="236"/>
      <c r="R622" s="141"/>
      <c r="T622" s="142" t="s">
        <v>5</v>
      </c>
      <c r="U622" s="43" t="s">
        <v>40</v>
      </c>
      <c r="V622" s="143">
        <v>0</v>
      </c>
      <c r="W622" s="143">
        <f>V622*K622</f>
        <v>0</v>
      </c>
      <c r="X622" s="143">
        <v>0.55000000000000004</v>
      </c>
      <c r="Y622" s="143">
        <f>X622*K622</f>
        <v>9.1300000000000006E-2</v>
      </c>
      <c r="Z622" s="143">
        <v>0</v>
      </c>
      <c r="AA622" s="144">
        <f>Z622*K622</f>
        <v>0</v>
      </c>
      <c r="AR622" s="21" t="s">
        <v>326</v>
      </c>
      <c r="AT622" s="21" t="s">
        <v>327</v>
      </c>
      <c r="AU622" s="21" t="s">
        <v>146</v>
      </c>
      <c r="AY622" s="21" t="s">
        <v>140</v>
      </c>
      <c r="BE622" s="145">
        <f>IF(U622="základná",N622,0)</f>
        <v>0</v>
      </c>
      <c r="BF622" s="145">
        <f>IF(U622="znížená",N622,0)</f>
        <v>0</v>
      </c>
      <c r="BG622" s="145">
        <f>IF(U622="zákl. prenesená",N622,0)</f>
        <v>0</v>
      </c>
      <c r="BH622" s="145">
        <f>IF(U622="zníž. prenesená",N622,0)</f>
        <v>0</v>
      </c>
      <c r="BI622" s="145">
        <f>IF(U622="nulová",N622,0)</f>
        <v>0</v>
      </c>
      <c r="BJ622" s="21" t="s">
        <v>146</v>
      </c>
      <c r="BK622" s="146">
        <f>ROUND(L622*K622,3)</f>
        <v>0</v>
      </c>
      <c r="BL622" s="21" t="s">
        <v>243</v>
      </c>
      <c r="BM622" s="21" t="s">
        <v>986</v>
      </c>
    </row>
    <row r="623" spans="2:65" s="10" customFormat="1" ht="16.5" customHeight="1">
      <c r="B623" s="147"/>
      <c r="C623" s="148"/>
      <c r="D623" s="148"/>
      <c r="E623" s="149" t="s">
        <v>5</v>
      </c>
      <c r="F623" s="237" t="s">
        <v>987</v>
      </c>
      <c r="G623" s="238"/>
      <c r="H623" s="238"/>
      <c r="I623" s="238"/>
      <c r="J623" s="148"/>
      <c r="K623" s="150">
        <v>0.16</v>
      </c>
      <c r="L623" s="148"/>
      <c r="M623" s="148"/>
      <c r="N623" s="148"/>
      <c r="O623" s="148"/>
      <c r="P623" s="148"/>
      <c r="Q623" s="148"/>
      <c r="R623" s="151"/>
      <c r="T623" s="152"/>
      <c r="U623" s="148"/>
      <c r="V623" s="148"/>
      <c r="W623" s="148"/>
      <c r="X623" s="148"/>
      <c r="Y623" s="148"/>
      <c r="Z623" s="148"/>
      <c r="AA623" s="153"/>
      <c r="AT623" s="154" t="s">
        <v>149</v>
      </c>
      <c r="AU623" s="154" t="s">
        <v>146</v>
      </c>
      <c r="AV623" s="10" t="s">
        <v>146</v>
      </c>
      <c r="AW623" s="10" t="s">
        <v>29</v>
      </c>
      <c r="AX623" s="10" t="s">
        <v>80</v>
      </c>
      <c r="AY623" s="154" t="s">
        <v>140</v>
      </c>
    </row>
    <row r="624" spans="2:65" s="1" customFormat="1" ht="16.5" customHeight="1">
      <c r="B624" s="136"/>
      <c r="C624" s="137" t="s">
        <v>988</v>
      </c>
      <c r="D624" s="137" t="s">
        <v>141</v>
      </c>
      <c r="E624" s="138" t="s">
        <v>989</v>
      </c>
      <c r="F624" s="235" t="s">
        <v>990</v>
      </c>
      <c r="G624" s="235"/>
      <c r="H624" s="235"/>
      <c r="I624" s="235"/>
      <c r="J624" s="139" t="s">
        <v>235</v>
      </c>
      <c r="K624" s="140">
        <v>6.54</v>
      </c>
      <c r="L624" s="236"/>
      <c r="M624" s="236"/>
      <c r="N624" s="236">
        <f>ROUND(L624*K624,3)</f>
        <v>0</v>
      </c>
      <c r="O624" s="236"/>
      <c r="P624" s="236"/>
      <c r="Q624" s="236"/>
      <c r="R624" s="141"/>
      <c r="T624" s="142" t="s">
        <v>5</v>
      </c>
      <c r="U624" s="43" t="s">
        <v>40</v>
      </c>
      <c r="V624" s="143">
        <v>0.60299999999999998</v>
      </c>
      <c r="W624" s="143">
        <f>V624*K624</f>
        <v>3.9436199999999997</v>
      </c>
      <c r="X624" s="143">
        <v>2.1000000000000001E-4</v>
      </c>
      <c r="Y624" s="143">
        <f>X624*K624</f>
        <v>1.3734000000000001E-3</v>
      </c>
      <c r="Z624" s="143">
        <v>0</v>
      </c>
      <c r="AA624" s="144">
        <f>Z624*K624</f>
        <v>0</v>
      </c>
      <c r="AR624" s="21" t="s">
        <v>243</v>
      </c>
      <c r="AT624" s="21" t="s">
        <v>141</v>
      </c>
      <c r="AU624" s="21" t="s">
        <v>146</v>
      </c>
      <c r="AY624" s="21" t="s">
        <v>140</v>
      </c>
      <c r="BE624" s="145">
        <f>IF(U624="základná",N624,0)</f>
        <v>0</v>
      </c>
      <c r="BF624" s="145">
        <f>IF(U624="znížená",N624,0)</f>
        <v>0</v>
      </c>
      <c r="BG624" s="145">
        <f>IF(U624="zákl. prenesená",N624,0)</f>
        <v>0</v>
      </c>
      <c r="BH624" s="145">
        <f>IF(U624="zníž. prenesená",N624,0)</f>
        <v>0</v>
      </c>
      <c r="BI624" s="145">
        <f>IF(U624="nulová",N624,0)</f>
        <v>0</v>
      </c>
      <c r="BJ624" s="21" t="s">
        <v>146</v>
      </c>
      <c r="BK624" s="146">
        <f>ROUND(L624*K624,3)</f>
        <v>0</v>
      </c>
      <c r="BL624" s="21" t="s">
        <v>243</v>
      </c>
      <c r="BM624" s="21" t="s">
        <v>991</v>
      </c>
    </row>
    <row r="625" spans="2:65" s="10" customFormat="1" ht="16.5" customHeight="1">
      <c r="B625" s="147"/>
      <c r="C625" s="148"/>
      <c r="D625" s="148"/>
      <c r="E625" s="149" t="s">
        <v>5</v>
      </c>
      <c r="F625" s="237" t="s">
        <v>992</v>
      </c>
      <c r="G625" s="238"/>
      <c r="H625" s="238"/>
      <c r="I625" s="238"/>
      <c r="J625" s="148"/>
      <c r="K625" s="150">
        <v>6.54</v>
      </c>
      <c r="L625" s="148"/>
      <c r="M625" s="148"/>
      <c r="N625" s="148"/>
      <c r="O625" s="148"/>
      <c r="P625" s="148"/>
      <c r="Q625" s="148"/>
      <c r="R625" s="151"/>
      <c r="T625" s="152"/>
      <c r="U625" s="148"/>
      <c r="V625" s="148"/>
      <c r="W625" s="148"/>
      <c r="X625" s="148"/>
      <c r="Y625" s="148"/>
      <c r="Z625" s="148"/>
      <c r="AA625" s="153"/>
      <c r="AT625" s="154" t="s">
        <v>149</v>
      </c>
      <c r="AU625" s="154" t="s">
        <v>146</v>
      </c>
      <c r="AV625" s="10" t="s">
        <v>146</v>
      </c>
      <c r="AW625" s="10" t="s">
        <v>29</v>
      </c>
      <c r="AX625" s="10" t="s">
        <v>80</v>
      </c>
      <c r="AY625" s="154" t="s">
        <v>140</v>
      </c>
    </row>
    <row r="626" spans="2:65" s="1" customFormat="1" ht="51" customHeight="1">
      <c r="B626" s="136"/>
      <c r="C626" s="170" t="s">
        <v>993</v>
      </c>
      <c r="D626" s="170" t="s">
        <v>327</v>
      </c>
      <c r="E626" s="171" t="s">
        <v>994</v>
      </c>
      <c r="F626" s="247" t="s">
        <v>995</v>
      </c>
      <c r="G626" s="247"/>
      <c r="H626" s="247"/>
      <c r="I626" s="247"/>
      <c r="J626" s="172" t="s">
        <v>437</v>
      </c>
      <c r="K626" s="173">
        <v>1</v>
      </c>
      <c r="L626" s="248"/>
      <c r="M626" s="248"/>
      <c r="N626" s="248">
        <f t="shared" ref="N626:N636" si="30">ROUND(L626*K626,3)</f>
        <v>0</v>
      </c>
      <c r="O626" s="236"/>
      <c r="P626" s="236"/>
      <c r="Q626" s="236"/>
      <c r="R626" s="141"/>
      <c r="T626" s="142" t="s">
        <v>5</v>
      </c>
      <c r="U626" s="43" t="s">
        <v>40</v>
      </c>
      <c r="V626" s="143">
        <v>0</v>
      </c>
      <c r="W626" s="143">
        <f t="shared" ref="W626:W636" si="31">V626*K626</f>
        <v>0</v>
      </c>
      <c r="X626" s="143">
        <v>4.8820000000000002E-2</v>
      </c>
      <c r="Y626" s="143">
        <f t="shared" ref="Y626:Y636" si="32">X626*K626</f>
        <v>4.8820000000000002E-2</v>
      </c>
      <c r="Z626" s="143">
        <v>0</v>
      </c>
      <c r="AA626" s="144">
        <f t="shared" ref="AA626:AA636" si="33">Z626*K626</f>
        <v>0</v>
      </c>
      <c r="AR626" s="21" t="s">
        <v>326</v>
      </c>
      <c r="AT626" s="21" t="s">
        <v>327</v>
      </c>
      <c r="AU626" s="21" t="s">
        <v>146</v>
      </c>
      <c r="AY626" s="21" t="s">
        <v>140</v>
      </c>
      <c r="BE626" s="145">
        <f t="shared" ref="BE626:BE636" si="34">IF(U626="základná",N626,0)</f>
        <v>0</v>
      </c>
      <c r="BF626" s="145">
        <f t="shared" ref="BF626:BF636" si="35">IF(U626="znížená",N626,0)</f>
        <v>0</v>
      </c>
      <c r="BG626" s="145">
        <f t="shared" ref="BG626:BG636" si="36">IF(U626="zákl. prenesená",N626,0)</f>
        <v>0</v>
      </c>
      <c r="BH626" s="145">
        <f t="shared" ref="BH626:BH636" si="37">IF(U626="zníž. prenesená",N626,0)</f>
        <v>0</v>
      </c>
      <c r="BI626" s="145">
        <f t="shared" ref="BI626:BI636" si="38">IF(U626="nulová",N626,0)</f>
        <v>0</v>
      </c>
      <c r="BJ626" s="21" t="s">
        <v>146</v>
      </c>
      <c r="BK626" s="146">
        <f t="shared" ref="BK626:BK636" si="39">ROUND(L626*K626,3)</f>
        <v>0</v>
      </c>
      <c r="BL626" s="21" t="s">
        <v>243</v>
      </c>
      <c r="BM626" s="21" t="s">
        <v>996</v>
      </c>
    </row>
    <row r="627" spans="2:65" s="1" customFormat="1" ht="63.75" customHeight="1">
      <c r="B627" s="136"/>
      <c r="C627" s="137" t="s">
        <v>997</v>
      </c>
      <c r="D627" s="137" t="s">
        <v>141</v>
      </c>
      <c r="E627" s="138" t="s">
        <v>998</v>
      </c>
      <c r="F627" s="235" t="s">
        <v>999</v>
      </c>
      <c r="G627" s="235"/>
      <c r="H627" s="235"/>
      <c r="I627" s="235"/>
      <c r="J627" s="139" t="s">
        <v>437</v>
      </c>
      <c r="K627" s="140">
        <v>1</v>
      </c>
      <c r="L627" s="236"/>
      <c r="M627" s="236"/>
      <c r="N627" s="236">
        <f t="shared" si="30"/>
        <v>0</v>
      </c>
      <c r="O627" s="236"/>
      <c r="P627" s="236"/>
      <c r="Q627" s="236"/>
      <c r="R627" s="141"/>
      <c r="T627" s="142" t="s">
        <v>5</v>
      </c>
      <c r="U627" s="43" t="s">
        <v>40</v>
      </c>
      <c r="V627" s="143">
        <v>1.3280000000000001</v>
      </c>
      <c r="W627" s="143">
        <f t="shared" si="31"/>
        <v>1.3280000000000001</v>
      </c>
      <c r="X627" s="143">
        <v>1.1999999999999999E-3</v>
      </c>
      <c r="Y627" s="143">
        <f t="shared" si="32"/>
        <v>1.1999999999999999E-3</v>
      </c>
      <c r="Z627" s="143">
        <v>0</v>
      </c>
      <c r="AA627" s="144">
        <f t="shared" si="33"/>
        <v>0</v>
      </c>
      <c r="AR627" s="21" t="s">
        <v>243</v>
      </c>
      <c r="AT627" s="21" t="s">
        <v>141</v>
      </c>
      <c r="AU627" s="21" t="s">
        <v>146</v>
      </c>
      <c r="AY627" s="21" t="s">
        <v>140</v>
      </c>
      <c r="BE627" s="145">
        <f t="shared" si="34"/>
        <v>0</v>
      </c>
      <c r="BF627" s="145">
        <f t="shared" si="35"/>
        <v>0</v>
      </c>
      <c r="BG627" s="145">
        <f t="shared" si="36"/>
        <v>0</v>
      </c>
      <c r="BH627" s="145">
        <f t="shared" si="37"/>
        <v>0</v>
      </c>
      <c r="BI627" s="145">
        <f t="shared" si="38"/>
        <v>0</v>
      </c>
      <c r="BJ627" s="21" t="s">
        <v>146</v>
      </c>
      <c r="BK627" s="146">
        <f t="shared" si="39"/>
        <v>0</v>
      </c>
      <c r="BL627" s="21" t="s">
        <v>243</v>
      </c>
      <c r="BM627" s="21" t="s">
        <v>1000</v>
      </c>
    </row>
    <row r="628" spans="2:65" s="1" customFormat="1" ht="63.75" customHeight="1">
      <c r="B628" s="136"/>
      <c r="C628" s="137" t="s">
        <v>1001</v>
      </c>
      <c r="D628" s="137" t="s">
        <v>141</v>
      </c>
      <c r="E628" s="138" t="s">
        <v>1002</v>
      </c>
      <c r="F628" s="235" t="s">
        <v>1003</v>
      </c>
      <c r="G628" s="235"/>
      <c r="H628" s="235"/>
      <c r="I628" s="235"/>
      <c r="J628" s="139" t="s">
        <v>437</v>
      </c>
      <c r="K628" s="140">
        <v>1</v>
      </c>
      <c r="L628" s="236"/>
      <c r="M628" s="236"/>
      <c r="N628" s="236">
        <f t="shared" si="30"/>
        <v>0</v>
      </c>
      <c r="O628" s="236"/>
      <c r="P628" s="236"/>
      <c r="Q628" s="236"/>
      <c r="R628" s="141"/>
      <c r="T628" s="142" t="s">
        <v>5</v>
      </c>
      <c r="U628" s="43" t="s">
        <v>40</v>
      </c>
      <c r="V628" s="143">
        <v>1.3280000000000001</v>
      </c>
      <c r="W628" s="143">
        <f t="shared" si="31"/>
        <v>1.3280000000000001</v>
      </c>
      <c r="X628" s="143">
        <v>1.1999999999999999E-3</v>
      </c>
      <c r="Y628" s="143">
        <f t="shared" si="32"/>
        <v>1.1999999999999999E-3</v>
      </c>
      <c r="Z628" s="143">
        <v>0</v>
      </c>
      <c r="AA628" s="144">
        <f t="shared" si="33"/>
        <v>0</v>
      </c>
      <c r="AR628" s="21" t="s">
        <v>243</v>
      </c>
      <c r="AT628" s="21" t="s">
        <v>141</v>
      </c>
      <c r="AU628" s="21" t="s">
        <v>146</v>
      </c>
      <c r="AY628" s="21" t="s">
        <v>140</v>
      </c>
      <c r="BE628" s="145">
        <f t="shared" si="34"/>
        <v>0</v>
      </c>
      <c r="BF628" s="145">
        <f t="shared" si="35"/>
        <v>0</v>
      </c>
      <c r="BG628" s="145">
        <f t="shared" si="36"/>
        <v>0</v>
      </c>
      <c r="BH628" s="145">
        <f t="shared" si="37"/>
        <v>0</v>
      </c>
      <c r="BI628" s="145">
        <f t="shared" si="38"/>
        <v>0</v>
      </c>
      <c r="BJ628" s="21" t="s">
        <v>146</v>
      </c>
      <c r="BK628" s="146">
        <f t="shared" si="39"/>
        <v>0</v>
      </c>
      <c r="BL628" s="21" t="s">
        <v>243</v>
      </c>
      <c r="BM628" s="21" t="s">
        <v>1004</v>
      </c>
    </row>
    <row r="629" spans="2:65" s="1" customFormat="1" ht="38.25" customHeight="1">
      <c r="B629" s="136"/>
      <c r="C629" s="137" t="s">
        <v>1005</v>
      </c>
      <c r="D629" s="137" t="s">
        <v>141</v>
      </c>
      <c r="E629" s="138" t="s">
        <v>1006</v>
      </c>
      <c r="F629" s="235" t="s">
        <v>1007</v>
      </c>
      <c r="G629" s="235"/>
      <c r="H629" s="235"/>
      <c r="I629" s="235"/>
      <c r="J629" s="139" t="s">
        <v>437</v>
      </c>
      <c r="K629" s="140">
        <v>1</v>
      </c>
      <c r="L629" s="236"/>
      <c r="M629" s="236"/>
      <c r="N629" s="236">
        <f t="shared" si="30"/>
        <v>0</v>
      </c>
      <c r="O629" s="236"/>
      <c r="P629" s="236"/>
      <c r="Q629" s="236"/>
      <c r="R629" s="141"/>
      <c r="T629" s="142" t="s">
        <v>5</v>
      </c>
      <c r="U629" s="43" t="s">
        <v>40</v>
      </c>
      <c r="V629" s="143">
        <v>2.04501</v>
      </c>
      <c r="W629" s="143">
        <f t="shared" si="31"/>
        <v>2.04501</v>
      </c>
      <c r="X629" s="143">
        <v>0</v>
      </c>
      <c r="Y629" s="143">
        <f t="shared" si="32"/>
        <v>0</v>
      </c>
      <c r="Z629" s="143">
        <v>0</v>
      </c>
      <c r="AA629" s="144">
        <f t="shared" si="33"/>
        <v>0</v>
      </c>
      <c r="AR629" s="21" t="s">
        <v>243</v>
      </c>
      <c r="AT629" s="21" t="s">
        <v>141</v>
      </c>
      <c r="AU629" s="21" t="s">
        <v>146</v>
      </c>
      <c r="AY629" s="21" t="s">
        <v>140</v>
      </c>
      <c r="BE629" s="145">
        <f t="shared" si="34"/>
        <v>0</v>
      </c>
      <c r="BF629" s="145">
        <f t="shared" si="35"/>
        <v>0</v>
      </c>
      <c r="BG629" s="145">
        <f t="shared" si="36"/>
        <v>0</v>
      </c>
      <c r="BH629" s="145">
        <f t="shared" si="37"/>
        <v>0</v>
      </c>
      <c r="BI629" s="145">
        <f t="shared" si="38"/>
        <v>0</v>
      </c>
      <c r="BJ629" s="21" t="s">
        <v>146</v>
      </c>
      <c r="BK629" s="146">
        <f t="shared" si="39"/>
        <v>0</v>
      </c>
      <c r="BL629" s="21" t="s">
        <v>243</v>
      </c>
      <c r="BM629" s="21" t="s">
        <v>1008</v>
      </c>
    </row>
    <row r="630" spans="2:65" s="1" customFormat="1" ht="25.5" customHeight="1">
      <c r="B630" s="136"/>
      <c r="C630" s="170" t="s">
        <v>1009</v>
      </c>
      <c r="D630" s="170" t="s">
        <v>327</v>
      </c>
      <c r="E630" s="171" t="s">
        <v>1010</v>
      </c>
      <c r="F630" s="247" t="s">
        <v>1011</v>
      </c>
      <c r="G630" s="247"/>
      <c r="H630" s="247"/>
      <c r="I630" s="247"/>
      <c r="J630" s="172" t="s">
        <v>437</v>
      </c>
      <c r="K630" s="173">
        <v>3</v>
      </c>
      <c r="L630" s="248"/>
      <c r="M630" s="248"/>
      <c r="N630" s="248">
        <f t="shared" si="30"/>
        <v>0</v>
      </c>
      <c r="O630" s="236"/>
      <c r="P630" s="236"/>
      <c r="Q630" s="236"/>
      <c r="R630" s="141"/>
      <c r="T630" s="142" t="s">
        <v>5</v>
      </c>
      <c r="U630" s="43" t="s">
        <v>40</v>
      </c>
      <c r="V630" s="143">
        <v>0</v>
      </c>
      <c r="W630" s="143">
        <f t="shared" si="31"/>
        <v>0</v>
      </c>
      <c r="X630" s="143">
        <v>1E-3</v>
      </c>
      <c r="Y630" s="143">
        <f t="shared" si="32"/>
        <v>3.0000000000000001E-3</v>
      </c>
      <c r="Z630" s="143">
        <v>0</v>
      </c>
      <c r="AA630" s="144">
        <f t="shared" si="33"/>
        <v>0</v>
      </c>
      <c r="AR630" s="21" t="s">
        <v>326</v>
      </c>
      <c r="AT630" s="21" t="s">
        <v>327</v>
      </c>
      <c r="AU630" s="21" t="s">
        <v>146</v>
      </c>
      <c r="AY630" s="21" t="s">
        <v>140</v>
      </c>
      <c r="BE630" s="145">
        <f t="shared" si="34"/>
        <v>0</v>
      </c>
      <c r="BF630" s="145">
        <f t="shared" si="35"/>
        <v>0</v>
      </c>
      <c r="BG630" s="145">
        <f t="shared" si="36"/>
        <v>0</v>
      </c>
      <c r="BH630" s="145">
        <f t="shared" si="37"/>
        <v>0</v>
      </c>
      <c r="BI630" s="145">
        <f t="shared" si="38"/>
        <v>0</v>
      </c>
      <c r="BJ630" s="21" t="s">
        <v>146</v>
      </c>
      <c r="BK630" s="146">
        <f t="shared" si="39"/>
        <v>0</v>
      </c>
      <c r="BL630" s="21" t="s">
        <v>243</v>
      </c>
      <c r="BM630" s="21" t="s">
        <v>1012</v>
      </c>
    </row>
    <row r="631" spans="2:65" s="1" customFormat="1" ht="51" customHeight="1">
      <c r="B631" s="136"/>
      <c r="C631" s="170" t="s">
        <v>1013</v>
      </c>
      <c r="D631" s="170" t="s">
        <v>327</v>
      </c>
      <c r="E631" s="171" t="s">
        <v>1014</v>
      </c>
      <c r="F631" s="247" t="s">
        <v>1015</v>
      </c>
      <c r="G631" s="247"/>
      <c r="H631" s="247"/>
      <c r="I631" s="247"/>
      <c r="J631" s="172" t="s">
        <v>437</v>
      </c>
      <c r="K631" s="173">
        <v>1</v>
      </c>
      <c r="L631" s="248"/>
      <c r="M631" s="248"/>
      <c r="N631" s="248">
        <f t="shared" si="30"/>
        <v>0</v>
      </c>
      <c r="O631" s="236"/>
      <c r="P631" s="236"/>
      <c r="Q631" s="236"/>
      <c r="R631" s="141"/>
      <c r="T631" s="142" t="s">
        <v>5</v>
      </c>
      <c r="U631" s="43" t="s">
        <v>40</v>
      </c>
      <c r="V631" s="143">
        <v>0</v>
      </c>
      <c r="W631" s="143">
        <f t="shared" si="31"/>
        <v>0</v>
      </c>
      <c r="X631" s="143">
        <v>0.03</v>
      </c>
      <c r="Y631" s="143">
        <f t="shared" si="32"/>
        <v>0.03</v>
      </c>
      <c r="Z631" s="143">
        <v>0</v>
      </c>
      <c r="AA631" s="144">
        <f t="shared" si="33"/>
        <v>0</v>
      </c>
      <c r="AR631" s="21" t="s">
        <v>326</v>
      </c>
      <c r="AT631" s="21" t="s">
        <v>327</v>
      </c>
      <c r="AU631" s="21" t="s">
        <v>146</v>
      </c>
      <c r="AY631" s="21" t="s">
        <v>140</v>
      </c>
      <c r="BE631" s="145">
        <f t="shared" si="34"/>
        <v>0</v>
      </c>
      <c r="BF631" s="145">
        <f t="shared" si="35"/>
        <v>0</v>
      </c>
      <c r="BG631" s="145">
        <f t="shared" si="36"/>
        <v>0</v>
      </c>
      <c r="BH631" s="145">
        <f t="shared" si="37"/>
        <v>0</v>
      </c>
      <c r="BI631" s="145">
        <f t="shared" si="38"/>
        <v>0</v>
      </c>
      <c r="BJ631" s="21" t="s">
        <v>146</v>
      </c>
      <c r="BK631" s="146">
        <f t="shared" si="39"/>
        <v>0</v>
      </c>
      <c r="BL631" s="21" t="s">
        <v>243</v>
      </c>
      <c r="BM631" s="21" t="s">
        <v>1016</v>
      </c>
    </row>
    <row r="632" spans="2:65" s="1" customFormat="1" ht="25.5" customHeight="1">
      <c r="B632" s="136"/>
      <c r="C632" s="137" t="s">
        <v>1017</v>
      </c>
      <c r="D632" s="137" t="s">
        <v>141</v>
      </c>
      <c r="E632" s="138" t="s">
        <v>1018</v>
      </c>
      <c r="F632" s="235" t="s">
        <v>1019</v>
      </c>
      <c r="G632" s="235"/>
      <c r="H632" s="235"/>
      <c r="I632" s="235"/>
      <c r="J632" s="139" t="s">
        <v>437</v>
      </c>
      <c r="K632" s="140">
        <v>1</v>
      </c>
      <c r="L632" s="236"/>
      <c r="M632" s="236"/>
      <c r="N632" s="236">
        <f t="shared" si="30"/>
        <v>0</v>
      </c>
      <c r="O632" s="236"/>
      <c r="P632" s="236"/>
      <c r="Q632" s="236"/>
      <c r="R632" s="141"/>
      <c r="T632" s="142" t="s">
        <v>5</v>
      </c>
      <c r="U632" s="43" t="s">
        <v>40</v>
      </c>
      <c r="V632" s="143">
        <v>0.62749999999999995</v>
      </c>
      <c r="W632" s="143">
        <f t="shared" si="31"/>
        <v>0.62749999999999995</v>
      </c>
      <c r="X632" s="143">
        <v>6.0000000000000002E-5</v>
      </c>
      <c r="Y632" s="143">
        <f t="shared" si="32"/>
        <v>6.0000000000000002E-5</v>
      </c>
      <c r="Z632" s="143">
        <v>0</v>
      </c>
      <c r="AA632" s="144">
        <f t="shared" si="33"/>
        <v>0</v>
      </c>
      <c r="AR632" s="21" t="s">
        <v>243</v>
      </c>
      <c r="AT632" s="21" t="s">
        <v>141</v>
      </c>
      <c r="AU632" s="21" t="s">
        <v>146</v>
      </c>
      <c r="AY632" s="21" t="s">
        <v>140</v>
      </c>
      <c r="BE632" s="145">
        <f t="shared" si="34"/>
        <v>0</v>
      </c>
      <c r="BF632" s="145">
        <f t="shared" si="35"/>
        <v>0</v>
      </c>
      <c r="BG632" s="145">
        <f t="shared" si="36"/>
        <v>0</v>
      </c>
      <c r="BH632" s="145">
        <f t="shared" si="37"/>
        <v>0</v>
      </c>
      <c r="BI632" s="145">
        <f t="shared" si="38"/>
        <v>0</v>
      </c>
      <c r="BJ632" s="21" t="s">
        <v>146</v>
      </c>
      <c r="BK632" s="146">
        <f t="shared" si="39"/>
        <v>0</v>
      </c>
      <c r="BL632" s="21" t="s">
        <v>243</v>
      </c>
      <c r="BM632" s="21" t="s">
        <v>1020</v>
      </c>
    </row>
    <row r="633" spans="2:65" s="1" customFormat="1" ht="16.5" customHeight="1">
      <c r="B633" s="136"/>
      <c r="C633" s="170" t="s">
        <v>1021</v>
      </c>
      <c r="D633" s="170" t="s">
        <v>327</v>
      </c>
      <c r="E633" s="171" t="s">
        <v>1022</v>
      </c>
      <c r="F633" s="247" t="s">
        <v>1023</v>
      </c>
      <c r="G633" s="247"/>
      <c r="H633" s="247"/>
      <c r="I633" s="247"/>
      <c r="J633" s="172" t="s">
        <v>235</v>
      </c>
      <c r="K633" s="173">
        <v>2.4</v>
      </c>
      <c r="L633" s="248"/>
      <c r="M633" s="248"/>
      <c r="N633" s="248">
        <f t="shared" si="30"/>
        <v>0</v>
      </c>
      <c r="O633" s="236"/>
      <c r="P633" s="236"/>
      <c r="Q633" s="236"/>
      <c r="R633" s="141"/>
      <c r="T633" s="142" t="s">
        <v>5</v>
      </c>
      <c r="U633" s="43" t="s">
        <v>40</v>
      </c>
      <c r="V633" s="143">
        <v>0</v>
      </c>
      <c r="W633" s="143">
        <f t="shared" si="31"/>
        <v>0</v>
      </c>
      <c r="X633" s="143">
        <v>2.2499999999999998E-3</v>
      </c>
      <c r="Y633" s="143">
        <f t="shared" si="32"/>
        <v>5.3999999999999994E-3</v>
      </c>
      <c r="Z633" s="143">
        <v>0</v>
      </c>
      <c r="AA633" s="144">
        <f t="shared" si="33"/>
        <v>0</v>
      </c>
      <c r="AR633" s="21" t="s">
        <v>326</v>
      </c>
      <c r="AT633" s="21" t="s">
        <v>327</v>
      </c>
      <c r="AU633" s="21" t="s">
        <v>146</v>
      </c>
      <c r="AY633" s="21" t="s">
        <v>140</v>
      </c>
      <c r="BE633" s="145">
        <f t="shared" si="34"/>
        <v>0</v>
      </c>
      <c r="BF633" s="145">
        <f t="shared" si="35"/>
        <v>0</v>
      </c>
      <c r="BG633" s="145">
        <f t="shared" si="36"/>
        <v>0</v>
      </c>
      <c r="BH633" s="145">
        <f t="shared" si="37"/>
        <v>0</v>
      </c>
      <c r="BI633" s="145">
        <f t="shared" si="38"/>
        <v>0</v>
      </c>
      <c r="BJ633" s="21" t="s">
        <v>146</v>
      </c>
      <c r="BK633" s="146">
        <f t="shared" si="39"/>
        <v>0</v>
      </c>
      <c r="BL633" s="21" t="s">
        <v>243</v>
      </c>
      <c r="BM633" s="21" t="s">
        <v>1024</v>
      </c>
    </row>
    <row r="634" spans="2:65" s="1" customFormat="1" ht="25.5" customHeight="1">
      <c r="B634" s="136"/>
      <c r="C634" s="137" t="s">
        <v>1025</v>
      </c>
      <c r="D634" s="137" t="s">
        <v>141</v>
      </c>
      <c r="E634" s="138" t="s">
        <v>1026</v>
      </c>
      <c r="F634" s="235" t="s">
        <v>1027</v>
      </c>
      <c r="G634" s="235"/>
      <c r="H634" s="235"/>
      <c r="I634" s="235"/>
      <c r="J634" s="139" t="s">
        <v>437</v>
      </c>
      <c r="K634" s="140">
        <v>1</v>
      </c>
      <c r="L634" s="236"/>
      <c r="M634" s="236"/>
      <c r="N634" s="236">
        <f t="shared" si="30"/>
        <v>0</v>
      </c>
      <c r="O634" s="236"/>
      <c r="P634" s="236"/>
      <c r="Q634" s="236"/>
      <c r="R634" s="141"/>
      <c r="T634" s="142" t="s">
        <v>5</v>
      </c>
      <c r="U634" s="43" t="s">
        <v>40</v>
      </c>
      <c r="V634" s="143">
        <v>3.0437599999999998</v>
      </c>
      <c r="W634" s="143">
        <f t="shared" si="31"/>
        <v>3.0437599999999998</v>
      </c>
      <c r="X634" s="143">
        <v>4.4999999999999999E-4</v>
      </c>
      <c r="Y634" s="143">
        <f t="shared" si="32"/>
        <v>4.4999999999999999E-4</v>
      </c>
      <c r="Z634" s="143">
        <v>0</v>
      </c>
      <c r="AA634" s="144">
        <f t="shared" si="33"/>
        <v>0</v>
      </c>
      <c r="AR634" s="21" t="s">
        <v>243</v>
      </c>
      <c r="AT634" s="21" t="s">
        <v>141</v>
      </c>
      <c r="AU634" s="21" t="s">
        <v>146</v>
      </c>
      <c r="AY634" s="21" t="s">
        <v>140</v>
      </c>
      <c r="BE634" s="145">
        <f t="shared" si="34"/>
        <v>0</v>
      </c>
      <c r="BF634" s="145">
        <f t="shared" si="35"/>
        <v>0</v>
      </c>
      <c r="BG634" s="145">
        <f t="shared" si="36"/>
        <v>0</v>
      </c>
      <c r="BH634" s="145">
        <f t="shared" si="37"/>
        <v>0</v>
      </c>
      <c r="BI634" s="145">
        <f t="shared" si="38"/>
        <v>0</v>
      </c>
      <c r="BJ634" s="21" t="s">
        <v>146</v>
      </c>
      <c r="BK634" s="146">
        <f t="shared" si="39"/>
        <v>0</v>
      </c>
      <c r="BL634" s="21" t="s">
        <v>243</v>
      </c>
      <c r="BM634" s="21" t="s">
        <v>1028</v>
      </c>
    </row>
    <row r="635" spans="2:65" s="1" customFormat="1" ht="38.25" customHeight="1">
      <c r="B635" s="136"/>
      <c r="C635" s="170" t="s">
        <v>1029</v>
      </c>
      <c r="D635" s="170" t="s">
        <v>327</v>
      </c>
      <c r="E635" s="171" t="s">
        <v>1030</v>
      </c>
      <c r="F635" s="247" t="s">
        <v>1031</v>
      </c>
      <c r="G635" s="247"/>
      <c r="H635" s="247"/>
      <c r="I635" s="247"/>
      <c r="J635" s="172" t="s">
        <v>437</v>
      </c>
      <c r="K635" s="173">
        <v>1</v>
      </c>
      <c r="L635" s="248"/>
      <c r="M635" s="248"/>
      <c r="N635" s="248">
        <f t="shared" si="30"/>
        <v>0</v>
      </c>
      <c r="O635" s="236"/>
      <c r="P635" s="236"/>
      <c r="Q635" s="236"/>
      <c r="R635" s="141"/>
      <c r="T635" s="142" t="s">
        <v>5</v>
      </c>
      <c r="U635" s="43" t="s">
        <v>40</v>
      </c>
      <c r="V635" s="143">
        <v>0</v>
      </c>
      <c r="W635" s="143">
        <f t="shared" si="31"/>
        <v>0</v>
      </c>
      <c r="X635" s="143">
        <v>2.1000000000000001E-2</v>
      </c>
      <c r="Y635" s="143">
        <f t="shared" si="32"/>
        <v>2.1000000000000001E-2</v>
      </c>
      <c r="Z635" s="143">
        <v>0</v>
      </c>
      <c r="AA635" s="144">
        <f t="shared" si="33"/>
        <v>0</v>
      </c>
      <c r="AR635" s="21" t="s">
        <v>326</v>
      </c>
      <c r="AT635" s="21" t="s">
        <v>327</v>
      </c>
      <c r="AU635" s="21" t="s">
        <v>146</v>
      </c>
      <c r="AY635" s="21" t="s">
        <v>140</v>
      </c>
      <c r="BE635" s="145">
        <f t="shared" si="34"/>
        <v>0</v>
      </c>
      <c r="BF635" s="145">
        <f t="shared" si="35"/>
        <v>0</v>
      </c>
      <c r="BG635" s="145">
        <f t="shared" si="36"/>
        <v>0</v>
      </c>
      <c r="BH635" s="145">
        <f t="shared" si="37"/>
        <v>0</v>
      </c>
      <c r="BI635" s="145">
        <f t="shared" si="38"/>
        <v>0</v>
      </c>
      <c r="BJ635" s="21" t="s">
        <v>146</v>
      </c>
      <c r="BK635" s="146">
        <f t="shared" si="39"/>
        <v>0</v>
      </c>
      <c r="BL635" s="21" t="s">
        <v>243</v>
      </c>
      <c r="BM635" s="21" t="s">
        <v>1032</v>
      </c>
    </row>
    <row r="636" spans="2:65" s="1" customFormat="1" ht="25.5" customHeight="1">
      <c r="B636" s="136"/>
      <c r="C636" s="137" t="s">
        <v>1033</v>
      </c>
      <c r="D636" s="137" t="s">
        <v>141</v>
      </c>
      <c r="E636" s="138" t="s">
        <v>1034</v>
      </c>
      <c r="F636" s="235" t="s">
        <v>1035</v>
      </c>
      <c r="G636" s="235"/>
      <c r="H636" s="235"/>
      <c r="I636" s="235"/>
      <c r="J636" s="139" t="s">
        <v>494</v>
      </c>
      <c r="K636" s="140">
        <v>61.055999999999997</v>
      </c>
      <c r="L636" s="236"/>
      <c r="M636" s="236"/>
      <c r="N636" s="236">
        <f t="shared" si="30"/>
        <v>0</v>
      </c>
      <c r="O636" s="236"/>
      <c r="P636" s="236"/>
      <c r="Q636" s="236"/>
      <c r="R636" s="141"/>
      <c r="T636" s="142" t="s">
        <v>5</v>
      </c>
      <c r="U636" s="43" t="s">
        <v>40</v>
      </c>
      <c r="V636" s="143">
        <v>0</v>
      </c>
      <c r="W636" s="143">
        <f t="shared" si="31"/>
        <v>0</v>
      </c>
      <c r="X636" s="143">
        <v>0</v>
      </c>
      <c r="Y636" s="143">
        <f t="shared" si="32"/>
        <v>0</v>
      </c>
      <c r="Z636" s="143">
        <v>0</v>
      </c>
      <c r="AA636" s="144">
        <f t="shared" si="33"/>
        <v>0</v>
      </c>
      <c r="AR636" s="21" t="s">
        <v>243</v>
      </c>
      <c r="AT636" s="21" t="s">
        <v>141</v>
      </c>
      <c r="AU636" s="21" t="s">
        <v>146</v>
      </c>
      <c r="AY636" s="21" t="s">
        <v>140</v>
      </c>
      <c r="BE636" s="145">
        <f t="shared" si="34"/>
        <v>0</v>
      </c>
      <c r="BF636" s="145">
        <f t="shared" si="35"/>
        <v>0</v>
      </c>
      <c r="BG636" s="145">
        <f t="shared" si="36"/>
        <v>0</v>
      </c>
      <c r="BH636" s="145">
        <f t="shared" si="37"/>
        <v>0</v>
      </c>
      <c r="BI636" s="145">
        <f t="shared" si="38"/>
        <v>0</v>
      </c>
      <c r="BJ636" s="21" t="s">
        <v>146</v>
      </c>
      <c r="BK636" s="146">
        <f t="shared" si="39"/>
        <v>0</v>
      </c>
      <c r="BL636" s="21" t="s">
        <v>243</v>
      </c>
      <c r="BM636" s="21" t="s">
        <v>1036</v>
      </c>
    </row>
    <row r="637" spans="2:65" s="9" customFormat="1" ht="29.85" customHeight="1">
      <c r="B637" s="125"/>
      <c r="C637" s="126"/>
      <c r="D637" s="135" t="s">
        <v>116</v>
      </c>
      <c r="E637" s="135"/>
      <c r="F637" s="135"/>
      <c r="G637" s="135"/>
      <c r="H637" s="135"/>
      <c r="I637" s="135"/>
      <c r="J637" s="135"/>
      <c r="K637" s="135"/>
      <c r="L637" s="135"/>
      <c r="M637" s="135"/>
      <c r="N637" s="252">
        <f>BK637</f>
        <v>0</v>
      </c>
      <c r="O637" s="253"/>
      <c r="P637" s="253"/>
      <c r="Q637" s="253"/>
      <c r="R637" s="128"/>
      <c r="T637" s="129"/>
      <c r="U637" s="126"/>
      <c r="V637" s="126"/>
      <c r="W637" s="130">
        <f>SUM(W638:W644)</f>
        <v>0.29004800000000003</v>
      </c>
      <c r="X637" s="126"/>
      <c r="Y637" s="130">
        <f>SUM(Y638:Y644)</f>
        <v>1E-3</v>
      </c>
      <c r="Z637" s="126"/>
      <c r="AA637" s="131">
        <f>SUM(AA638:AA644)</f>
        <v>0</v>
      </c>
      <c r="AR637" s="132" t="s">
        <v>146</v>
      </c>
      <c r="AT637" s="133" t="s">
        <v>72</v>
      </c>
      <c r="AU637" s="133" t="s">
        <v>80</v>
      </c>
      <c r="AY637" s="132" t="s">
        <v>140</v>
      </c>
      <c r="BK637" s="134">
        <f>SUM(BK638:BK644)</f>
        <v>0</v>
      </c>
    </row>
    <row r="638" spans="2:65" s="1" customFormat="1" ht="25.5" customHeight="1">
      <c r="B638" s="136"/>
      <c r="C638" s="137" t="s">
        <v>1037</v>
      </c>
      <c r="D638" s="137" t="s">
        <v>141</v>
      </c>
      <c r="E638" s="138" t="s">
        <v>1038</v>
      </c>
      <c r="F638" s="235" t="s">
        <v>1039</v>
      </c>
      <c r="G638" s="235"/>
      <c r="H638" s="235"/>
      <c r="I638" s="235"/>
      <c r="J638" s="139" t="s">
        <v>477</v>
      </c>
      <c r="K638" s="140">
        <v>1.133</v>
      </c>
      <c r="L638" s="236"/>
      <c r="M638" s="236"/>
      <c r="N638" s="236">
        <f>ROUND(L638*K638,3)</f>
        <v>0</v>
      </c>
      <c r="O638" s="236"/>
      <c r="P638" s="236"/>
      <c r="Q638" s="236"/>
      <c r="R638" s="141"/>
      <c r="T638" s="142" t="s">
        <v>5</v>
      </c>
      <c r="U638" s="43" t="s">
        <v>40</v>
      </c>
      <c r="V638" s="143">
        <v>0.25600000000000001</v>
      </c>
      <c r="W638" s="143">
        <f>V638*K638</f>
        <v>0.29004800000000003</v>
      </c>
      <c r="X638" s="143">
        <v>0</v>
      </c>
      <c r="Y638" s="143">
        <f>X638*K638</f>
        <v>0</v>
      </c>
      <c r="Z638" s="143">
        <v>0</v>
      </c>
      <c r="AA638" s="144">
        <f>Z638*K638</f>
        <v>0</v>
      </c>
      <c r="AR638" s="21" t="s">
        <v>243</v>
      </c>
      <c r="AT638" s="21" t="s">
        <v>141</v>
      </c>
      <c r="AU638" s="21" t="s">
        <v>146</v>
      </c>
      <c r="AY638" s="21" t="s">
        <v>140</v>
      </c>
      <c r="BE638" s="145">
        <f>IF(U638="základná",N638,0)</f>
        <v>0</v>
      </c>
      <c r="BF638" s="145">
        <f>IF(U638="znížená",N638,0)</f>
        <v>0</v>
      </c>
      <c r="BG638" s="145">
        <f>IF(U638="zákl. prenesená",N638,0)</f>
        <v>0</v>
      </c>
      <c r="BH638" s="145">
        <f>IF(U638="zníž. prenesená",N638,0)</f>
        <v>0</v>
      </c>
      <c r="BI638" s="145">
        <f>IF(U638="nulová",N638,0)</f>
        <v>0</v>
      </c>
      <c r="BJ638" s="21" t="s">
        <v>146</v>
      </c>
      <c r="BK638" s="146">
        <f>ROUND(L638*K638,3)</f>
        <v>0</v>
      </c>
      <c r="BL638" s="21" t="s">
        <v>243</v>
      </c>
      <c r="BM638" s="21" t="s">
        <v>1040</v>
      </c>
    </row>
    <row r="639" spans="2:65" s="12" customFormat="1" ht="16.5" customHeight="1">
      <c r="B639" s="163"/>
      <c r="C639" s="164"/>
      <c r="D639" s="164"/>
      <c r="E639" s="165" t="s">
        <v>5</v>
      </c>
      <c r="F639" s="243" t="s">
        <v>1041</v>
      </c>
      <c r="G639" s="244"/>
      <c r="H639" s="244"/>
      <c r="I639" s="244"/>
      <c r="J639" s="164"/>
      <c r="K639" s="165" t="s">
        <v>5</v>
      </c>
      <c r="L639" s="164"/>
      <c r="M639" s="164"/>
      <c r="N639" s="164"/>
      <c r="O639" s="164"/>
      <c r="P639" s="164"/>
      <c r="Q639" s="164"/>
      <c r="R639" s="166"/>
      <c r="T639" s="167"/>
      <c r="U639" s="164"/>
      <c r="V639" s="164"/>
      <c r="W639" s="164"/>
      <c r="X639" s="164"/>
      <c r="Y639" s="164"/>
      <c r="Z639" s="164"/>
      <c r="AA639" s="168"/>
      <c r="AT639" s="169" t="s">
        <v>149</v>
      </c>
      <c r="AU639" s="169" t="s">
        <v>146</v>
      </c>
      <c r="AV639" s="12" t="s">
        <v>80</v>
      </c>
      <c r="AW639" s="12" t="s">
        <v>29</v>
      </c>
      <c r="AX639" s="12" t="s">
        <v>73</v>
      </c>
      <c r="AY639" s="169" t="s">
        <v>140</v>
      </c>
    </row>
    <row r="640" spans="2:65" s="10" customFormat="1" ht="16.5" customHeight="1">
      <c r="B640" s="147"/>
      <c r="C640" s="148"/>
      <c r="D640" s="148"/>
      <c r="E640" s="149" t="s">
        <v>5</v>
      </c>
      <c r="F640" s="239" t="s">
        <v>1042</v>
      </c>
      <c r="G640" s="240"/>
      <c r="H640" s="240"/>
      <c r="I640" s="240"/>
      <c r="J640" s="148"/>
      <c r="K640" s="150">
        <v>1.133</v>
      </c>
      <c r="L640" s="148"/>
      <c r="M640" s="148"/>
      <c r="N640" s="148"/>
      <c r="O640" s="148"/>
      <c r="P640" s="148"/>
      <c r="Q640" s="148"/>
      <c r="R640" s="151"/>
      <c r="T640" s="152"/>
      <c r="U640" s="148"/>
      <c r="V640" s="148"/>
      <c r="W640" s="148"/>
      <c r="X640" s="148"/>
      <c r="Y640" s="148"/>
      <c r="Z640" s="148"/>
      <c r="AA640" s="153"/>
      <c r="AT640" s="154" t="s">
        <v>149</v>
      </c>
      <c r="AU640" s="154" t="s">
        <v>146</v>
      </c>
      <c r="AV640" s="10" t="s">
        <v>146</v>
      </c>
      <c r="AW640" s="10" t="s">
        <v>29</v>
      </c>
      <c r="AX640" s="10" t="s">
        <v>80</v>
      </c>
      <c r="AY640" s="154" t="s">
        <v>140</v>
      </c>
    </row>
    <row r="641" spans="2:65" s="1" customFormat="1" ht="25.5" customHeight="1">
      <c r="B641" s="136"/>
      <c r="C641" s="170" t="s">
        <v>1043</v>
      </c>
      <c r="D641" s="170" t="s">
        <v>327</v>
      </c>
      <c r="E641" s="171" t="s">
        <v>1044</v>
      </c>
      <c r="F641" s="247" t="s">
        <v>1045</v>
      </c>
      <c r="G641" s="247"/>
      <c r="H641" s="247"/>
      <c r="I641" s="247"/>
      <c r="J641" s="172" t="s">
        <v>260</v>
      </c>
      <c r="K641" s="173">
        <v>1E-3</v>
      </c>
      <c r="L641" s="248"/>
      <c r="M641" s="248"/>
      <c r="N641" s="248">
        <f>ROUND(L641*K641,3)</f>
        <v>0</v>
      </c>
      <c r="O641" s="236"/>
      <c r="P641" s="236"/>
      <c r="Q641" s="236"/>
      <c r="R641" s="141"/>
      <c r="T641" s="142" t="s">
        <v>5</v>
      </c>
      <c r="U641" s="43" t="s">
        <v>40</v>
      </c>
      <c r="V641" s="143">
        <v>0</v>
      </c>
      <c r="W641" s="143">
        <f>V641*K641</f>
        <v>0</v>
      </c>
      <c r="X641" s="143">
        <v>1</v>
      </c>
      <c r="Y641" s="143">
        <f>X641*K641</f>
        <v>1E-3</v>
      </c>
      <c r="Z641" s="143">
        <v>0</v>
      </c>
      <c r="AA641" s="144">
        <f>Z641*K641</f>
        <v>0</v>
      </c>
      <c r="AR641" s="21" t="s">
        <v>326</v>
      </c>
      <c r="AT641" s="21" t="s">
        <v>327</v>
      </c>
      <c r="AU641" s="21" t="s">
        <v>146</v>
      </c>
      <c r="AY641" s="21" t="s">
        <v>140</v>
      </c>
      <c r="BE641" s="145">
        <f>IF(U641="základná",N641,0)</f>
        <v>0</v>
      </c>
      <c r="BF641" s="145">
        <f>IF(U641="znížená",N641,0)</f>
        <v>0</v>
      </c>
      <c r="BG641" s="145">
        <f>IF(U641="zákl. prenesená",N641,0)</f>
        <v>0</v>
      </c>
      <c r="BH641" s="145">
        <f>IF(U641="zníž. prenesená",N641,0)</f>
        <v>0</v>
      </c>
      <c r="BI641" s="145">
        <f>IF(U641="nulová",N641,0)</f>
        <v>0</v>
      </c>
      <c r="BJ641" s="21" t="s">
        <v>146</v>
      </c>
      <c r="BK641" s="146">
        <f>ROUND(L641*K641,3)</f>
        <v>0</v>
      </c>
      <c r="BL641" s="21" t="s">
        <v>243</v>
      </c>
      <c r="BM641" s="21" t="s">
        <v>1046</v>
      </c>
    </row>
    <row r="642" spans="2:65" s="12" customFormat="1" ht="16.5" customHeight="1">
      <c r="B642" s="163"/>
      <c r="C642" s="164"/>
      <c r="D642" s="164"/>
      <c r="E642" s="165" t="s">
        <v>5</v>
      </c>
      <c r="F642" s="243" t="s">
        <v>1041</v>
      </c>
      <c r="G642" s="244"/>
      <c r="H642" s="244"/>
      <c r="I642" s="244"/>
      <c r="J642" s="164"/>
      <c r="K642" s="165" t="s">
        <v>5</v>
      </c>
      <c r="L642" s="164"/>
      <c r="M642" s="164"/>
      <c r="N642" s="164"/>
      <c r="O642" s="164"/>
      <c r="P642" s="164"/>
      <c r="Q642" s="164"/>
      <c r="R642" s="166"/>
      <c r="T642" s="167"/>
      <c r="U642" s="164"/>
      <c r="V642" s="164"/>
      <c r="W642" s="164"/>
      <c r="X642" s="164"/>
      <c r="Y642" s="164"/>
      <c r="Z642" s="164"/>
      <c r="AA642" s="168"/>
      <c r="AT642" s="169" t="s">
        <v>149</v>
      </c>
      <c r="AU642" s="169" t="s">
        <v>146</v>
      </c>
      <c r="AV642" s="12" t="s">
        <v>80</v>
      </c>
      <c r="AW642" s="12" t="s">
        <v>29</v>
      </c>
      <c r="AX642" s="12" t="s">
        <v>73</v>
      </c>
      <c r="AY642" s="169" t="s">
        <v>140</v>
      </c>
    </row>
    <row r="643" spans="2:65" s="10" customFormat="1" ht="16.5" customHeight="1">
      <c r="B643" s="147"/>
      <c r="C643" s="148"/>
      <c r="D643" s="148"/>
      <c r="E643" s="149" t="s">
        <v>5</v>
      </c>
      <c r="F643" s="239" t="s">
        <v>1047</v>
      </c>
      <c r="G643" s="240"/>
      <c r="H643" s="240"/>
      <c r="I643" s="240"/>
      <c r="J643" s="148"/>
      <c r="K643" s="150">
        <v>1E-3</v>
      </c>
      <c r="L643" s="148"/>
      <c r="M643" s="148"/>
      <c r="N643" s="148"/>
      <c r="O643" s="148"/>
      <c r="P643" s="148"/>
      <c r="Q643" s="148"/>
      <c r="R643" s="151"/>
      <c r="T643" s="152"/>
      <c r="U643" s="148"/>
      <c r="V643" s="148"/>
      <c r="W643" s="148"/>
      <c r="X643" s="148"/>
      <c r="Y643" s="148"/>
      <c r="Z643" s="148"/>
      <c r="AA643" s="153"/>
      <c r="AT643" s="154" t="s">
        <v>149</v>
      </c>
      <c r="AU643" s="154" t="s">
        <v>146</v>
      </c>
      <c r="AV643" s="10" t="s">
        <v>146</v>
      </c>
      <c r="AW643" s="10" t="s">
        <v>29</v>
      </c>
      <c r="AX643" s="10" t="s">
        <v>80</v>
      </c>
      <c r="AY643" s="154" t="s">
        <v>140</v>
      </c>
    </row>
    <row r="644" spans="2:65" s="1" customFormat="1" ht="38.25" customHeight="1">
      <c r="B644" s="136"/>
      <c r="C644" s="137" t="s">
        <v>1048</v>
      </c>
      <c r="D644" s="137" t="s">
        <v>141</v>
      </c>
      <c r="E644" s="138" t="s">
        <v>1049</v>
      </c>
      <c r="F644" s="235" t="s">
        <v>1050</v>
      </c>
      <c r="G644" s="235"/>
      <c r="H644" s="235"/>
      <c r="I644" s="235"/>
      <c r="J644" s="139" t="s">
        <v>494</v>
      </c>
      <c r="K644" s="140">
        <v>6.8000000000000005E-2</v>
      </c>
      <c r="L644" s="236"/>
      <c r="M644" s="236"/>
      <c r="N644" s="236">
        <f>ROUND(L644*K644,3)</f>
        <v>0</v>
      </c>
      <c r="O644" s="236"/>
      <c r="P644" s="236"/>
      <c r="Q644" s="236"/>
      <c r="R644" s="141"/>
      <c r="T644" s="142" t="s">
        <v>5</v>
      </c>
      <c r="U644" s="43" t="s">
        <v>40</v>
      </c>
      <c r="V644" s="143">
        <v>0</v>
      </c>
      <c r="W644" s="143">
        <f>V644*K644</f>
        <v>0</v>
      </c>
      <c r="X644" s="143">
        <v>0</v>
      </c>
      <c r="Y644" s="143">
        <f>X644*K644</f>
        <v>0</v>
      </c>
      <c r="Z644" s="143">
        <v>0</v>
      </c>
      <c r="AA644" s="144">
        <f>Z644*K644</f>
        <v>0</v>
      </c>
      <c r="AR644" s="21" t="s">
        <v>243</v>
      </c>
      <c r="AT644" s="21" t="s">
        <v>141</v>
      </c>
      <c r="AU644" s="21" t="s">
        <v>146</v>
      </c>
      <c r="AY644" s="21" t="s">
        <v>140</v>
      </c>
      <c r="BE644" s="145">
        <f>IF(U644="základná",N644,0)</f>
        <v>0</v>
      </c>
      <c r="BF644" s="145">
        <f>IF(U644="znížená",N644,0)</f>
        <v>0</v>
      </c>
      <c r="BG644" s="145">
        <f>IF(U644="zákl. prenesená",N644,0)</f>
        <v>0</v>
      </c>
      <c r="BH644" s="145">
        <f>IF(U644="zníž. prenesená",N644,0)</f>
        <v>0</v>
      </c>
      <c r="BI644" s="145">
        <f>IF(U644="nulová",N644,0)</f>
        <v>0</v>
      </c>
      <c r="BJ644" s="21" t="s">
        <v>146</v>
      </c>
      <c r="BK644" s="146">
        <f>ROUND(L644*K644,3)</f>
        <v>0</v>
      </c>
      <c r="BL644" s="21" t="s">
        <v>243</v>
      </c>
      <c r="BM644" s="21" t="s">
        <v>1051</v>
      </c>
    </row>
    <row r="645" spans="2:65" s="9" customFormat="1" ht="29.85" customHeight="1">
      <c r="B645" s="125"/>
      <c r="C645" s="126"/>
      <c r="D645" s="135" t="s">
        <v>117</v>
      </c>
      <c r="E645" s="135"/>
      <c r="F645" s="135"/>
      <c r="G645" s="135"/>
      <c r="H645" s="135"/>
      <c r="I645" s="135"/>
      <c r="J645" s="135"/>
      <c r="K645" s="135"/>
      <c r="L645" s="135"/>
      <c r="M645" s="135"/>
      <c r="N645" s="252">
        <f>BK645</f>
        <v>0</v>
      </c>
      <c r="O645" s="253"/>
      <c r="P645" s="253"/>
      <c r="Q645" s="253"/>
      <c r="R645" s="128"/>
      <c r="T645" s="129"/>
      <c r="U645" s="126"/>
      <c r="V645" s="126"/>
      <c r="W645" s="130">
        <f>SUM(W646:W671)</f>
        <v>67.152670000000001</v>
      </c>
      <c r="X645" s="126"/>
      <c r="Y645" s="130">
        <f>SUM(Y646:Y671)</f>
        <v>0.3993044</v>
      </c>
      <c r="Z645" s="126"/>
      <c r="AA645" s="131">
        <f>SUM(AA646:AA671)</f>
        <v>0</v>
      </c>
      <c r="AR645" s="132" t="s">
        <v>146</v>
      </c>
      <c r="AT645" s="133" t="s">
        <v>72</v>
      </c>
      <c r="AU645" s="133" t="s">
        <v>80</v>
      </c>
      <c r="AY645" s="132" t="s">
        <v>140</v>
      </c>
      <c r="BK645" s="134">
        <f>SUM(BK646:BK671)</f>
        <v>0</v>
      </c>
    </row>
    <row r="646" spans="2:65" s="1" customFormat="1" ht="51" customHeight="1">
      <c r="B646" s="136"/>
      <c r="C646" s="137" t="s">
        <v>1052</v>
      </c>
      <c r="D646" s="137" t="s">
        <v>141</v>
      </c>
      <c r="E646" s="138" t="s">
        <v>1053</v>
      </c>
      <c r="F646" s="235" t="s">
        <v>1054</v>
      </c>
      <c r="G646" s="235"/>
      <c r="H646" s="235"/>
      <c r="I646" s="235"/>
      <c r="J646" s="139" t="s">
        <v>201</v>
      </c>
      <c r="K646" s="140">
        <v>6.12</v>
      </c>
      <c r="L646" s="236"/>
      <c r="M646" s="236"/>
      <c r="N646" s="236">
        <f>ROUND(L646*K646,3)</f>
        <v>0</v>
      </c>
      <c r="O646" s="236"/>
      <c r="P646" s="236"/>
      <c r="Q646" s="236"/>
      <c r="R646" s="141"/>
      <c r="T646" s="142" t="s">
        <v>5</v>
      </c>
      <c r="U646" s="43" t="s">
        <v>40</v>
      </c>
      <c r="V646" s="143">
        <v>1.169</v>
      </c>
      <c r="W646" s="143">
        <f>V646*K646</f>
        <v>7.15428</v>
      </c>
      <c r="X646" s="143">
        <v>4.0000000000000001E-3</v>
      </c>
      <c r="Y646" s="143">
        <f>X646*K646</f>
        <v>2.4480000000000002E-2</v>
      </c>
      <c r="Z646" s="143">
        <v>0</v>
      </c>
      <c r="AA646" s="144">
        <f>Z646*K646</f>
        <v>0</v>
      </c>
      <c r="AR646" s="21" t="s">
        <v>243</v>
      </c>
      <c r="AT646" s="21" t="s">
        <v>141</v>
      </c>
      <c r="AU646" s="21" t="s">
        <v>146</v>
      </c>
      <c r="AY646" s="21" t="s">
        <v>140</v>
      </c>
      <c r="BE646" s="145">
        <f>IF(U646="základná",N646,0)</f>
        <v>0</v>
      </c>
      <c r="BF646" s="145">
        <f>IF(U646="znížená",N646,0)</f>
        <v>0</v>
      </c>
      <c r="BG646" s="145">
        <f>IF(U646="zákl. prenesená",N646,0)</f>
        <v>0</v>
      </c>
      <c r="BH646" s="145">
        <f>IF(U646="zníž. prenesená",N646,0)</f>
        <v>0</v>
      </c>
      <c r="BI646" s="145">
        <f>IF(U646="nulová",N646,0)</f>
        <v>0</v>
      </c>
      <c r="BJ646" s="21" t="s">
        <v>146</v>
      </c>
      <c r="BK646" s="146">
        <f>ROUND(L646*K646,3)</f>
        <v>0</v>
      </c>
      <c r="BL646" s="21" t="s">
        <v>243</v>
      </c>
      <c r="BM646" s="21" t="s">
        <v>1055</v>
      </c>
    </row>
    <row r="647" spans="2:65" s="12" customFormat="1" ht="16.5" customHeight="1">
      <c r="B647" s="163"/>
      <c r="C647" s="164"/>
      <c r="D647" s="164"/>
      <c r="E647" s="165" t="s">
        <v>5</v>
      </c>
      <c r="F647" s="243" t="s">
        <v>335</v>
      </c>
      <c r="G647" s="244"/>
      <c r="H647" s="244"/>
      <c r="I647" s="244"/>
      <c r="J647" s="164"/>
      <c r="K647" s="165" t="s">
        <v>5</v>
      </c>
      <c r="L647" s="164"/>
      <c r="M647" s="164"/>
      <c r="N647" s="164"/>
      <c r="O647" s="164"/>
      <c r="P647" s="164"/>
      <c r="Q647" s="164"/>
      <c r="R647" s="166"/>
      <c r="T647" s="167"/>
      <c r="U647" s="164"/>
      <c r="V647" s="164"/>
      <c r="W647" s="164"/>
      <c r="X647" s="164"/>
      <c r="Y647" s="164"/>
      <c r="Z647" s="164"/>
      <c r="AA647" s="168"/>
      <c r="AT647" s="169" t="s">
        <v>149</v>
      </c>
      <c r="AU647" s="169" t="s">
        <v>146</v>
      </c>
      <c r="AV647" s="12" t="s">
        <v>80</v>
      </c>
      <c r="AW647" s="12" t="s">
        <v>29</v>
      </c>
      <c r="AX647" s="12" t="s">
        <v>73</v>
      </c>
      <c r="AY647" s="169" t="s">
        <v>140</v>
      </c>
    </row>
    <row r="648" spans="2:65" s="10" customFormat="1" ht="16.5" customHeight="1">
      <c r="B648" s="147"/>
      <c r="C648" s="148"/>
      <c r="D648" s="148"/>
      <c r="E648" s="149" t="s">
        <v>5</v>
      </c>
      <c r="F648" s="239" t="s">
        <v>1056</v>
      </c>
      <c r="G648" s="240"/>
      <c r="H648" s="240"/>
      <c r="I648" s="240"/>
      <c r="J648" s="148"/>
      <c r="K648" s="150">
        <v>6.12</v>
      </c>
      <c r="L648" s="148"/>
      <c r="M648" s="148"/>
      <c r="N648" s="148"/>
      <c r="O648" s="148"/>
      <c r="P648" s="148"/>
      <c r="Q648" s="148"/>
      <c r="R648" s="151"/>
      <c r="T648" s="152"/>
      <c r="U648" s="148"/>
      <c r="V648" s="148"/>
      <c r="W648" s="148"/>
      <c r="X648" s="148"/>
      <c r="Y648" s="148"/>
      <c r="Z648" s="148"/>
      <c r="AA648" s="153"/>
      <c r="AT648" s="154" t="s">
        <v>149</v>
      </c>
      <c r="AU648" s="154" t="s">
        <v>146</v>
      </c>
      <c r="AV648" s="10" t="s">
        <v>146</v>
      </c>
      <c r="AW648" s="10" t="s">
        <v>29</v>
      </c>
      <c r="AX648" s="10" t="s">
        <v>80</v>
      </c>
      <c r="AY648" s="154" t="s">
        <v>140</v>
      </c>
    </row>
    <row r="649" spans="2:65" s="1" customFormat="1" ht="16.5" customHeight="1">
      <c r="B649" s="136"/>
      <c r="C649" s="137" t="s">
        <v>1057</v>
      </c>
      <c r="D649" s="137" t="s">
        <v>141</v>
      </c>
      <c r="E649" s="138" t="s">
        <v>1058</v>
      </c>
      <c r="F649" s="235" t="s">
        <v>1059</v>
      </c>
      <c r="G649" s="235"/>
      <c r="H649" s="235"/>
      <c r="I649" s="235"/>
      <c r="J649" s="139" t="s">
        <v>235</v>
      </c>
      <c r="K649" s="140">
        <v>21.41</v>
      </c>
      <c r="L649" s="236"/>
      <c r="M649" s="236"/>
      <c r="N649" s="236">
        <f>ROUND(L649*K649,3)</f>
        <v>0</v>
      </c>
      <c r="O649" s="236"/>
      <c r="P649" s="236"/>
      <c r="Q649" s="236"/>
      <c r="R649" s="141"/>
      <c r="T649" s="142" t="s">
        <v>5</v>
      </c>
      <c r="U649" s="43" t="s">
        <v>40</v>
      </c>
      <c r="V649" s="143">
        <v>0.19700000000000001</v>
      </c>
      <c r="W649" s="143">
        <f>V649*K649</f>
        <v>4.2177699999999998</v>
      </c>
      <c r="X649" s="143">
        <v>8.9999999999999998E-4</v>
      </c>
      <c r="Y649" s="143">
        <f>X649*K649</f>
        <v>1.9268999999999998E-2</v>
      </c>
      <c r="Z649" s="143">
        <v>0</v>
      </c>
      <c r="AA649" s="144">
        <f>Z649*K649</f>
        <v>0</v>
      </c>
      <c r="AR649" s="21" t="s">
        <v>243</v>
      </c>
      <c r="AT649" s="21" t="s">
        <v>141</v>
      </c>
      <c r="AU649" s="21" t="s">
        <v>146</v>
      </c>
      <c r="AY649" s="21" t="s">
        <v>140</v>
      </c>
      <c r="BE649" s="145">
        <f>IF(U649="základná",N649,0)</f>
        <v>0</v>
      </c>
      <c r="BF649" s="145">
        <f>IF(U649="znížená",N649,0)</f>
        <v>0</v>
      </c>
      <c r="BG649" s="145">
        <f>IF(U649="zákl. prenesená",N649,0)</f>
        <v>0</v>
      </c>
      <c r="BH649" s="145">
        <f>IF(U649="zníž. prenesená",N649,0)</f>
        <v>0</v>
      </c>
      <c r="BI649" s="145">
        <f>IF(U649="nulová",N649,0)</f>
        <v>0</v>
      </c>
      <c r="BJ649" s="21" t="s">
        <v>146</v>
      </c>
      <c r="BK649" s="146">
        <f>ROUND(L649*K649,3)</f>
        <v>0</v>
      </c>
      <c r="BL649" s="21" t="s">
        <v>243</v>
      </c>
      <c r="BM649" s="21" t="s">
        <v>1060</v>
      </c>
    </row>
    <row r="650" spans="2:65" s="12" customFormat="1" ht="16.5" customHeight="1">
      <c r="B650" s="163"/>
      <c r="C650" s="164"/>
      <c r="D650" s="164"/>
      <c r="E650" s="165" t="s">
        <v>5</v>
      </c>
      <c r="F650" s="243" t="s">
        <v>373</v>
      </c>
      <c r="G650" s="244"/>
      <c r="H650" s="244"/>
      <c r="I650" s="244"/>
      <c r="J650" s="164"/>
      <c r="K650" s="165" t="s">
        <v>5</v>
      </c>
      <c r="L650" s="164"/>
      <c r="M650" s="164"/>
      <c r="N650" s="164"/>
      <c r="O650" s="164"/>
      <c r="P650" s="164"/>
      <c r="Q650" s="164"/>
      <c r="R650" s="166"/>
      <c r="T650" s="167"/>
      <c r="U650" s="164"/>
      <c r="V650" s="164"/>
      <c r="W650" s="164"/>
      <c r="X650" s="164"/>
      <c r="Y650" s="164"/>
      <c r="Z650" s="164"/>
      <c r="AA650" s="168"/>
      <c r="AT650" s="169" t="s">
        <v>149</v>
      </c>
      <c r="AU650" s="169" t="s">
        <v>146</v>
      </c>
      <c r="AV650" s="12" t="s">
        <v>80</v>
      </c>
      <c r="AW650" s="12" t="s">
        <v>29</v>
      </c>
      <c r="AX650" s="12" t="s">
        <v>73</v>
      </c>
      <c r="AY650" s="169" t="s">
        <v>140</v>
      </c>
    </row>
    <row r="651" spans="2:65" s="10" customFormat="1" ht="16.5" customHeight="1">
      <c r="B651" s="147"/>
      <c r="C651" s="148"/>
      <c r="D651" s="148"/>
      <c r="E651" s="149" t="s">
        <v>5</v>
      </c>
      <c r="F651" s="239" t="s">
        <v>1061</v>
      </c>
      <c r="G651" s="240"/>
      <c r="H651" s="240"/>
      <c r="I651" s="240"/>
      <c r="J651" s="148"/>
      <c r="K651" s="150">
        <v>12.25</v>
      </c>
      <c r="L651" s="148"/>
      <c r="M651" s="148"/>
      <c r="N651" s="148"/>
      <c r="O651" s="148"/>
      <c r="P651" s="148"/>
      <c r="Q651" s="148"/>
      <c r="R651" s="151"/>
      <c r="T651" s="152"/>
      <c r="U651" s="148"/>
      <c r="V651" s="148"/>
      <c r="W651" s="148"/>
      <c r="X651" s="148"/>
      <c r="Y651" s="148"/>
      <c r="Z651" s="148"/>
      <c r="AA651" s="153"/>
      <c r="AT651" s="154" t="s">
        <v>149</v>
      </c>
      <c r="AU651" s="154" t="s">
        <v>146</v>
      </c>
      <c r="AV651" s="10" t="s">
        <v>146</v>
      </c>
      <c r="AW651" s="10" t="s">
        <v>29</v>
      </c>
      <c r="AX651" s="10" t="s">
        <v>73</v>
      </c>
      <c r="AY651" s="154" t="s">
        <v>140</v>
      </c>
    </row>
    <row r="652" spans="2:65" s="12" customFormat="1" ht="16.5" customHeight="1">
      <c r="B652" s="163"/>
      <c r="C652" s="164"/>
      <c r="D652" s="164"/>
      <c r="E652" s="165" t="s">
        <v>5</v>
      </c>
      <c r="F652" s="245" t="s">
        <v>412</v>
      </c>
      <c r="G652" s="246"/>
      <c r="H652" s="246"/>
      <c r="I652" s="246"/>
      <c r="J652" s="164"/>
      <c r="K652" s="165" t="s">
        <v>5</v>
      </c>
      <c r="L652" s="164"/>
      <c r="M652" s="164"/>
      <c r="N652" s="164"/>
      <c r="O652" s="164"/>
      <c r="P652" s="164"/>
      <c r="Q652" s="164"/>
      <c r="R652" s="166"/>
      <c r="T652" s="167"/>
      <c r="U652" s="164"/>
      <c r="V652" s="164"/>
      <c r="W652" s="164"/>
      <c r="X652" s="164"/>
      <c r="Y652" s="164"/>
      <c r="Z652" s="164"/>
      <c r="AA652" s="168"/>
      <c r="AT652" s="169" t="s">
        <v>149</v>
      </c>
      <c r="AU652" s="169" t="s">
        <v>146</v>
      </c>
      <c r="AV652" s="12" t="s">
        <v>80</v>
      </c>
      <c r="AW652" s="12" t="s">
        <v>29</v>
      </c>
      <c r="AX652" s="12" t="s">
        <v>73</v>
      </c>
      <c r="AY652" s="169" t="s">
        <v>140</v>
      </c>
    </row>
    <row r="653" spans="2:65" s="10" customFormat="1" ht="16.5" customHeight="1">
      <c r="B653" s="147"/>
      <c r="C653" s="148"/>
      <c r="D653" s="148"/>
      <c r="E653" s="149" t="s">
        <v>5</v>
      </c>
      <c r="F653" s="239" t="s">
        <v>1062</v>
      </c>
      <c r="G653" s="240"/>
      <c r="H653" s="240"/>
      <c r="I653" s="240"/>
      <c r="J653" s="148"/>
      <c r="K653" s="150">
        <v>5.26</v>
      </c>
      <c r="L653" s="148"/>
      <c r="M653" s="148"/>
      <c r="N653" s="148"/>
      <c r="O653" s="148"/>
      <c r="P653" s="148"/>
      <c r="Q653" s="148"/>
      <c r="R653" s="151"/>
      <c r="T653" s="152"/>
      <c r="U653" s="148"/>
      <c r="V653" s="148"/>
      <c r="W653" s="148"/>
      <c r="X653" s="148"/>
      <c r="Y653" s="148"/>
      <c r="Z653" s="148"/>
      <c r="AA653" s="153"/>
      <c r="AT653" s="154" t="s">
        <v>149</v>
      </c>
      <c r="AU653" s="154" t="s">
        <v>146</v>
      </c>
      <c r="AV653" s="10" t="s">
        <v>146</v>
      </c>
      <c r="AW653" s="10" t="s">
        <v>29</v>
      </c>
      <c r="AX653" s="10" t="s">
        <v>73</v>
      </c>
      <c r="AY653" s="154" t="s">
        <v>140</v>
      </c>
    </row>
    <row r="654" spans="2:65" s="12" customFormat="1" ht="16.5" customHeight="1">
      <c r="B654" s="163"/>
      <c r="C654" s="164"/>
      <c r="D654" s="164"/>
      <c r="E654" s="165" t="s">
        <v>5</v>
      </c>
      <c r="F654" s="245" t="s">
        <v>1063</v>
      </c>
      <c r="G654" s="246"/>
      <c r="H654" s="246"/>
      <c r="I654" s="246"/>
      <c r="J654" s="164"/>
      <c r="K654" s="165" t="s">
        <v>5</v>
      </c>
      <c r="L654" s="164"/>
      <c r="M654" s="164"/>
      <c r="N654" s="164"/>
      <c r="O654" s="164"/>
      <c r="P654" s="164"/>
      <c r="Q654" s="164"/>
      <c r="R654" s="166"/>
      <c r="T654" s="167"/>
      <c r="U654" s="164"/>
      <c r="V654" s="164"/>
      <c r="W654" s="164"/>
      <c r="X654" s="164"/>
      <c r="Y654" s="164"/>
      <c r="Z654" s="164"/>
      <c r="AA654" s="168"/>
      <c r="AT654" s="169" t="s">
        <v>149</v>
      </c>
      <c r="AU654" s="169" t="s">
        <v>146</v>
      </c>
      <c r="AV654" s="12" t="s">
        <v>80</v>
      </c>
      <c r="AW654" s="12" t="s">
        <v>29</v>
      </c>
      <c r="AX654" s="12" t="s">
        <v>73</v>
      </c>
      <c r="AY654" s="169" t="s">
        <v>140</v>
      </c>
    </row>
    <row r="655" spans="2:65" s="10" customFormat="1" ht="16.5" customHeight="1">
      <c r="B655" s="147"/>
      <c r="C655" s="148"/>
      <c r="D655" s="148"/>
      <c r="E655" s="149" t="s">
        <v>5</v>
      </c>
      <c r="F655" s="239" t="s">
        <v>1064</v>
      </c>
      <c r="G655" s="240"/>
      <c r="H655" s="240"/>
      <c r="I655" s="240"/>
      <c r="J655" s="148"/>
      <c r="K655" s="150">
        <v>3.9</v>
      </c>
      <c r="L655" s="148"/>
      <c r="M655" s="148"/>
      <c r="N655" s="148"/>
      <c r="O655" s="148"/>
      <c r="P655" s="148"/>
      <c r="Q655" s="148"/>
      <c r="R655" s="151"/>
      <c r="T655" s="152"/>
      <c r="U655" s="148"/>
      <c r="V655" s="148"/>
      <c r="W655" s="148"/>
      <c r="X655" s="148"/>
      <c r="Y655" s="148"/>
      <c r="Z655" s="148"/>
      <c r="AA655" s="153"/>
      <c r="AT655" s="154" t="s">
        <v>149</v>
      </c>
      <c r="AU655" s="154" t="s">
        <v>146</v>
      </c>
      <c r="AV655" s="10" t="s">
        <v>146</v>
      </c>
      <c r="AW655" s="10" t="s">
        <v>29</v>
      </c>
      <c r="AX655" s="10" t="s">
        <v>73</v>
      </c>
      <c r="AY655" s="154" t="s">
        <v>140</v>
      </c>
    </row>
    <row r="656" spans="2:65" s="11" customFormat="1" ht="16.5" customHeight="1">
      <c r="B656" s="155"/>
      <c r="C656" s="156"/>
      <c r="D656" s="156"/>
      <c r="E656" s="157" t="s">
        <v>5</v>
      </c>
      <c r="F656" s="241" t="s">
        <v>156</v>
      </c>
      <c r="G656" s="242"/>
      <c r="H656" s="242"/>
      <c r="I656" s="242"/>
      <c r="J656" s="156"/>
      <c r="K656" s="158">
        <v>21.41</v>
      </c>
      <c r="L656" s="156"/>
      <c r="M656" s="156"/>
      <c r="N656" s="156"/>
      <c r="O656" s="156"/>
      <c r="P656" s="156"/>
      <c r="Q656" s="156"/>
      <c r="R656" s="159"/>
      <c r="T656" s="160"/>
      <c r="U656" s="156"/>
      <c r="V656" s="156"/>
      <c r="W656" s="156"/>
      <c r="X656" s="156"/>
      <c r="Y656" s="156"/>
      <c r="Z656" s="156"/>
      <c r="AA656" s="161"/>
      <c r="AT656" s="162" t="s">
        <v>149</v>
      </c>
      <c r="AU656" s="162" t="s">
        <v>146</v>
      </c>
      <c r="AV656" s="11" t="s">
        <v>145</v>
      </c>
      <c r="AW656" s="11" t="s">
        <v>29</v>
      </c>
      <c r="AX656" s="11" t="s">
        <v>80</v>
      </c>
      <c r="AY656" s="162" t="s">
        <v>140</v>
      </c>
    </row>
    <row r="657" spans="2:65" s="1" customFormat="1" ht="25.5" customHeight="1">
      <c r="B657" s="136"/>
      <c r="C657" s="137" t="s">
        <v>1065</v>
      </c>
      <c r="D657" s="137" t="s">
        <v>141</v>
      </c>
      <c r="E657" s="138" t="s">
        <v>1066</v>
      </c>
      <c r="F657" s="235" t="s">
        <v>1067</v>
      </c>
      <c r="G657" s="235"/>
      <c r="H657" s="235"/>
      <c r="I657" s="235"/>
      <c r="J657" s="139" t="s">
        <v>201</v>
      </c>
      <c r="K657" s="140">
        <v>37.945999999999998</v>
      </c>
      <c r="L657" s="236"/>
      <c r="M657" s="236"/>
      <c r="N657" s="236">
        <f>ROUND(L657*K657,3)</f>
        <v>0</v>
      </c>
      <c r="O657" s="236"/>
      <c r="P657" s="236"/>
      <c r="Q657" s="236"/>
      <c r="R657" s="141"/>
      <c r="T657" s="142" t="s">
        <v>5</v>
      </c>
      <c r="U657" s="43" t="s">
        <v>40</v>
      </c>
      <c r="V657" s="143">
        <v>1.47</v>
      </c>
      <c r="W657" s="143">
        <f>V657*K657</f>
        <v>55.780619999999999</v>
      </c>
      <c r="X657" s="143">
        <v>4.0000000000000001E-3</v>
      </c>
      <c r="Y657" s="143">
        <f>X657*K657</f>
        <v>0.151784</v>
      </c>
      <c r="Z657" s="143">
        <v>0</v>
      </c>
      <c r="AA657" s="144">
        <f>Z657*K657</f>
        <v>0</v>
      </c>
      <c r="AR657" s="21" t="s">
        <v>243</v>
      </c>
      <c r="AT657" s="21" t="s">
        <v>141</v>
      </c>
      <c r="AU657" s="21" t="s">
        <v>146</v>
      </c>
      <c r="AY657" s="21" t="s">
        <v>140</v>
      </c>
      <c r="BE657" s="145">
        <f>IF(U657="základná",N657,0)</f>
        <v>0</v>
      </c>
      <c r="BF657" s="145">
        <f>IF(U657="znížená",N657,0)</f>
        <v>0</v>
      </c>
      <c r="BG657" s="145">
        <f>IF(U657="zákl. prenesená",N657,0)</f>
        <v>0</v>
      </c>
      <c r="BH657" s="145">
        <f>IF(U657="zníž. prenesená",N657,0)</f>
        <v>0</v>
      </c>
      <c r="BI657" s="145">
        <f>IF(U657="nulová",N657,0)</f>
        <v>0</v>
      </c>
      <c r="BJ657" s="21" t="s">
        <v>146</v>
      </c>
      <c r="BK657" s="146">
        <f>ROUND(L657*K657,3)</f>
        <v>0</v>
      </c>
      <c r="BL657" s="21" t="s">
        <v>243</v>
      </c>
      <c r="BM657" s="21" t="s">
        <v>1068</v>
      </c>
    </row>
    <row r="658" spans="2:65" s="12" customFormat="1" ht="16.5" customHeight="1">
      <c r="B658" s="163"/>
      <c r="C658" s="164"/>
      <c r="D658" s="164"/>
      <c r="E658" s="165" t="s">
        <v>5</v>
      </c>
      <c r="F658" s="243" t="s">
        <v>1069</v>
      </c>
      <c r="G658" s="244"/>
      <c r="H658" s="244"/>
      <c r="I658" s="244"/>
      <c r="J658" s="164"/>
      <c r="K658" s="165" t="s">
        <v>5</v>
      </c>
      <c r="L658" s="164"/>
      <c r="M658" s="164"/>
      <c r="N658" s="164"/>
      <c r="O658" s="164"/>
      <c r="P658" s="164"/>
      <c r="Q658" s="164"/>
      <c r="R658" s="166"/>
      <c r="T658" s="167"/>
      <c r="U658" s="164"/>
      <c r="V658" s="164"/>
      <c r="W658" s="164"/>
      <c r="X658" s="164"/>
      <c r="Y658" s="164"/>
      <c r="Z658" s="164"/>
      <c r="AA658" s="168"/>
      <c r="AT658" s="169" t="s">
        <v>149</v>
      </c>
      <c r="AU658" s="169" t="s">
        <v>146</v>
      </c>
      <c r="AV658" s="12" t="s">
        <v>80</v>
      </c>
      <c r="AW658" s="12" t="s">
        <v>29</v>
      </c>
      <c r="AX658" s="12" t="s">
        <v>73</v>
      </c>
      <c r="AY658" s="169" t="s">
        <v>140</v>
      </c>
    </row>
    <row r="659" spans="2:65" s="10" customFormat="1" ht="16.5" customHeight="1">
      <c r="B659" s="147"/>
      <c r="C659" s="148"/>
      <c r="D659" s="148"/>
      <c r="E659" s="149" t="s">
        <v>5</v>
      </c>
      <c r="F659" s="239" t="s">
        <v>1070</v>
      </c>
      <c r="G659" s="240"/>
      <c r="H659" s="240"/>
      <c r="I659" s="240"/>
      <c r="J659" s="148"/>
      <c r="K659" s="150">
        <v>31.73</v>
      </c>
      <c r="L659" s="148"/>
      <c r="M659" s="148"/>
      <c r="N659" s="148"/>
      <c r="O659" s="148"/>
      <c r="P659" s="148"/>
      <c r="Q659" s="148"/>
      <c r="R659" s="151"/>
      <c r="T659" s="152"/>
      <c r="U659" s="148"/>
      <c r="V659" s="148"/>
      <c r="W659" s="148"/>
      <c r="X659" s="148"/>
      <c r="Y659" s="148"/>
      <c r="Z659" s="148"/>
      <c r="AA659" s="153"/>
      <c r="AT659" s="154" t="s">
        <v>149</v>
      </c>
      <c r="AU659" s="154" t="s">
        <v>146</v>
      </c>
      <c r="AV659" s="10" t="s">
        <v>146</v>
      </c>
      <c r="AW659" s="10" t="s">
        <v>29</v>
      </c>
      <c r="AX659" s="10" t="s">
        <v>73</v>
      </c>
      <c r="AY659" s="154" t="s">
        <v>140</v>
      </c>
    </row>
    <row r="660" spans="2:65" s="12" customFormat="1" ht="16.5" customHeight="1">
      <c r="B660" s="163"/>
      <c r="C660" s="164"/>
      <c r="D660" s="164"/>
      <c r="E660" s="165" t="s">
        <v>5</v>
      </c>
      <c r="F660" s="245" t="s">
        <v>1071</v>
      </c>
      <c r="G660" s="246"/>
      <c r="H660" s="246"/>
      <c r="I660" s="246"/>
      <c r="J660" s="164"/>
      <c r="K660" s="165" t="s">
        <v>5</v>
      </c>
      <c r="L660" s="164"/>
      <c r="M660" s="164"/>
      <c r="N660" s="164"/>
      <c r="O660" s="164"/>
      <c r="P660" s="164"/>
      <c r="Q660" s="164"/>
      <c r="R660" s="166"/>
      <c r="T660" s="167"/>
      <c r="U660" s="164"/>
      <c r="V660" s="164"/>
      <c r="W660" s="164"/>
      <c r="X660" s="164"/>
      <c r="Y660" s="164"/>
      <c r="Z660" s="164"/>
      <c r="AA660" s="168"/>
      <c r="AT660" s="169" t="s">
        <v>149</v>
      </c>
      <c r="AU660" s="169" t="s">
        <v>146</v>
      </c>
      <c r="AV660" s="12" t="s">
        <v>80</v>
      </c>
      <c r="AW660" s="12" t="s">
        <v>29</v>
      </c>
      <c r="AX660" s="12" t="s">
        <v>73</v>
      </c>
      <c r="AY660" s="169" t="s">
        <v>140</v>
      </c>
    </row>
    <row r="661" spans="2:65" s="10" customFormat="1" ht="16.5" customHeight="1">
      <c r="B661" s="147"/>
      <c r="C661" s="148"/>
      <c r="D661" s="148"/>
      <c r="E661" s="149" t="s">
        <v>5</v>
      </c>
      <c r="F661" s="239" t="s">
        <v>1072</v>
      </c>
      <c r="G661" s="240"/>
      <c r="H661" s="240"/>
      <c r="I661" s="240"/>
      <c r="J661" s="148"/>
      <c r="K661" s="150">
        <v>4.7160000000000002</v>
      </c>
      <c r="L661" s="148"/>
      <c r="M661" s="148"/>
      <c r="N661" s="148"/>
      <c r="O661" s="148"/>
      <c r="P661" s="148"/>
      <c r="Q661" s="148"/>
      <c r="R661" s="151"/>
      <c r="T661" s="152"/>
      <c r="U661" s="148"/>
      <c r="V661" s="148"/>
      <c r="W661" s="148"/>
      <c r="X661" s="148"/>
      <c r="Y661" s="148"/>
      <c r="Z661" s="148"/>
      <c r="AA661" s="153"/>
      <c r="AT661" s="154" t="s">
        <v>149</v>
      </c>
      <c r="AU661" s="154" t="s">
        <v>146</v>
      </c>
      <c r="AV661" s="10" t="s">
        <v>146</v>
      </c>
      <c r="AW661" s="10" t="s">
        <v>29</v>
      </c>
      <c r="AX661" s="10" t="s">
        <v>73</v>
      </c>
      <c r="AY661" s="154" t="s">
        <v>140</v>
      </c>
    </row>
    <row r="662" spans="2:65" s="12" customFormat="1" ht="16.5" customHeight="1">
      <c r="B662" s="163"/>
      <c r="C662" s="164"/>
      <c r="D662" s="164"/>
      <c r="E662" s="165" t="s">
        <v>5</v>
      </c>
      <c r="F662" s="245" t="s">
        <v>196</v>
      </c>
      <c r="G662" s="246"/>
      <c r="H662" s="246"/>
      <c r="I662" s="246"/>
      <c r="J662" s="164"/>
      <c r="K662" s="165" t="s">
        <v>5</v>
      </c>
      <c r="L662" s="164"/>
      <c r="M662" s="164"/>
      <c r="N662" s="164"/>
      <c r="O662" s="164"/>
      <c r="P662" s="164"/>
      <c r="Q662" s="164"/>
      <c r="R662" s="166"/>
      <c r="T662" s="167"/>
      <c r="U662" s="164"/>
      <c r="V662" s="164"/>
      <c r="W662" s="164"/>
      <c r="X662" s="164"/>
      <c r="Y662" s="164"/>
      <c r="Z662" s="164"/>
      <c r="AA662" s="168"/>
      <c r="AT662" s="169" t="s">
        <v>149</v>
      </c>
      <c r="AU662" s="169" t="s">
        <v>146</v>
      </c>
      <c r="AV662" s="12" t="s">
        <v>80</v>
      </c>
      <c r="AW662" s="12" t="s">
        <v>29</v>
      </c>
      <c r="AX662" s="12" t="s">
        <v>73</v>
      </c>
      <c r="AY662" s="169" t="s">
        <v>140</v>
      </c>
    </row>
    <row r="663" spans="2:65" s="10" customFormat="1" ht="16.5" customHeight="1">
      <c r="B663" s="147"/>
      <c r="C663" s="148"/>
      <c r="D663" s="148"/>
      <c r="E663" s="149" t="s">
        <v>5</v>
      </c>
      <c r="F663" s="239" t="s">
        <v>1073</v>
      </c>
      <c r="G663" s="240"/>
      <c r="H663" s="240"/>
      <c r="I663" s="240"/>
      <c r="J663" s="148"/>
      <c r="K663" s="150">
        <v>1.5</v>
      </c>
      <c r="L663" s="148"/>
      <c r="M663" s="148"/>
      <c r="N663" s="148"/>
      <c r="O663" s="148"/>
      <c r="P663" s="148"/>
      <c r="Q663" s="148"/>
      <c r="R663" s="151"/>
      <c r="T663" s="152"/>
      <c r="U663" s="148"/>
      <c r="V663" s="148"/>
      <c r="W663" s="148"/>
      <c r="X663" s="148"/>
      <c r="Y663" s="148"/>
      <c r="Z663" s="148"/>
      <c r="AA663" s="153"/>
      <c r="AT663" s="154" t="s">
        <v>149</v>
      </c>
      <c r="AU663" s="154" t="s">
        <v>146</v>
      </c>
      <c r="AV663" s="10" t="s">
        <v>146</v>
      </c>
      <c r="AW663" s="10" t="s">
        <v>29</v>
      </c>
      <c r="AX663" s="10" t="s">
        <v>73</v>
      </c>
      <c r="AY663" s="154" t="s">
        <v>140</v>
      </c>
    </row>
    <row r="664" spans="2:65" s="11" customFormat="1" ht="16.5" customHeight="1">
      <c r="B664" s="155"/>
      <c r="C664" s="156"/>
      <c r="D664" s="156"/>
      <c r="E664" s="157" t="s">
        <v>5</v>
      </c>
      <c r="F664" s="241" t="s">
        <v>156</v>
      </c>
      <c r="G664" s="242"/>
      <c r="H664" s="242"/>
      <c r="I664" s="242"/>
      <c r="J664" s="156"/>
      <c r="K664" s="158">
        <v>37.945999999999998</v>
      </c>
      <c r="L664" s="156"/>
      <c r="M664" s="156"/>
      <c r="N664" s="156"/>
      <c r="O664" s="156"/>
      <c r="P664" s="156"/>
      <c r="Q664" s="156"/>
      <c r="R664" s="159"/>
      <c r="T664" s="160"/>
      <c r="U664" s="156"/>
      <c r="V664" s="156"/>
      <c r="W664" s="156"/>
      <c r="X664" s="156"/>
      <c r="Y664" s="156"/>
      <c r="Z664" s="156"/>
      <c r="AA664" s="161"/>
      <c r="AT664" s="162" t="s">
        <v>149</v>
      </c>
      <c r="AU664" s="162" t="s">
        <v>146</v>
      </c>
      <c r="AV664" s="11" t="s">
        <v>145</v>
      </c>
      <c r="AW664" s="11" t="s">
        <v>29</v>
      </c>
      <c r="AX664" s="11" t="s">
        <v>80</v>
      </c>
      <c r="AY664" s="162" t="s">
        <v>140</v>
      </c>
    </row>
    <row r="665" spans="2:65" s="1" customFormat="1" ht="16.5" customHeight="1">
      <c r="B665" s="136"/>
      <c r="C665" s="170" t="s">
        <v>1074</v>
      </c>
      <c r="D665" s="170" t="s">
        <v>327</v>
      </c>
      <c r="E665" s="171" t="s">
        <v>1075</v>
      </c>
      <c r="F665" s="247" t="s">
        <v>1076</v>
      </c>
      <c r="G665" s="247"/>
      <c r="H665" s="247"/>
      <c r="I665" s="247"/>
      <c r="J665" s="172" t="s">
        <v>201</v>
      </c>
      <c r="K665" s="173">
        <v>48.517000000000003</v>
      </c>
      <c r="L665" s="248"/>
      <c r="M665" s="248"/>
      <c r="N665" s="248">
        <f>ROUND(L665*K665,3)</f>
        <v>0</v>
      </c>
      <c r="O665" s="236"/>
      <c r="P665" s="236"/>
      <c r="Q665" s="236"/>
      <c r="R665" s="141"/>
      <c r="T665" s="142" t="s">
        <v>5</v>
      </c>
      <c r="U665" s="43" t="s">
        <v>40</v>
      </c>
      <c r="V665" s="143">
        <v>0</v>
      </c>
      <c r="W665" s="143">
        <f>V665*K665</f>
        <v>0</v>
      </c>
      <c r="X665" s="143">
        <v>4.1999999999999997E-3</v>
      </c>
      <c r="Y665" s="143">
        <f>X665*K665</f>
        <v>0.20377139999999999</v>
      </c>
      <c r="Z665" s="143">
        <v>0</v>
      </c>
      <c r="AA665" s="144">
        <f>Z665*K665</f>
        <v>0</v>
      </c>
      <c r="AR665" s="21" t="s">
        <v>326</v>
      </c>
      <c r="AT665" s="21" t="s">
        <v>327</v>
      </c>
      <c r="AU665" s="21" t="s">
        <v>146</v>
      </c>
      <c r="AY665" s="21" t="s">
        <v>140</v>
      </c>
      <c r="BE665" s="145">
        <f>IF(U665="základná",N665,0)</f>
        <v>0</v>
      </c>
      <c r="BF665" s="145">
        <f>IF(U665="znížená",N665,0)</f>
        <v>0</v>
      </c>
      <c r="BG665" s="145">
        <f>IF(U665="zákl. prenesená",N665,0)</f>
        <v>0</v>
      </c>
      <c r="BH665" s="145">
        <f>IF(U665="zníž. prenesená",N665,0)</f>
        <v>0</v>
      </c>
      <c r="BI665" s="145">
        <f>IF(U665="nulová",N665,0)</f>
        <v>0</v>
      </c>
      <c r="BJ665" s="21" t="s">
        <v>146</v>
      </c>
      <c r="BK665" s="146">
        <f>ROUND(L665*K665,3)</f>
        <v>0</v>
      </c>
      <c r="BL665" s="21" t="s">
        <v>243</v>
      </c>
      <c r="BM665" s="21" t="s">
        <v>1077</v>
      </c>
    </row>
    <row r="666" spans="2:65" s="12" customFormat="1" ht="16.5" customHeight="1">
      <c r="B666" s="163"/>
      <c r="C666" s="164"/>
      <c r="D666" s="164"/>
      <c r="E666" s="165" t="s">
        <v>5</v>
      </c>
      <c r="F666" s="243" t="s">
        <v>1078</v>
      </c>
      <c r="G666" s="244"/>
      <c r="H666" s="244"/>
      <c r="I666" s="244"/>
      <c r="J666" s="164"/>
      <c r="K666" s="165" t="s">
        <v>5</v>
      </c>
      <c r="L666" s="164"/>
      <c r="M666" s="164"/>
      <c r="N666" s="164"/>
      <c r="O666" s="164"/>
      <c r="P666" s="164"/>
      <c r="Q666" s="164"/>
      <c r="R666" s="166"/>
      <c r="T666" s="167"/>
      <c r="U666" s="164"/>
      <c r="V666" s="164"/>
      <c r="W666" s="164"/>
      <c r="X666" s="164"/>
      <c r="Y666" s="164"/>
      <c r="Z666" s="164"/>
      <c r="AA666" s="168"/>
      <c r="AT666" s="169" t="s">
        <v>149</v>
      </c>
      <c r="AU666" s="169" t="s">
        <v>146</v>
      </c>
      <c r="AV666" s="12" t="s">
        <v>80</v>
      </c>
      <c r="AW666" s="12" t="s">
        <v>29</v>
      </c>
      <c r="AX666" s="12" t="s">
        <v>73</v>
      </c>
      <c r="AY666" s="169" t="s">
        <v>140</v>
      </c>
    </row>
    <row r="667" spans="2:65" s="10" customFormat="1" ht="16.5" customHeight="1">
      <c r="B667" s="147"/>
      <c r="C667" s="148"/>
      <c r="D667" s="148"/>
      <c r="E667" s="149" t="s">
        <v>5</v>
      </c>
      <c r="F667" s="239" t="s">
        <v>1079</v>
      </c>
      <c r="G667" s="240"/>
      <c r="H667" s="240"/>
      <c r="I667" s="240"/>
      <c r="J667" s="148"/>
      <c r="K667" s="150">
        <v>2.141</v>
      </c>
      <c r="L667" s="148"/>
      <c r="M667" s="148"/>
      <c r="N667" s="148"/>
      <c r="O667" s="148"/>
      <c r="P667" s="148"/>
      <c r="Q667" s="148"/>
      <c r="R667" s="151"/>
      <c r="T667" s="152"/>
      <c r="U667" s="148"/>
      <c r="V667" s="148"/>
      <c r="W667" s="148"/>
      <c r="X667" s="148"/>
      <c r="Y667" s="148"/>
      <c r="Z667" s="148"/>
      <c r="AA667" s="153"/>
      <c r="AT667" s="154" t="s">
        <v>149</v>
      </c>
      <c r="AU667" s="154" t="s">
        <v>146</v>
      </c>
      <c r="AV667" s="10" t="s">
        <v>146</v>
      </c>
      <c r="AW667" s="10" t="s">
        <v>29</v>
      </c>
      <c r="AX667" s="10" t="s">
        <v>73</v>
      </c>
      <c r="AY667" s="154" t="s">
        <v>140</v>
      </c>
    </row>
    <row r="668" spans="2:65" s="12" customFormat="1" ht="16.5" customHeight="1">
      <c r="B668" s="163"/>
      <c r="C668" s="164"/>
      <c r="D668" s="164"/>
      <c r="E668" s="165" t="s">
        <v>5</v>
      </c>
      <c r="F668" s="245" t="s">
        <v>1080</v>
      </c>
      <c r="G668" s="246"/>
      <c r="H668" s="246"/>
      <c r="I668" s="246"/>
      <c r="J668" s="164"/>
      <c r="K668" s="165" t="s">
        <v>5</v>
      </c>
      <c r="L668" s="164"/>
      <c r="M668" s="164"/>
      <c r="N668" s="164"/>
      <c r="O668" s="164"/>
      <c r="P668" s="164"/>
      <c r="Q668" s="164"/>
      <c r="R668" s="166"/>
      <c r="T668" s="167"/>
      <c r="U668" s="164"/>
      <c r="V668" s="164"/>
      <c r="W668" s="164"/>
      <c r="X668" s="164"/>
      <c r="Y668" s="164"/>
      <c r="Z668" s="164"/>
      <c r="AA668" s="168"/>
      <c r="AT668" s="169" t="s">
        <v>149</v>
      </c>
      <c r="AU668" s="169" t="s">
        <v>146</v>
      </c>
      <c r="AV668" s="12" t="s">
        <v>80</v>
      </c>
      <c r="AW668" s="12" t="s">
        <v>29</v>
      </c>
      <c r="AX668" s="12" t="s">
        <v>73</v>
      </c>
      <c r="AY668" s="169" t="s">
        <v>140</v>
      </c>
    </row>
    <row r="669" spans="2:65" s="10" customFormat="1" ht="16.5" customHeight="1">
      <c r="B669" s="147"/>
      <c r="C669" s="148"/>
      <c r="D669" s="148"/>
      <c r="E669" s="149" t="s">
        <v>5</v>
      </c>
      <c r="F669" s="239" t="s">
        <v>1081</v>
      </c>
      <c r="G669" s="240"/>
      <c r="H669" s="240"/>
      <c r="I669" s="240"/>
      <c r="J669" s="148"/>
      <c r="K669" s="150">
        <v>44.066000000000003</v>
      </c>
      <c r="L669" s="148"/>
      <c r="M669" s="148"/>
      <c r="N669" s="148"/>
      <c r="O669" s="148"/>
      <c r="P669" s="148"/>
      <c r="Q669" s="148"/>
      <c r="R669" s="151"/>
      <c r="T669" s="152"/>
      <c r="U669" s="148"/>
      <c r="V669" s="148"/>
      <c r="W669" s="148"/>
      <c r="X669" s="148"/>
      <c r="Y669" s="148"/>
      <c r="Z669" s="148"/>
      <c r="AA669" s="153"/>
      <c r="AT669" s="154" t="s">
        <v>149</v>
      </c>
      <c r="AU669" s="154" t="s">
        <v>146</v>
      </c>
      <c r="AV669" s="10" t="s">
        <v>146</v>
      </c>
      <c r="AW669" s="10" t="s">
        <v>29</v>
      </c>
      <c r="AX669" s="10" t="s">
        <v>73</v>
      </c>
      <c r="AY669" s="154" t="s">
        <v>140</v>
      </c>
    </row>
    <row r="670" spans="2:65" s="11" customFormat="1" ht="16.5" customHeight="1">
      <c r="B670" s="155"/>
      <c r="C670" s="156"/>
      <c r="D670" s="156"/>
      <c r="E670" s="157" t="s">
        <v>5</v>
      </c>
      <c r="F670" s="241" t="s">
        <v>156</v>
      </c>
      <c r="G670" s="242"/>
      <c r="H670" s="242"/>
      <c r="I670" s="242"/>
      <c r="J670" s="156"/>
      <c r="K670" s="158">
        <v>46.207000000000001</v>
      </c>
      <c r="L670" s="156"/>
      <c r="M670" s="156"/>
      <c r="N670" s="156"/>
      <c r="O670" s="156"/>
      <c r="P670" s="156"/>
      <c r="Q670" s="156"/>
      <c r="R670" s="159"/>
      <c r="T670" s="160"/>
      <c r="U670" s="156"/>
      <c r="V670" s="156"/>
      <c r="W670" s="156"/>
      <c r="X670" s="156"/>
      <c r="Y670" s="156"/>
      <c r="Z670" s="156"/>
      <c r="AA670" s="161"/>
      <c r="AT670" s="162" t="s">
        <v>149</v>
      </c>
      <c r="AU670" s="162" t="s">
        <v>146</v>
      </c>
      <c r="AV670" s="11" t="s">
        <v>145</v>
      </c>
      <c r="AW670" s="11" t="s">
        <v>29</v>
      </c>
      <c r="AX670" s="11" t="s">
        <v>80</v>
      </c>
      <c r="AY670" s="162" t="s">
        <v>140</v>
      </c>
    </row>
    <row r="671" spans="2:65" s="1" customFormat="1" ht="25.5" customHeight="1">
      <c r="B671" s="136"/>
      <c r="C671" s="137" t="s">
        <v>1082</v>
      </c>
      <c r="D671" s="137" t="s">
        <v>141</v>
      </c>
      <c r="E671" s="138" t="s">
        <v>1083</v>
      </c>
      <c r="F671" s="235" t="s">
        <v>1084</v>
      </c>
      <c r="G671" s="235"/>
      <c r="H671" s="235"/>
      <c r="I671" s="235"/>
      <c r="J671" s="139" t="s">
        <v>494</v>
      </c>
      <c r="K671" s="140">
        <v>19.132999999999999</v>
      </c>
      <c r="L671" s="236"/>
      <c r="M671" s="236"/>
      <c r="N671" s="236">
        <f>ROUND(L671*K671,3)</f>
        <v>0</v>
      </c>
      <c r="O671" s="236"/>
      <c r="P671" s="236"/>
      <c r="Q671" s="236"/>
      <c r="R671" s="141"/>
      <c r="T671" s="142" t="s">
        <v>5</v>
      </c>
      <c r="U671" s="43" t="s">
        <v>40</v>
      </c>
      <c r="V671" s="143">
        <v>0</v>
      </c>
      <c r="W671" s="143">
        <f>V671*K671</f>
        <v>0</v>
      </c>
      <c r="X671" s="143">
        <v>0</v>
      </c>
      <c r="Y671" s="143">
        <f>X671*K671</f>
        <v>0</v>
      </c>
      <c r="Z671" s="143">
        <v>0</v>
      </c>
      <c r="AA671" s="144">
        <f>Z671*K671</f>
        <v>0</v>
      </c>
      <c r="AR671" s="21" t="s">
        <v>243</v>
      </c>
      <c r="AT671" s="21" t="s">
        <v>141</v>
      </c>
      <c r="AU671" s="21" t="s">
        <v>146</v>
      </c>
      <c r="AY671" s="21" t="s">
        <v>140</v>
      </c>
      <c r="BE671" s="145">
        <f>IF(U671="základná",N671,0)</f>
        <v>0</v>
      </c>
      <c r="BF671" s="145">
        <f>IF(U671="znížená",N671,0)</f>
        <v>0</v>
      </c>
      <c r="BG671" s="145">
        <f>IF(U671="zákl. prenesená",N671,0)</f>
        <v>0</v>
      </c>
      <c r="BH671" s="145">
        <f>IF(U671="zníž. prenesená",N671,0)</f>
        <v>0</v>
      </c>
      <c r="BI671" s="145">
        <f>IF(U671="nulová",N671,0)</f>
        <v>0</v>
      </c>
      <c r="BJ671" s="21" t="s">
        <v>146</v>
      </c>
      <c r="BK671" s="146">
        <f>ROUND(L671*K671,3)</f>
        <v>0</v>
      </c>
      <c r="BL671" s="21" t="s">
        <v>243</v>
      </c>
      <c r="BM671" s="21" t="s">
        <v>1085</v>
      </c>
    </row>
    <row r="672" spans="2:65" s="9" customFormat="1" ht="29.85" customHeight="1">
      <c r="B672" s="125"/>
      <c r="C672" s="126"/>
      <c r="D672" s="135" t="s">
        <v>118</v>
      </c>
      <c r="E672" s="135"/>
      <c r="F672" s="135"/>
      <c r="G672" s="135"/>
      <c r="H672" s="135"/>
      <c r="I672" s="135"/>
      <c r="J672" s="135"/>
      <c r="K672" s="135"/>
      <c r="L672" s="135"/>
      <c r="M672" s="135"/>
      <c r="N672" s="252">
        <f>BK672</f>
        <v>0</v>
      </c>
      <c r="O672" s="253"/>
      <c r="P672" s="253"/>
      <c r="Q672" s="253"/>
      <c r="R672" s="128"/>
      <c r="T672" s="129"/>
      <c r="U672" s="126"/>
      <c r="V672" s="126"/>
      <c r="W672" s="130">
        <f>SUM(W673:W698)</f>
        <v>12.049480000000001</v>
      </c>
      <c r="X672" s="126"/>
      <c r="Y672" s="130">
        <f>SUM(Y673:Y698)</f>
        <v>5.9421739999999994E-2</v>
      </c>
      <c r="Z672" s="126"/>
      <c r="AA672" s="131">
        <f>SUM(AA673:AA698)</f>
        <v>0</v>
      </c>
      <c r="AR672" s="132" t="s">
        <v>146</v>
      </c>
      <c r="AT672" s="133" t="s">
        <v>72</v>
      </c>
      <c r="AU672" s="133" t="s">
        <v>80</v>
      </c>
      <c r="AY672" s="132" t="s">
        <v>140</v>
      </c>
      <c r="BK672" s="134">
        <f>SUM(BK673:BK698)</f>
        <v>0</v>
      </c>
    </row>
    <row r="673" spans="2:65" s="1" customFormat="1" ht="25.5" customHeight="1">
      <c r="B673" s="136"/>
      <c r="C673" s="137" t="s">
        <v>1086</v>
      </c>
      <c r="D673" s="137" t="s">
        <v>141</v>
      </c>
      <c r="E673" s="138" t="s">
        <v>1087</v>
      </c>
      <c r="F673" s="235" t="s">
        <v>1088</v>
      </c>
      <c r="G673" s="235"/>
      <c r="H673" s="235"/>
      <c r="I673" s="235"/>
      <c r="J673" s="139" t="s">
        <v>201</v>
      </c>
      <c r="K673" s="140">
        <v>1.395</v>
      </c>
      <c r="L673" s="236"/>
      <c r="M673" s="236"/>
      <c r="N673" s="236">
        <f>ROUND(L673*K673,3)</f>
        <v>0</v>
      </c>
      <c r="O673" s="236"/>
      <c r="P673" s="236"/>
      <c r="Q673" s="236"/>
      <c r="R673" s="141"/>
      <c r="T673" s="142" t="s">
        <v>5</v>
      </c>
      <c r="U673" s="43" t="s">
        <v>40</v>
      </c>
      <c r="V673" s="143">
        <v>1.806</v>
      </c>
      <c r="W673" s="143">
        <f>V673*K673</f>
        <v>2.5193699999999999</v>
      </c>
      <c r="X673" s="143">
        <v>4.2000000000000002E-4</v>
      </c>
      <c r="Y673" s="143">
        <f>X673*K673</f>
        <v>5.8589999999999998E-4</v>
      </c>
      <c r="Z673" s="143">
        <v>0</v>
      </c>
      <c r="AA673" s="144">
        <f>Z673*K673</f>
        <v>0</v>
      </c>
      <c r="AR673" s="21" t="s">
        <v>243</v>
      </c>
      <c r="AT673" s="21" t="s">
        <v>141</v>
      </c>
      <c r="AU673" s="21" t="s">
        <v>146</v>
      </c>
      <c r="AY673" s="21" t="s">
        <v>140</v>
      </c>
      <c r="BE673" s="145">
        <f>IF(U673="základná",N673,0)</f>
        <v>0</v>
      </c>
      <c r="BF673" s="145">
        <f>IF(U673="znížená",N673,0)</f>
        <v>0</v>
      </c>
      <c r="BG673" s="145">
        <f>IF(U673="zákl. prenesená",N673,0)</f>
        <v>0</v>
      </c>
      <c r="BH673" s="145">
        <f>IF(U673="zníž. prenesená",N673,0)</f>
        <v>0</v>
      </c>
      <c r="BI673" s="145">
        <f>IF(U673="nulová",N673,0)</f>
        <v>0</v>
      </c>
      <c r="BJ673" s="21" t="s">
        <v>146</v>
      </c>
      <c r="BK673" s="146">
        <f>ROUND(L673*K673,3)</f>
        <v>0</v>
      </c>
      <c r="BL673" s="21" t="s">
        <v>243</v>
      </c>
      <c r="BM673" s="21" t="s">
        <v>1089</v>
      </c>
    </row>
    <row r="674" spans="2:65" s="10" customFormat="1" ht="16.5" customHeight="1">
      <c r="B674" s="147"/>
      <c r="C674" s="148"/>
      <c r="D674" s="148"/>
      <c r="E674" s="149" t="s">
        <v>5</v>
      </c>
      <c r="F674" s="237" t="s">
        <v>1090</v>
      </c>
      <c r="G674" s="238"/>
      <c r="H674" s="238"/>
      <c r="I674" s="238"/>
      <c r="J674" s="148"/>
      <c r="K674" s="150">
        <v>1.395</v>
      </c>
      <c r="L674" s="148"/>
      <c r="M674" s="148"/>
      <c r="N674" s="148"/>
      <c r="O674" s="148"/>
      <c r="P674" s="148"/>
      <c r="Q674" s="148"/>
      <c r="R674" s="151"/>
      <c r="T674" s="152"/>
      <c r="U674" s="148"/>
      <c r="V674" s="148"/>
      <c r="W674" s="148"/>
      <c r="X674" s="148"/>
      <c r="Y674" s="148"/>
      <c r="Z674" s="148"/>
      <c r="AA674" s="153"/>
      <c r="AT674" s="154" t="s">
        <v>149</v>
      </c>
      <c r="AU674" s="154" t="s">
        <v>146</v>
      </c>
      <c r="AV674" s="10" t="s">
        <v>146</v>
      </c>
      <c r="AW674" s="10" t="s">
        <v>29</v>
      </c>
      <c r="AX674" s="10" t="s">
        <v>80</v>
      </c>
      <c r="AY674" s="154" t="s">
        <v>140</v>
      </c>
    </row>
    <row r="675" spans="2:65" s="1" customFormat="1" ht="38.25" customHeight="1">
      <c r="B675" s="136"/>
      <c r="C675" s="170" t="s">
        <v>1091</v>
      </c>
      <c r="D675" s="170" t="s">
        <v>327</v>
      </c>
      <c r="E675" s="171" t="s">
        <v>1092</v>
      </c>
      <c r="F675" s="247" t="s">
        <v>1093</v>
      </c>
      <c r="G675" s="247"/>
      <c r="H675" s="247"/>
      <c r="I675" s="247"/>
      <c r="J675" s="172" t="s">
        <v>437</v>
      </c>
      <c r="K675" s="173">
        <v>3.0019999999999998</v>
      </c>
      <c r="L675" s="248"/>
      <c r="M675" s="248"/>
      <c r="N675" s="248">
        <f>ROUND(L675*K675,3)</f>
        <v>0</v>
      </c>
      <c r="O675" s="236"/>
      <c r="P675" s="236"/>
      <c r="Q675" s="236"/>
      <c r="R675" s="141"/>
      <c r="T675" s="142" t="s">
        <v>5</v>
      </c>
      <c r="U675" s="43" t="s">
        <v>40</v>
      </c>
      <c r="V675" s="143">
        <v>0</v>
      </c>
      <c r="W675" s="143">
        <f>V675*K675</f>
        <v>0</v>
      </c>
      <c r="X675" s="143">
        <v>8.2799999999999992E-3</v>
      </c>
      <c r="Y675" s="143">
        <f>X675*K675</f>
        <v>2.4856559999999996E-2</v>
      </c>
      <c r="Z675" s="143">
        <v>0</v>
      </c>
      <c r="AA675" s="144">
        <f>Z675*K675</f>
        <v>0</v>
      </c>
      <c r="AR675" s="21" t="s">
        <v>326</v>
      </c>
      <c r="AT675" s="21" t="s">
        <v>327</v>
      </c>
      <c r="AU675" s="21" t="s">
        <v>146</v>
      </c>
      <c r="AY675" s="21" t="s">
        <v>140</v>
      </c>
      <c r="BE675" s="145">
        <f>IF(U675="základná",N675,0)</f>
        <v>0</v>
      </c>
      <c r="BF675" s="145">
        <f>IF(U675="znížená",N675,0)</f>
        <v>0</v>
      </c>
      <c r="BG675" s="145">
        <f>IF(U675="zákl. prenesená",N675,0)</f>
        <v>0</v>
      </c>
      <c r="BH675" s="145">
        <f>IF(U675="zníž. prenesená",N675,0)</f>
        <v>0</v>
      </c>
      <c r="BI675" s="145">
        <f>IF(U675="nulová",N675,0)</f>
        <v>0</v>
      </c>
      <c r="BJ675" s="21" t="s">
        <v>146</v>
      </c>
      <c r="BK675" s="146">
        <f>ROUND(L675*K675,3)</f>
        <v>0</v>
      </c>
      <c r="BL675" s="21" t="s">
        <v>243</v>
      </c>
      <c r="BM675" s="21" t="s">
        <v>1094</v>
      </c>
    </row>
    <row r="676" spans="2:65" s="1" customFormat="1" ht="38.25" customHeight="1">
      <c r="B676" s="136"/>
      <c r="C676" s="137" t="s">
        <v>1095</v>
      </c>
      <c r="D676" s="137" t="s">
        <v>141</v>
      </c>
      <c r="E676" s="138" t="s">
        <v>1096</v>
      </c>
      <c r="F676" s="235" t="s">
        <v>1097</v>
      </c>
      <c r="G676" s="235"/>
      <c r="H676" s="235"/>
      <c r="I676" s="235"/>
      <c r="J676" s="139" t="s">
        <v>201</v>
      </c>
      <c r="K676" s="140">
        <v>0.93</v>
      </c>
      <c r="L676" s="236"/>
      <c r="M676" s="236"/>
      <c r="N676" s="236">
        <f>ROUND(L676*K676,3)</f>
        <v>0</v>
      </c>
      <c r="O676" s="236"/>
      <c r="P676" s="236"/>
      <c r="Q676" s="236"/>
      <c r="R676" s="141"/>
      <c r="T676" s="142" t="s">
        <v>5</v>
      </c>
      <c r="U676" s="43" t="s">
        <v>40</v>
      </c>
      <c r="V676" s="143">
        <v>0.58299999999999996</v>
      </c>
      <c r="W676" s="143">
        <f>V676*K676</f>
        <v>0.54218999999999995</v>
      </c>
      <c r="X676" s="143">
        <v>3.2000000000000003E-4</v>
      </c>
      <c r="Y676" s="143">
        <f>X676*K676</f>
        <v>2.9760000000000002E-4</v>
      </c>
      <c r="Z676" s="143">
        <v>0</v>
      </c>
      <c r="AA676" s="144">
        <f>Z676*K676</f>
        <v>0</v>
      </c>
      <c r="AR676" s="21" t="s">
        <v>243</v>
      </c>
      <c r="AT676" s="21" t="s">
        <v>141</v>
      </c>
      <c r="AU676" s="21" t="s">
        <v>146</v>
      </c>
      <c r="AY676" s="21" t="s">
        <v>140</v>
      </c>
      <c r="BE676" s="145">
        <f>IF(U676="základná",N676,0)</f>
        <v>0</v>
      </c>
      <c r="BF676" s="145">
        <f>IF(U676="znížená",N676,0)</f>
        <v>0</v>
      </c>
      <c r="BG676" s="145">
        <f>IF(U676="zákl. prenesená",N676,0)</f>
        <v>0</v>
      </c>
      <c r="BH676" s="145">
        <f>IF(U676="zníž. prenesená",N676,0)</f>
        <v>0</v>
      </c>
      <c r="BI676" s="145">
        <f>IF(U676="nulová",N676,0)</f>
        <v>0</v>
      </c>
      <c r="BJ676" s="21" t="s">
        <v>146</v>
      </c>
      <c r="BK676" s="146">
        <f>ROUND(L676*K676,3)</f>
        <v>0</v>
      </c>
      <c r="BL676" s="21" t="s">
        <v>243</v>
      </c>
      <c r="BM676" s="21" t="s">
        <v>1098</v>
      </c>
    </row>
    <row r="677" spans="2:65" s="10" customFormat="1" ht="16.5" customHeight="1">
      <c r="B677" s="147"/>
      <c r="C677" s="148"/>
      <c r="D677" s="148"/>
      <c r="E677" s="149" t="s">
        <v>5</v>
      </c>
      <c r="F677" s="237" t="s">
        <v>1099</v>
      </c>
      <c r="G677" s="238"/>
      <c r="H677" s="238"/>
      <c r="I677" s="238"/>
      <c r="J677" s="148"/>
      <c r="K677" s="150">
        <v>0.93</v>
      </c>
      <c r="L677" s="148"/>
      <c r="M677" s="148"/>
      <c r="N677" s="148"/>
      <c r="O677" s="148"/>
      <c r="P677" s="148"/>
      <c r="Q677" s="148"/>
      <c r="R677" s="151"/>
      <c r="T677" s="152"/>
      <c r="U677" s="148"/>
      <c r="V677" s="148"/>
      <c r="W677" s="148"/>
      <c r="X677" s="148"/>
      <c r="Y677" s="148"/>
      <c r="Z677" s="148"/>
      <c r="AA677" s="153"/>
      <c r="AT677" s="154" t="s">
        <v>149</v>
      </c>
      <c r="AU677" s="154" t="s">
        <v>146</v>
      </c>
      <c r="AV677" s="10" t="s">
        <v>146</v>
      </c>
      <c r="AW677" s="10" t="s">
        <v>29</v>
      </c>
      <c r="AX677" s="10" t="s">
        <v>80</v>
      </c>
      <c r="AY677" s="154" t="s">
        <v>140</v>
      </c>
    </row>
    <row r="678" spans="2:65" s="1" customFormat="1" ht="38.25" customHeight="1">
      <c r="B678" s="136"/>
      <c r="C678" s="170" t="s">
        <v>1100</v>
      </c>
      <c r="D678" s="170" t="s">
        <v>327</v>
      </c>
      <c r="E678" s="171" t="s">
        <v>1101</v>
      </c>
      <c r="F678" s="247" t="s">
        <v>1102</v>
      </c>
      <c r="G678" s="247"/>
      <c r="H678" s="247"/>
      <c r="I678" s="247"/>
      <c r="J678" s="172" t="s">
        <v>437</v>
      </c>
      <c r="K678" s="173">
        <v>4</v>
      </c>
      <c r="L678" s="248"/>
      <c r="M678" s="248"/>
      <c r="N678" s="248">
        <f>ROUND(L678*K678,3)</f>
        <v>0</v>
      </c>
      <c r="O678" s="236"/>
      <c r="P678" s="236"/>
      <c r="Q678" s="236"/>
      <c r="R678" s="141"/>
      <c r="T678" s="142" t="s">
        <v>5</v>
      </c>
      <c r="U678" s="43" t="s">
        <v>40</v>
      </c>
      <c r="V678" s="143">
        <v>0</v>
      </c>
      <c r="W678" s="143">
        <f>V678*K678</f>
        <v>0</v>
      </c>
      <c r="X678" s="143">
        <v>2.7599999999999999E-3</v>
      </c>
      <c r="Y678" s="143">
        <f>X678*K678</f>
        <v>1.1039999999999999E-2</v>
      </c>
      <c r="Z678" s="143">
        <v>0</v>
      </c>
      <c r="AA678" s="144">
        <f>Z678*K678</f>
        <v>0</v>
      </c>
      <c r="AR678" s="21" t="s">
        <v>326</v>
      </c>
      <c r="AT678" s="21" t="s">
        <v>327</v>
      </c>
      <c r="AU678" s="21" t="s">
        <v>146</v>
      </c>
      <c r="AY678" s="21" t="s">
        <v>140</v>
      </c>
      <c r="BE678" s="145">
        <f>IF(U678="základná",N678,0)</f>
        <v>0</v>
      </c>
      <c r="BF678" s="145">
        <f>IF(U678="znížená",N678,0)</f>
        <v>0</v>
      </c>
      <c r="BG678" s="145">
        <f>IF(U678="zákl. prenesená",N678,0)</f>
        <v>0</v>
      </c>
      <c r="BH678" s="145">
        <f>IF(U678="zníž. prenesená",N678,0)</f>
        <v>0</v>
      </c>
      <c r="BI678" s="145">
        <f>IF(U678="nulová",N678,0)</f>
        <v>0</v>
      </c>
      <c r="BJ678" s="21" t="s">
        <v>146</v>
      </c>
      <c r="BK678" s="146">
        <f>ROUND(L678*K678,3)</f>
        <v>0</v>
      </c>
      <c r="BL678" s="21" t="s">
        <v>243</v>
      </c>
      <c r="BM678" s="21" t="s">
        <v>1103</v>
      </c>
    </row>
    <row r="679" spans="2:65" s="1" customFormat="1" ht="25.5" customHeight="1">
      <c r="B679" s="136"/>
      <c r="C679" s="137" t="s">
        <v>1104</v>
      </c>
      <c r="D679" s="137" t="s">
        <v>141</v>
      </c>
      <c r="E679" s="138" t="s">
        <v>1105</v>
      </c>
      <c r="F679" s="235" t="s">
        <v>1106</v>
      </c>
      <c r="G679" s="235"/>
      <c r="H679" s="235"/>
      <c r="I679" s="235"/>
      <c r="J679" s="139" t="s">
        <v>235</v>
      </c>
      <c r="K679" s="140">
        <v>33.049999999999997</v>
      </c>
      <c r="L679" s="236"/>
      <c r="M679" s="236"/>
      <c r="N679" s="236">
        <f>ROUND(L679*K679,3)</f>
        <v>0</v>
      </c>
      <c r="O679" s="236"/>
      <c r="P679" s="236"/>
      <c r="Q679" s="236"/>
      <c r="R679" s="141"/>
      <c r="T679" s="142" t="s">
        <v>5</v>
      </c>
      <c r="U679" s="43" t="s">
        <v>40</v>
      </c>
      <c r="V679" s="143">
        <v>0.17</v>
      </c>
      <c r="W679" s="143">
        <f>V679*K679</f>
        <v>5.6185</v>
      </c>
      <c r="X679" s="143">
        <v>1.0000000000000001E-5</v>
      </c>
      <c r="Y679" s="143">
        <f>X679*K679</f>
        <v>3.3050000000000001E-4</v>
      </c>
      <c r="Z679" s="143">
        <v>0</v>
      </c>
      <c r="AA679" s="144">
        <f>Z679*K679</f>
        <v>0</v>
      </c>
      <c r="AR679" s="21" t="s">
        <v>243</v>
      </c>
      <c r="AT679" s="21" t="s">
        <v>141</v>
      </c>
      <c r="AU679" s="21" t="s">
        <v>146</v>
      </c>
      <c r="AY679" s="21" t="s">
        <v>140</v>
      </c>
      <c r="BE679" s="145">
        <f>IF(U679="základná",N679,0)</f>
        <v>0</v>
      </c>
      <c r="BF679" s="145">
        <f>IF(U679="znížená",N679,0)</f>
        <v>0</v>
      </c>
      <c r="BG679" s="145">
        <f>IF(U679="zákl. prenesená",N679,0)</f>
        <v>0</v>
      </c>
      <c r="BH679" s="145">
        <f>IF(U679="zníž. prenesená",N679,0)</f>
        <v>0</v>
      </c>
      <c r="BI679" s="145">
        <f>IF(U679="nulová",N679,0)</f>
        <v>0</v>
      </c>
      <c r="BJ679" s="21" t="s">
        <v>146</v>
      </c>
      <c r="BK679" s="146">
        <f>ROUND(L679*K679,3)</f>
        <v>0</v>
      </c>
      <c r="BL679" s="21" t="s">
        <v>243</v>
      </c>
      <c r="BM679" s="21" t="s">
        <v>1107</v>
      </c>
    </row>
    <row r="680" spans="2:65" s="12" customFormat="1" ht="16.5" customHeight="1">
      <c r="B680" s="163"/>
      <c r="C680" s="164"/>
      <c r="D680" s="164"/>
      <c r="E680" s="165" t="s">
        <v>5</v>
      </c>
      <c r="F680" s="243" t="s">
        <v>412</v>
      </c>
      <c r="G680" s="244"/>
      <c r="H680" s="244"/>
      <c r="I680" s="244"/>
      <c r="J680" s="164"/>
      <c r="K680" s="165" t="s">
        <v>5</v>
      </c>
      <c r="L680" s="164"/>
      <c r="M680" s="164"/>
      <c r="N680" s="164"/>
      <c r="O680" s="164"/>
      <c r="P680" s="164"/>
      <c r="Q680" s="164"/>
      <c r="R680" s="166"/>
      <c r="T680" s="167"/>
      <c r="U680" s="164"/>
      <c r="V680" s="164"/>
      <c r="W680" s="164"/>
      <c r="X680" s="164"/>
      <c r="Y680" s="164"/>
      <c r="Z680" s="164"/>
      <c r="AA680" s="168"/>
      <c r="AT680" s="169" t="s">
        <v>149</v>
      </c>
      <c r="AU680" s="169" t="s">
        <v>146</v>
      </c>
      <c r="AV680" s="12" t="s">
        <v>80</v>
      </c>
      <c r="AW680" s="12" t="s">
        <v>29</v>
      </c>
      <c r="AX680" s="12" t="s">
        <v>73</v>
      </c>
      <c r="AY680" s="169" t="s">
        <v>140</v>
      </c>
    </row>
    <row r="681" spans="2:65" s="10" customFormat="1" ht="16.5" customHeight="1">
      <c r="B681" s="147"/>
      <c r="C681" s="148"/>
      <c r="D681" s="148"/>
      <c r="E681" s="149" t="s">
        <v>5</v>
      </c>
      <c r="F681" s="239" t="s">
        <v>1108</v>
      </c>
      <c r="G681" s="240"/>
      <c r="H681" s="240"/>
      <c r="I681" s="240"/>
      <c r="J681" s="148"/>
      <c r="K681" s="150">
        <v>15.05</v>
      </c>
      <c r="L681" s="148"/>
      <c r="M681" s="148"/>
      <c r="N681" s="148"/>
      <c r="O681" s="148"/>
      <c r="P681" s="148"/>
      <c r="Q681" s="148"/>
      <c r="R681" s="151"/>
      <c r="T681" s="152"/>
      <c r="U681" s="148"/>
      <c r="V681" s="148"/>
      <c r="W681" s="148"/>
      <c r="X681" s="148"/>
      <c r="Y681" s="148"/>
      <c r="Z681" s="148"/>
      <c r="AA681" s="153"/>
      <c r="AT681" s="154" t="s">
        <v>149</v>
      </c>
      <c r="AU681" s="154" t="s">
        <v>146</v>
      </c>
      <c r="AV681" s="10" t="s">
        <v>146</v>
      </c>
      <c r="AW681" s="10" t="s">
        <v>29</v>
      </c>
      <c r="AX681" s="10" t="s">
        <v>73</v>
      </c>
      <c r="AY681" s="154" t="s">
        <v>140</v>
      </c>
    </row>
    <row r="682" spans="2:65" s="12" customFormat="1" ht="16.5" customHeight="1">
      <c r="B682" s="163"/>
      <c r="C682" s="164"/>
      <c r="D682" s="164"/>
      <c r="E682" s="165" t="s">
        <v>5</v>
      </c>
      <c r="F682" s="245" t="s">
        <v>1109</v>
      </c>
      <c r="G682" s="246"/>
      <c r="H682" s="246"/>
      <c r="I682" s="246"/>
      <c r="J682" s="164"/>
      <c r="K682" s="165" t="s">
        <v>5</v>
      </c>
      <c r="L682" s="164"/>
      <c r="M682" s="164"/>
      <c r="N682" s="164"/>
      <c r="O682" s="164"/>
      <c r="P682" s="164"/>
      <c r="Q682" s="164"/>
      <c r="R682" s="166"/>
      <c r="T682" s="167"/>
      <c r="U682" s="164"/>
      <c r="V682" s="164"/>
      <c r="W682" s="164"/>
      <c r="X682" s="164"/>
      <c r="Y682" s="164"/>
      <c r="Z682" s="164"/>
      <c r="AA682" s="168"/>
      <c r="AT682" s="169" t="s">
        <v>149</v>
      </c>
      <c r="AU682" s="169" t="s">
        <v>146</v>
      </c>
      <c r="AV682" s="12" t="s">
        <v>80</v>
      </c>
      <c r="AW682" s="12" t="s">
        <v>29</v>
      </c>
      <c r="AX682" s="12" t="s">
        <v>73</v>
      </c>
      <c r="AY682" s="169" t="s">
        <v>140</v>
      </c>
    </row>
    <row r="683" spans="2:65" s="10" customFormat="1" ht="16.5" customHeight="1">
      <c r="B683" s="147"/>
      <c r="C683" s="148"/>
      <c r="D683" s="148"/>
      <c r="E683" s="149" t="s">
        <v>5</v>
      </c>
      <c r="F683" s="239" t="s">
        <v>1110</v>
      </c>
      <c r="G683" s="240"/>
      <c r="H683" s="240"/>
      <c r="I683" s="240"/>
      <c r="J683" s="148"/>
      <c r="K683" s="150">
        <v>3</v>
      </c>
      <c r="L683" s="148"/>
      <c r="M683" s="148"/>
      <c r="N683" s="148"/>
      <c r="O683" s="148"/>
      <c r="P683" s="148"/>
      <c r="Q683" s="148"/>
      <c r="R683" s="151"/>
      <c r="T683" s="152"/>
      <c r="U683" s="148"/>
      <c r="V683" s="148"/>
      <c r="W683" s="148"/>
      <c r="X683" s="148"/>
      <c r="Y683" s="148"/>
      <c r="Z683" s="148"/>
      <c r="AA683" s="153"/>
      <c r="AT683" s="154" t="s">
        <v>149</v>
      </c>
      <c r="AU683" s="154" t="s">
        <v>146</v>
      </c>
      <c r="AV683" s="10" t="s">
        <v>146</v>
      </c>
      <c r="AW683" s="10" t="s">
        <v>29</v>
      </c>
      <c r="AX683" s="10" t="s">
        <v>73</v>
      </c>
      <c r="AY683" s="154" t="s">
        <v>140</v>
      </c>
    </row>
    <row r="684" spans="2:65" s="12" customFormat="1" ht="16.5" customHeight="1">
      <c r="B684" s="163"/>
      <c r="C684" s="164"/>
      <c r="D684" s="164"/>
      <c r="E684" s="165" t="s">
        <v>5</v>
      </c>
      <c r="F684" s="245" t="s">
        <v>517</v>
      </c>
      <c r="G684" s="246"/>
      <c r="H684" s="246"/>
      <c r="I684" s="246"/>
      <c r="J684" s="164"/>
      <c r="K684" s="165" t="s">
        <v>5</v>
      </c>
      <c r="L684" s="164"/>
      <c r="M684" s="164"/>
      <c r="N684" s="164"/>
      <c r="O684" s="164"/>
      <c r="P684" s="164"/>
      <c r="Q684" s="164"/>
      <c r="R684" s="166"/>
      <c r="T684" s="167"/>
      <c r="U684" s="164"/>
      <c r="V684" s="164"/>
      <c r="W684" s="164"/>
      <c r="X684" s="164"/>
      <c r="Y684" s="164"/>
      <c r="Z684" s="164"/>
      <c r="AA684" s="168"/>
      <c r="AT684" s="169" t="s">
        <v>149</v>
      </c>
      <c r="AU684" s="169" t="s">
        <v>146</v>
      </c>
      <c r="AV684" s="12" t="s">
        <v>80</v>
      </c>
      <c r="AW684" s="12" t="s">
        <v>29</v>
      </c>
      <c r="AX684" s="12" t="s">
        <v>73</v>
      </c>
      <c r="AY684" s="169" t="s">
        <v>140</v>
      </c>
    </row>
    <row r="685" spans="2:65" s="10" customFormat="1" ht="16.5" customHeight="1">
      <c r="B685" s="147"/>
      <c r="C685" s="148"/>
      <c r="D685" s="148"/>
      <c r="E685" s="149" t="s">
        <v>5</v>
      </c>
      <c r="F685" s="239" t="s">
        <v>1111</v>
      </c>
      <c r="G685" s="240"/>
      <c r="H685" s="240"/>
      <c r="I685" s="240"/>
      <c r="J685" s="148"/>
      <c r="K685" s="150">
        <v>15</v>
      </c>
      <c r="L685" s="148"/>
      <c r="M685" s="148"/>
      <c r="N685" s="148"/>
      <c r="O685" s="148"/>
      <c r="P685" s="148"/>
      <c r="Q685" s="148"/>
      <c r="R685" s="151"/>
      <c r="T685" s="152"/>
      <c r="U685" s="148"/>
      <c r="V685" s="148"/>
      <c r="W685" s="148"/>
      <c r="X685" s="148"/>
      <c r="Y685" s="148"/>
      <c r="Z685" s="148"/>
      <c r="AA685" s="153"/>
      <c r="AT685" s="154" t="s">
        <v>149</v>
      </c>
      <c r="AU685" s="154" t="s">
        <v>146</v>
      </c>
      <c r="AV685" s="10" t="s">
        <v>146</v>
      </c>
      <c r="AW685" s="10" t="s">
        <v>29</v>
      </c>
      <c r="AX685" s="10" t="s">
        <v>73</v>
      </c>
      <c r="AY685" s="154" t="s">
        <v>140</v>
      </c>
    </row>
    <row r="686" spans="2:65" s="11" customFormat="1" ht="16.5" customHeight="1">
      <c r="B686" s="155"/>
      <c r="C686" s="156"/>
      <c r="D686" s="156"/>
      <c r="E686" s="157" t="s">
        <v>5</v>
      </c>
      <c r="F686" s="241" t="s">
        <v>156</v>
      </c>
      <c r="G686" s="242"/>
      <c r="H686" s="242"/>
      <c r="I686" s="242"/>
      <c r="J686" s="156"/>
      <c r="K686" s="158">
        <v>33.049999999999997</v>
      </c>
      <c r="L686" s="156"/>
      <c r="M686" s="156"/>
      <c r="N686" s="156"/>
      <c r="O686" s="156"/>
      <c r="P686" s="156"/>
      <c r="Q686" s="156"/>
      <c r="R686" s="159"/>
      <c r="T686" s="160"/>
      <c r="U686" s="156"/>
      <c r="V686" s="156"/>
      <c r="W686" s="156"/>
      <c r="X686" s="156"/>
      <c r="Y686" s="156"/>
      <c r="Z686" s="156"/>
      <c r="AA686" s="161"/>
      <c r="AT686" s="162" t="s">
        <v>149</v>
      </c>
      <c r="AU686" s="162" t="s">
        <v>146</v>
      </c>
      <c r="AV686" s="11" t="s">
        <v>145</v>
      </c>
      <c r="AW686" s="11" t="s">
        <v>29</v>
      </c>
      <c r="AX686" s="11" t="s">
        <v>80</v>
      </c>
      <c r="AY686" s="162" t="s">
        <v>140</v>
      </c>
    </row>
    <row r="687" spans="2:65" s="1" customFormat="1" ht="16.5" customHeight="1">
      <c r="B687" s="136"/>
      <c r="C687" s="170" t="s">
        <v>1112</v>
      </c>
      <c r="D687" s="170" t="s">
        <v>327</v>
      </c>
      <c r="E687" s="171" t="s">
        <v>1113</v>
      </c>
      <c r="F687" s="247" t="s">
        <v>1114</v>
      </c>
      <c r="G687" s="247"/>
      <c r="H687" s="247"/>
      <c r="I687" s="247"/>
      <c r="J687" s="172" t="s">
        <v>235</v>
      </c>
      <c r="K687" s="173">
        <v>33.381</v>
      </c>
      <c r="L687" s="248"/>
      <c r="M687" s="248"/>
      <c r="N687" s="248">
        <f>ROUND(L687*K687,3)</f>
        <v>0</v>
      </c>
      <c r="O687" s="236"/>
      <c r="P687" s="236"/>
      <c r="Q687" s="236"/>
      <c r="R687" s="141"/>
      <c r="T687" s="142" t="s">
        <v>5</v>
      </c>
      <c r="U687" s="43" t="s">
        <v>40</v>
      </c>
      <c r="V687" s="143">
        <v>0</v>
      </c>
      <c r="W687" s="143">
        <f>V687*K687</f>
        <v>0</v>
      </c>
      <c r="X687" s="143">
        <v>5.0000000000000001E-4</v>
      </c>
      <c r="Y687" s="143">
        <f>X687*K687</f>
        <v>1.66905E-2</v>
      </c>
      <c r="Z687" s="143">
        <v>0</v>
      </c>
      <c r="AA687" s="144">
        <f>Z687*K687</f>
        <v>0</v>
      </c>
      <c r="AR687" s="21" t="s">
        <v>326</v>
      </c>
      <c r="AT687" s="21" t="s">
        <v>327</v>
      </c>
      <c r="AU687" s="21" t="s">
        <v>146</v>
      </c>
      <c r="AY687" s="21" t="s">
        <v>140</v>
      </c>
      <c r="BE687" s="145">
        <f>IF(U687="základná",N687,0)</f>
        <v>0</v>
      </c>
      <c r="BF687" s="145">
        <f>IF(U687="znížená",N687,0)</f>
        <v>0</v>
      </c>
      <c r="BG687" s="145">
        <f>IF(U687="zákl. prenesená",N687,0)</f>
        <v>0</v>
      </c>
      <c r="BH687" s="145">
        <f>IF(U687="zníž. prenesená",N687,0)</f>
        <v>0</v>
      </c>
      <c r="BI687" s="145">
        <f>IF(U687="nulová",N687,0)</f>
        <v>0</v>
      </c>
      <c r="BJ687" s="21" t="s">
        <v>146</v>
      </c>
      <c r="BK687" s="146">
        <f>ROUND(L687*K687,3)</f>
        <v>0</v>
      </c>
      <c r="BL687" s="21" t="s">
        <v>243</v>
      </c>
      <c r="BM687" s="21" t="s">
        <v>1115</v>
      </c>
    </row>
    <row r="688" spans="2:65" s="1" customFormat="1" ht="16.5" customHeight="1">
      <c r="B688" s="136"/>
      <c r="C688" s="137" t="s">
        <v>1116</v>
      </c>
      <c r="D688" s="137" t="s">
        <v>141</v>
      </c>
      <c r="E688" s="138" t="s">
        <v>1117</v>
      </c>
      <c r="F688" s="235" t="s">
        <v>1118</v>
      </c>
      <c r="G688" s="235"/>
      <c r="H688" s="235"/>
      <c r="I688" s="235"/>
      <c r="J688" s="139" t="s">
        <v>235</v>
      </c>
      <c r="K688" s="140">
        <v>4.5</v>
      </c>
      <c r="L688" s="236"/>
      <c r="M688" s="236"/>
      <c r="N688" s="236">
        <f>ROUND(L688*K688,3)</f>
        <v>0</v>
      </c>
      <c r="O688" s="236"/>
      <c r="P688" s="236"/>
      <c r="Q688" s="236"/>
      <c r="R688" s="141"/>
      <c r="T688" s="142" t="s">
        <v>5</v>
      </c>
      <c r="U688" s="43" t="s">
        <v>40</v>
      </c>
      <c r="V688" s="143">
        <v>0.30004999999999998</v>
      </c>
      <c r="W688" s="143">
        <f>V688*K688</f>
        <v>1.350225</v>
      </c>
      <c r="X688" s="143">
        <v>1.0000000000000001E-5</v>
      </c>
      <c r="Y688" s="143">
        <f>X688*K688</f>
        <v>4.5000000000000003E-5</v>
      </c>
      <c r="Z688" s="143">
        <v>0</v>
      </c>
      <c r="AA688" s="144">
        <f>Z688*K688</f>
        <v>0</v>
      </c>
      <c r="AR688" s="21" t="s">
        <v>243</v>
      </c>
      <c r="AT688" s="21" t="s">
        <v>141</v>
      </c>
      <c r="AU688" s="21" t="s">
        <v>146</v>
      </c>
      <c r="AY688" s="21" t="s">
        <v>140</v>
      </c>
      <c r="BE688" s="145">
        <f>IF(U688="základná",N688,0)</f>
        <v>0</v>
      </c>
      <c r="BF688" s="145">
        <f>IF(U688="znížená",N688,0)</f>
        <v>0</v>
      </c>
      <c r="BG688" s="145">
        <f>IF(U688="zákl. prenesená",N688,0)</f>
        <v>0</v>
      </c>
      <c r="BH688" s="145">
        <f>IF(U688="zníž. prenesená",N688,0)</f>
        <v>0</v>
      </c>
      <c r="BI688" s="145">
        <f>IF(U688="nulová",N688,0)</f>
        <v>0</v>
      </c>
      <c r="BJ688" s="21" t="s">
        <v>146</v>
      </c>
      <c r="BK688" s="146">
        <f>ROUND(L688*K688,3)</f>
        <v>0</v>
      </c>
      <c r="BL688" s="21" t="s">
        <v>243</v>
      </c>
      <c r="BM688" s="21" t="s">
        <v>1119</v>
      </c>
    </row>
    <row r="689" spans="2:65" s="12" customFormat="1" ht="16.5" customHeight="1">
      <c r="B689" s="163"/>
      <c r="C689" s="164"/>
      <c r="D689" s="164"/>
      <c r="E689" s="165" t="s">
        <v>5</v>
      </c>
      <c r="F689" s="243" t="s">
        <v>1071</v>
      </c>
      <c r="G689" s="244"/>
      <c r="H689" s="244"/>
      <c r="I689" s="244"/>
      <c r="J689" s="164"/>
      <c r="K689" s="165" t="s">
        <v>5</v>
      </c>
      <c r="L689" s="164"/>
      <c r="M689" s="164"/>
      <c r="N689" s="164"/>
      <c r="O689" s="164"/>
      <c r="P689" s="164"/>
      <c r="Q689" s="164"/>
      <c r="R689" s="166"/>
      <c r="T689" s="167"/>
      <c r="U689" s="164"/>
      <c r="V689" s="164"/>
      <c r="W689" s="164"/>
      <c r="X689" s="164"/>
      <c r="Y689" s="164"/>
      <c r="Z689" s="164"/>
      <c r="AA689" s="168"/>
      <c r="AT689" s="169" t="s">
        <v>149</v>
      </c>
      <c r="AU689" s="169" t="s">
        <v>146</v>
      </c>
      <c r="AV689" s="12" t="s">
        <v>80</v>
      </c>
      <c r="AW689" s="12" t="s">
        <v>29</v>
      </c>
      <c r="AX689" s="12" t="s">
        <v>73</v>
      </c>
      <c r="AY689" s="169" t="s">
        <v>140</v>
      </c>
    </row>
    <row r="690" spans="2:65" s="10" customFormat="1" ht="16.5" customHeight="1">
      <c r="B690" s="147"/>
      <c r="C690" s="148"/>
      <c r="D690" s="148"/>
      <c r="E690" s="149" t="s">
        <v>5</v>
      </c>
      <c r="F690" s="239" t="s">
        <v>1120</v>
      </c>
      <c r="G690" s="240"/>
      <c r="H690" s="240"/>
      <c r="I690" s="240"/>
      <c r="J690" s="148"/>
      <c r="K690" s="150">
        <v>4.5</v>
      </c>
      <c r="L690" s="148"/>
      <c r="M690" s="148"/>
      <c r="N690" s="148"/>
      <c r="O690" s="148"/>
      <c r="P690" s="148"/>
      <c r="Q690" s="148"/>
      <c r="R690" s="151"/>
      <c r="T690" s="152"/>
      <c r="U690" s="148"/>
      <c r="V690" s="148"/>
      <c r="W690" s="148"/>
      <c r="X690" s="148"/>
      <c r="Y690" s="148"/>
      <c r="Z690" s="148"/>
      <c r="AA690" s="153"/>
      <c r="AT690" s="154" t="s">
        <v>149</v>
      </c>
      <c r="AU690" s="154" t="s">
        <v>146</v>
      </c>
      <c r="AV690" s="10" t="s">
        <v>146</v>
      </c>
      <c r="AW690" s="10" t="s">
        <v>29</v>
      </c>
      <c r="AX690" s="10" t="s">
        <v>80</v>
      </c>
      <c r="AY690" s="154" t="s">
        <v>140</v>
      </c>
    </row>
    <row r="691" spans="2:65" s="1" customFormat="1" ht="16.5" customHeight="1">
      <c r="B691" s="136"/>
      <c r="C691" s="170" t="s">
        <v>1121</v>
      </c>
      <c r="D691" s="170" t="s">
        <v>327</v>
      </c>
      <c r="E691" s="171" t="s">
        <v>1122</v>
      </c>
      <c r="F691" s="247" t="s">
        <v>1123</v>
      </c>
      <c r="G691" s="247"/>
      <c r="H691" s="247"/>
      <c r="I691" s="247"/>
      <c r="J691" s="172" t="s">
        <v>235</v>
      </c>
      <c r="K691" s="173">
        <v>4.5449999999999999</v>
      </c>
      <c r="L691" s="248"/>
      <c r="M691" s="248"/>
      <c r="N691" s="248">
        <f>ROUND(L691*K691,3)</f>
        <v>0</v>
      </c>
      <c r="O691" s="236"/>
      <c r="P691" s="236"/>
      <c r="Q691" s="236"/>
      <c r="R691" s="141"/>
      <c r="T691" s="142" t="s">
        <v>5</v>
      </c>
      <c r="U691" s="43" t="s">
        <v>40</v>
      </c>
      <c r="V691" s="143">
        <v>0</v>
      </c>
      <c r="W691" s="143">
        <f>V691*K691</f>
        <v>0</v>
      </c>
      <c r="X691" s="143">
        <v>2.9999999999999997E-4</v>
      </c>
      <c r="Y691" s="143">
        <f>X691*K691</f>
        <v>1.3634999999999999E-3</v>
      </c>
      <c r="Z691" s="143">
        <v>0</v>
      </c>
      <c r="AA691" s="144">
        <f>Z691*K691</f>
        <v>0</v>
      </c>
      <c r="AR691" s="21" t="s">
        <v>326</v>
      </c>
      <c r="AT691" s="21" t="s">
        <v>327</v>
      </c>
      <c r="AU691" s="21" t="s">
        <v>146</v>
      </c>
      <c r="AY691" s="21" t="s">
        <v>140</v>
      </c>
      <c r="BE691" s="145">
        <f>IF(U691="základná",N691,0)</f>
        <v>0</v>
      </c>
      <c r="BF691" s="145">
        <f>IF(U691="znížená",N691,0)</f>
        <v>0</v>
      </c>
      <c r="BG691" s="145">
        <f>IF(U691="zákl. prenesená",N691,0)</f>
        <v>0</v>
      </c>
      <c r="BH691" s="145">
        <f>IF(U691="zníž. prenesená",N691,0)</f>
        <v>0</v>
      </c>
      <c r="BI691" s="145">
        <f>IF(U691="nulová",N691,0)</f>
        <v>0</v>
      </c>
      <c r="BJ691" s="21" t="s">
        <v>146</v>
      </c>
      <c r="BK691" s="146">
        <f>ROUND(L691*K691,3)</f>
        <v>0</v>
      </c>
      <c r="BL691" s="21" t="s">
        <v>243</v>
      </c>
      <c r="BM691" s="21" t="s">
        <v>1124</v>
      </c>
    </row>
    <row r="692" spans="2:65" s="1" customFormat="1" ht="16.5" customHeight="1">
      <c r="B692" s="136"/>
      <c r="C692" s="137" t="s">
        <v>1125</v>
      </c>
      <c r="D692" s="137" t="s">
        <v>141</v>
      </c>
      <c r="E692" s="138" t="s">
        <v>1126</v>
      </c>
      <c r="F692" s="235" t="s">
        <v>1127</v>
      </c>
      <c r="G692" s="235"/>
      <c r="H692" s="235"/>
      <c r="I692" s="235"/>
      <c r="J692" s="139" t="s">
        <v>235</v>
      </c>
      <c r="K692" s="140">
        <v>4.5</v>
      </c>
      <c r="L692" s="236"/>
      <c r="M692" s="236"/>
      <c r="N692" s="236">
        <f>ROUND(L692*K692,3)</f>
        <v>0</v>
      </c>
      <c r="O692" s="236"/>
      <c r="P692" s="236"/>
      <c r="Q692" s="236"/>
      <c r="R692" s="141"/>
      <c r="T692" s="142" t="s">
        <v>5</v>
      </c>
      <c r="U692" s="43" t="s">
        <v>40</v>
      </c>
      <c r="V692" s="143">
        <v>0.18010999999999999</v>
      </c>
      <c r="W692" s="143">
        <f>V692*K692</f>
        <v>0.81049499999999997</v>
      </c>
      <c r="X692" s="143">
        <v>2.0000000000000002E-5</v>
      </c>
      <c r="Y692" s="143">
        <f>X692*K692</f>
        <v>9.0000000000000006E-5</v>
      </c>
      <c r="Z692" s="143">
        <v>0</v>
      </c>
      <c r="AA692" s="144">
        <f>Z692*K692</f>
        <v>0</v>
      </c>
      <c r="AR692" s="21" t="s">
        <v>243</v>
      </c>
      <c r="AT692" s="21" t="s">
        <v>141</v>
      </c>
      <c r="AU692" s="21" t="s">
        <v>146</v>
      </c>
      <c r="AY692" s="21" t="s">
        <v>140</v>
      </c>
      <c r="BE692" s="145">
        <f>IF(U692="základná",N692,0)</f>
        <v>0</v>
      </c>
      <c r="BF692" s="145">
        <f>IF(U692="znížená",N692,0)</f>
        <v>0</v>
      </c>
      <c r="BG692" s="145">
        <f>IF(U692="zákl. prenesená",N692,0)</f>
        <v>0</v>
      </c>
      <c r="BH692" s="145">
        <f>IF(U692="zníž. prenesená",N692,0)</f>
        <v>0</v>
      </c>
      <c r="BI692" s="145">
        <f>IF(U692="nulová",N692,0)</f>
        <v>0</v>
      </c>
      <c r="BJ692" s="21" t="s">
        <v>146</v>
      </c>
      <c r="BK692" s="146">
        <f>ROUND(L692*K692,3)</f>
        <v>0</v>
      </c>
      <c r="BL692" s="21" t="s">
        <v>243</v>
      </c>
      <c r="BM692" s="21" t="s">
        <v>1128</v>
      </c>
    </row>
    <row r="693" spans="2:65" s="12" customFormat="1" ht="16.5" customHeight="1">
      <c r="B693" s="163"/>
      <c r="C693" s="164"/>
      <c r="D693" s="164"/>
      <c r="E693" s="165" t="s">
        <v>5</v>
      </c>
      <c r="F693" s="243" t="s">
        <v>1129</v>
      </c>
      <c r="G693" s="244"/>
      <c r="H693" s="244"/>
      <c r="I693" s="244"/>
      <c r="J693" s="164"/>
      <c r="K693" s="165" t="s">
        <v>5</v>
      </c>
      <c r="L693" s="164"/>
      <c r="M693" s="164"/>
      <c r="N693" s="164"/>
      <c r="O693" s="164"/>
      <c r="P693" s="164"/>
      <c r="Q693" s="164"/>
      <c r="R693" s="166"/>
      <c r="T693" s="167"/>
      <c r="U693" s="164"/>
      <c r="V693" s="164"/>
      <c r="W693" s="164"/>
      <c r="X693" s="164"/>
      <c r="Y693" s="164"/>
      <c r="Z693" s="164"/>
      <c r="AA693" s="168"/>
      <c r="AT693" s="169" t="s">
        <v>149</v>
      </c>
      <c r="AU693" s="169" t="s">
        <v>146</v>
      </c>
      <c r="AV693" s="12" t="s">
        <v>80</v>
      </c>
      <c r="AW693" s="12" t="s">
        <v>29</v>
      </c>
      <c r="AX693" s="12" t="s">
        <v>73</v>
      </c>
      <c r="AY693" s="169" t="s">
        <v>140</v>
      </c>
    </row>
    <row r="694" spans="2:65" s="10" customFormat="1" ht="16.5" customHeight="1">
      <c r="B694" s="147"/>
      <c r="C694" s="148"/>
      <c r="D694" s="148"/>
      <c r="E694" s="149" t="s">
        <v>5</v>
      </c>
      <c r="F694" s="239" t="s">
        <v>1130</v>
      </c>
      <c r="G694" s="240"/>
      <c r="H694" s="240"/>
      <c r="I694" s="240"/>
      <c r="J694" s="148"/>
      <c r="K694" s="150">
        <v>4.5</v>
      </c>
      <c r="L694" s="148"/>
      <c r="M694" s="148"/>
      <c r="N694" s="148"/>
      <c r="O694" s="148"/>
      <c r="P694" s="148"/>
      <c r="Q694" s="148"/>
      <c r="R694" s="151"/>
      <c r="T694" s="152"/>
      <c r="U694" s="148"/>
      <c r="V694" s="148"/>
      <c r="W694" s="148"/>
      <c r="X694" s="148"/>
      <c r="Y694" s="148"/>
      <c r="Z694" s="148"/>
      <c r="AA694" s="153"/>
      <c r="AT694" s="154" t="s">
        <v>149</v>
      </c>
      <c r="AU694" s="154" t="s">
        <v>146</v>
      </c>
      <c r="AV694" s="10" t="s">
        <v>146</v>
      </c>
      <c r="AW694" s="10" t="s">
        <v>29</v>
      </c>
      <c r="AX694" s="10" t="s">
        <v>80</v>
      </c>
      <c r="AY694" s="154" t="s">
        <v>140</v>
      </c>
    </row>
    <row r="695" spans="2:65" s="1" customFormat="1" ht="16.5" customHeight="1">
      <c r="B695" s="136"/>
      <c r="C695" s="170" t="s">
        <v>1131</v>
      </c>
      <c r="D695" s="170" t="s">
        <v>327</v>
      </c>
      <c r="E695" s="171" t="s">
        <v>1132</v>
      </c>
      <c r="F695" s="247" t="s">
        <v>1133</v>
      </c>
      <c r="G695" s="247"/>
      <c r="H695" s="247"/>
      <c r="I695" s="247"/>
      <c r="J695" s="172" t="s">
        <v>235</v>
      </c>
      <c r="K695" s="173">
        <v>4.5449999999999999</v>
      </c>
      <c r="L695" s="248"/>
      <c r="M695" s="248"/>
      <c r="N695" s="248">
        <f>ROUND(L695*K695,3)</f>
        <v>0</v>
      </c>
      <c r="O695" s="236"/>
      <c r="P695" s="236"/>
      <c r="Q695" s="236"/>
      <c r="R695" s="141"/>
      <c r="T695" s="142" t="s">
        <v>5</v>
      </c>
      <c r="U695" s="43" t="s">
        <v>40</v>
      </c>
      <c r="V695" s="143">
        <v>0</v>
      </c>
      <c r="W695" s="143">
        <f>V695*K695</f>
        <v>0</v>
      </c>
      <c r="X695" s="143">
        <v>4.2000000000000002E-4</v>
      </c>
      <c r="Y695" s="143">
        <f>X695*K695</f>
        <v>1.9089E-3</v>
      </c>
      <c r="Z695" s="143">
        <v>0</v>
      </c>
      <c r="AA695" s="144">
        <f>Z695*K695</f>
        <v>0</v>
      </c>
      <c r="AR695" s="21" t="s">
        <v>326</v>
      </c>
      <c r="AT695" s="21" t="s">
        <v>327</v>
      </c>
      <c r="AU695" s="21" t="s">
        <v>146</v>
      </c>
      <c r="AY695" s="21" t="s">
        <v>140</v>
      </c>
      <c r="BE695" s="145">
        <f>IF(U695="základná",N695,0)</f>
        <v>0</v>
      </c>
      <c r="BF695" s="145">
        <f>IF(U695="znížená",N695,0)</f>
        <v>0</v>
      </c>
      <c r="BG695" s="145">
        <f>IF(U695="zákl. prenesená",N695,0)</f>
        <v>0</v>
      </c>
      <c r="BH695" s="145">
        <f>IF(U695="zníž. prenesená",N695,0)</f>
        <v>0</v>
      </c>
      <c r="BI695" s="145">
        <f>IF(U695="nulová",N695,0)</f>
        <v>0</v>
      </c>
      <c r="BJ695" s="21" t="s">
        <v>146</v>
      </c>
      <c r="BK695" s="146">
        <f>ROUND(L695*K695,3)</f>
        <v>0</v>
      </c>
      <c r="BL695" s="21" t="s">
        <v>243</v>
      </c>
      <c r="BM695" s="21" t="s">
        <v>1134</v>
      </c>
    </row>
    <row r="696" spans="2:65" s="1" customFormat="1" ht="25.5" customHeight="1">
      <c r="B696" s="136"/>
      <c r="C696" s="137" t="s">
        <v>1135</v>
      </c>
      <c r="D696" s="137" t="s">
        <v>141</v>
      </c>
      <c r="E696" s="138" t="s">
        <v>1136</v>
      </c>
      <c r="F696" s="235" t="s">
        <v>1137</v>
      </c>
      <c r="G696" s="235"/>
      <c r="H696" s="235"/>
      <c r="I696" s="235"/>
      <c r="J696" s="139" t="s">
        <v>201</v>
      </c>
      <c r="K696" s="140">
        <v>26.86</v>
      </c>
      <c r="L696" s="236"/>
      <c r="M696" s="236"/>
      <c r="N696" s="236">
        <f>ROUND(L696*K696,3)</f>
        <v>0</v>
      </c>
      <c r="O696" s="236"/>
      <c r="P696" s="236"/>
      <c r="Q696" s="236"/>
      <c r="R696" s="141"/>
      <c r="T696" s="142" t="s">
        <v>5</v>
      </c>
      <c r="U696" s="43" t="s">
        <v>40</v>
      </c>
      <c r="V696" s="143">
        <v>4.4999999999999998E-2</v>
      </c>
      <c r="W696" s="143">
        <f>V696*K696</f>
        <v>1.2086999999999999</v>
      </c>
      <c r="X696" s="143">
        <v>0</v>
      </c>
      <c r="Y696" s="143">
        <f>X696*K696</f>
        <v>0</v>
      </c>
      <c r="Z696" s="143">
        <v>0</v>
      </c>
      <c r="AA696" s="144">
        <f>Z696*K696</f>
        <v>0</v>
      </c>
      <c r="AR696" s="21" t="s">
        <v>243</v>
      </c>
      <c r="AT696" s="21" t="s">
        <v>141</v>
      </c>
      <c r="AU696" s="21" t="s">
        <v>146</v>
      </c>
      <c r="AY696" s="21" t="s">
        <v>140</v>
      </c>
      <c r="BE696" s="145">
        <f>IF(U696="základná",N696,0)</f>
        <v>0</v>
      </c>
      <c r="BF696" s="145">
        <f>IF(U696="znížená",N696,0)</f>
        <v>0</v>
      </c>
      <c r="BG696" s="145">
        <f>IF(U696="zákl. prenesená",N696,0)</f>
        <v>0</v>
      </c>
      <c r="BH696" s="145">
        <f>IF(U696="zníž. prenesená",N696,0)</f>
        <v>0</v>
      </c>
      <c r="BI696" s="145">
        <f>IF(U696="nulová",N696,0)</f>
        <v>0</v>
      </c>
      <c r="BJ696" s="21" t="s">
        <v>146</v>
      </c>
      <c r="BK696" s="146">
        <f>ROUND(L696*K696,3)</f>
        <v>0</v>
      </c>
      <c r="BL696" s="21" t="s">
        <v>243</v>
      </c>
      <c r="BM696" s="21" t="s">
        <v>1138</v>
      </c>
    </row>
    <row r="697" spans="2:65" s="1" customFormat="1" ht="25.5" customHeight="1">
      <c r="B697" s="136"/>
      <c r="C697" s="170" t="s">
        <v>1139</v>
      </c>
      <c r="D697" s="170" t="s">
        <v>327</v>
      </c>
      <c r="E697" s="171" t="s">
        <v>1140</v>
      </c>
      <c r="F697" s="247" t="s">
        <v>1141</v>
      </c>
      <c r="G697" s="247"/>
      <c r="H697" s="247"/>
      <c r="I697" s="247"/>
      <c r="J697" s="172" t="s">
        <v>201</v>
      </c>
      <c r="K697" s="173">
        <v>27.666</v>
      </c>
      <c r="L697" s="248"/>
      <c r="M697" s="248"/>
      <c r="N697" s="248">
        <f>ROUND(L697*K697,3)</f>
        <v>0</v>
      </c>
      <c r="O697" s="236"/>
      <c r="P697" s="236"/>
      <c r="Q697" s="236"/>
      <c r="R697" s="141"/>
      <c r="T697" s="142" t="s">
        <v>5</v>
      </c>
      <c r="U697" s="43" t="s">
        <v>40</v>
      </c>
      <c r="V697" s="143">
        <v>0</v>
      </c>
      <c r="W697" s="143">
        <f>V697*K697</f>
        <v>0</v>
      </c>
      <c r="X697" s="143">
        <v>8.0000000000000007E-5</v>
      </c>
      <c r="Y697" s="143">
        <f>X697*K697</f>
        <v>2.2132800000000002E-3</v>
      </c>
      <c r="Z697" s="143">
        <v>0</v>
      </c>
      <c r="AA697" s="144">
        <f>Z697*K697</f>
        <v>0</v>
      </c>
      <c r="AR697" s="21" t="s">
        <v>326</v>
      </c>
      <c r="AT697" s="21" t="s">
        <v>327</v>
      </c>
      <c r="AU697" s="21" t="s">
        <v>146</v>
      </c>
      <c r="AY697" s="21" t="s">
        <v>140</v>
      </c>
      <c r="BE697" s="145">
        <f>IF(U697="základná",N697,0)</f>
        <v>0</v>
      </c>
      <c r="BF697" s="145">
        <f>IF(U697="znížená",N697,0)</f>
        <v>0</v>
      </c>
      <c r="BG697" s="145">
        <f>IF(U697="zákl. prenesená",N697,0)</f>
        <v>0</v>
      </c>
      <c r="BH697" s="145">
        <f>IF(U697="zníž. prenesená",N697,0)</f>
        <v>0</v>
      </c>
      <c r="BI697" s="145">
        <f>IF(U697="nulová",N697,0)</f>
        <v>0</v>
      </c>
      <c r="BJ697" s="21" t="s">
        <v>146</v>
      </c>
      <c r="BK697" s="146">
        <f>ROUND(L697*K697,3)</f>
        <v>0</v>
      </c>
      <c r="BL697" s="21" t="s">
        <v>243</v>
      </c>
      <c r="BM697" s="21" t="s">
        <v>1142</v>
      </c>
    </row>
    <row r="698" spans="2:65" s="1" customFormat="1" ht="25.5" customHeight="1">
      <c r="B698" s="136"/>
      <c r="C698" s="137" t="s">
        <v>1143</v>
      </c>
      <c r="D698" s="137" t="s">
        <v>141</v>
      </c>
      <c r="E698" s="138" t="s">
        <v>1144</v>
      </c>
      <c r="F698" s="235" t="s">
        <v>1145</v>
      </c>
      <c r="G698" s="235"/>
      <c r="H698" s="235"/>
      <c r="I698" s="235"/>
      <c r="J698" s="139" t="s">
        <v>494</v>
      </c>
      <c r="K698" s="140">
        <v>4.2709999999999999</v>
      </c>
      <c r="L698" s="236"/>
      <c r="M698" s="236"/>
      <c r="N698" s="236">
        <f>ROUND(L698*K698,3)</f>
        <v>0</v>
      </c>
      <c r="O698" s="236"/>
      <c r="P698" s="236"/>
      <c r="Q698" s="236"/>
      <c r="R698" s="141"/>
      <c r="T698" s="142" t="s">
        <v>5</v>
      </c>
      <c r="U698" s="43" t="s">
        <v>40</v>
      </c>
      <c r="V698" s="143">
        <v>0</v>
      </c>
      <c r="W698" s="143">
        <f>V698*K698</f>
        <v>0</v>
      </c>
      <c r="X698" s="143">
        <v>0</v>
      </c>
      <c r="Y698" s="143">
        <f>X698*K698</f>
        <v>0</v>
      </c>
      <c r="Z698" s="143">
        <v>0</v>
      </c>
      <c r="AA698" s="144">
        <f>Z698*K698</f>
        <v>0</v>
      </c>
      <c r="AR698" s="21" t="s">
        <v>243</v>
      </c>
      <c r="AT698" s="21" t="s">
        <v>141</v>
      </c>
      <c r="AU698" s="21" t="s">
        <v>146</v>
      </c>
      <c r="AY698" s="21" t="s">
        <v>140</v>
      </c>
      <c r="BE698" s="145">
        <f>IF(U698="základná",N698,0)</f>
        <v>0</v>
      </c>
      <c r="BF698" s="145">
        <f>IF(U698="znížená",N698,0)</f>
        <v>0</v>
      </c>
      <c r="BG698" s="145">
        <f>IF(U698="zákl. prenesená",N698,0)</f>
        <v>0</v>
      </c>
      <c r="BH698" s="145">
        <f>IF(U698="zníž. prenesená",N698,0)</f>
        <v>0</v>
      </c>
      <c r="BI698" s="145">
        <f>IF(U698="nulová",N698,0)</f>
        <v>0</v>
      </c>
      <c r="BJ698" s="21" t="s">
        <v>146</v>
      </c>
      <c r="BK698" s="146">
        <f>ROUND(L698*K698,3)</f>
        <v>0</v>
      </c>
      <c r="BL698" s="21" t="s">
        <v>243</v>
      </c>
      <c r="BM698" s="21" t="s">
        <v>1146</v>
      </c>
    </row>
    <row r="699" spans="2:65" s="9" customFormat="1" ht="29.85" customHeight="1">
      <c r="B699" s="125"/>
      <c r="C699" s="126"/>
      <c r="D699" s="135" t="s">
        <v>119</v>
      </c>
      <c r="E699" s="135"/>
      <c r="F699" s="135"/>
      <c r="G699" s="135"/>
      <c r="H699" s="135"/>
      <c r="I699" s="135"/>
      <c r="J699" s="135"/>
      <c r="K699" s="135"/>
      <c r="L699" s="135"/>
      <c r="M699" s="135"/>
      <c r="N699" s="252">
        <f>BK699</f>
        <v>0</v>
      </c>
      <c r="O699" s="253"/>
      <c r="P699" s="253"/>
      <c r="Q699" s="253"/>
      <c r="R699" s="128"/>
      <c r="T699" s="129"/>
      <c r="U699" s="126"/>
      <c r="V699" s="126"/>
      <c r="W699" s="130">
        <f>SUM(W700:W705)</f>
        <v>2.3361880500000001</v>
      </c>
      <c r="X699" s="126"/>
      <c r="Y699" s="130">
        <f>SUM(Y700:Y705)</f>
        <v>6.2046750000000012E-2</v>
      </c>
      <c r="Z699" s="126"/>
      <c r="AA699" s="131">
        <f>SUM(AA700:AA705)</f>
        <v>0</v>
      </c>
      <c r="AR699" s="132" t="s">
        <v>146</v>
      </c>
      <c r="AT699" s="133" t="s">
        <v>72</v>
      </c>
      <c r="AU699" s="133" t="s">
        <v>80</v>
      </c>
      <c r="AY699" s="132" t="s">
        <v>140</v>
      </c>
      <c r="BK699" s="134">
        <f>SUM(BK700:BK705)</f>
        <v>0</v>
      </c>
    </row>
    <row r="700" spans="2:65" s="1" customFormat="1" ht="38.25" customHeight="1">
      <c r="B700" s="136"/>
      <c r="C700" s="137" t="s">
        <v>1147</v>
      </c>
      <c r="D700" s="137" t="s">
        <v>141</v>
      </c>
      <c r="E700" s="138" t="s">
        <v>1148</v>
      </c>
      <c r="F700" s="235" t="s">
        <v>1149</v>
      </c>
      <c r="G700" s="235"/>
      <c r="H700" s="235"/>
      <c r="I700" s="235"/>
      <c r="J700" s="139" t="s">
        <v>201</v>
      </c>
      <c r="K700" s="140">
        <v>2.5049999999999999</v>
      </c>
      <c r="L700" s="236"/>
      <c r="M700" s="236"/>
      <c r="N700" s="236">
        <f>ROUND(L700*K700,3)</f>
        <v>0</v>
      </c>
      <c r="O700" s="236"/>
      <c r="P700" s="236"/>
      <c r="Q700" s="236"/>
      <c r="R700" s="141"/>
      <c r="T700" s="142" t="s">
        <v>5</v>
      </c>
      <c r="U700" s="43" t="s">
        <v>40</v>
      </c>
      <c r="V700" s="143">
        <v>0.93261000000000005</v>
      </c>
      <c r="W700" s="143">
        <f>V700*K700</f>
        <v>2.3361880500000001</v>
      </c>
      <c r="X700" s="143">
        <v>3.3500000000000001E-3</v>
      </c>
      <c r="Y700" s="143">
        <f>X700*K700</f>
        <v>8.3917499999999999E-3</v>
      </c>
      <c r="Z700" s="143">
        <v>0</v>
      </c>
      <c r="AA700" s="144">
        <f>Z700*K700</f>
        <v>0</v>
      </c>
      <c r="AR700" s="21" t="s">
        <v>243</v>
      </c>
      <c r="AT700" s="21" t="s">
        <v>141</v>
      </c>
      <c r="AU700" s="21" t="s">
        <v>146</v>
      </c>
      <c r="AY700" s="21" t="s">
        <v>140</v>
      </c>
      <c r="BE700" s="145">
        <f>IF(U700="základná",N700,0)</f>
        <v>0</v>
      </c>
      <c r="BF700" s="145">
        <f>IF(U700="znížená",N700,0)</f>
        <v>0</v>
      </c>
      <c r="BG700" s="145">
        <f>IF(U700="zákl. prenesená",N700,0)</f>
        <v>0</v>
      </c>
      <c r="BH700" s="145">
        <f>IF(U700="zníž. prenesená",N700,0)</f>
        <v>0</v>
      </c>
      <c r="BI700" s="145">
        <f>IF(U700="nulová",N700,0)</f>
        <v>0</v>
      </c>
      <c r="BJ700" s="21" t="s">
        <v>146</v>
      </c>
      <c r="BK700" s="146">
        <f>ROUND(L700*K700,3)</f>
        <v>0</v>
      </c>
      <c r="BL700" s="21" t="s">
        <v>243</v>
      </c>
      <c r="BM700" s="21" t="s">
        <v>1150</v>
      </c>
    </row>
    <row r="701" spans="2:65" s="12" customFormat="1" ht="16.5" customHeight="1">
      <c r="B701" s="163"/>
      <c r="C701" s="164"/>
      <c r="D701" s="164"/>
      <c r="E701" s="165" t="s">
        <v>5</v>
      </c>
      <c r="F701" s="243" t="s">
        <v>1151</v>
      </c>
      <c r="G701" s="244"/>
      <c r="H701" s="244"/>
      <c r="I701" s="244"/>
      <c r="J701" s="164"/>
      <c r="K701" s="165" t="s">
        <v>5</v>
      </c>
      <c r="L701" s="164"/>
      <c r="M701" s="164"/>
      <c r="N701" s="164"/>
      <c r="O701" s="164"/>
      <c r="P701" s="164"/>
      <c r="Q701" s="164"/>
      <c r="R701" s="166"/>
      <c r="T701" s="167"/>
      <c r="U701" s="164"/>
      <c r="V701" s="164"/>
      <c r="W701" s="164"/>
      <c r="X701" s="164"/>
      <c r="Y701" s="164"/>
      <c r="Z701" s="164"/>
      <c r="AA701" s="168"/>
      <c r="AT701" s="169" t="s">
        <v>149</v>
      </c>
      <c r="AU701" s="169" t="s">
        <v>146</v>
      </c>
      <c r="AV701" s="12" t="s">
        <v>80</v>
      </c>
      <c r="AW701" s="12" t="s">
        <v>29</v>
      </c>
      <c r="AX701" s="12" t="s">
        <v>73</v>
      </c>
      <c r="AY701" s="169" t="s">
        <v>140</v>
      </c>
    </row>
    <row r="702" spans="2:65" s="10" customFormat="1" ht="16.5" customHeight="1">
      <c r="B702" s="147"/>
      <c r="C702" s="148"/>
      <c r="D702" s="148"/>
      <c r="E702" s="149" t="s">
        <v>5</v>
      </c>
      <c r="F702" s="239" t="s">
        <v>362</v>
      </c>
      <c r="G702" s="240"/>
      <c r="H702" s="240"/>
      <c r="I702" s="240"/>
      <c r="J702" s="148"/>
      <c r="K702" s="150">
        <v>2.5049999999999999</v>
      </c>
      <c r="L702" s="148"/>
      <c r="M702" s="148"/>
      <c r="N702" s="148"/>
      <c r="O702" s="148"/>
      <c r="P702" s="148"/>
      <c r="Q702" s="148"/>
      <c r="R702" s="151"/>
      <c r="T702" s="152"/>
      <c r="U702" s="148"/>
      <c r="V702" s="148"/>
      <c r="W702" s="148"/>
      <c r="X702" s="148"/>
      <c r="Y702" s="148"/>
      <c r="Z702" s="148"/>
      <c r="AA702" s="153"/>
      <c r="AT702" s="154" t="s">
        <v>149</v>
      </c>
      <c r="AU702" s="154" t="s">
        <v>146</v>
      </c>
      <c r="AV702" s="10" t="s">
        <v>146</v>
      </c>
      <c r="AW702" s="10" t="s">
        <v>29</v>
      </c>
      <c r="AX702" s="10" t="s">
        <v>80</v>
      </c>
      <c r="AY702" s="154" t="s">
        <v>140</v>
      </c>
    </row>
    <row r="703" spans="2:65" s="1" customFormat="1" ht="25.5" customHeight="1">
      <c r="B703" s="136"/>
      <c r="C703" s="170" t="s">
        <v>1152</v>
      </c>
      <c r="D703" s="170" t="s">
        <v>327</v>
      </c>
      <c r="E703" s="171" t="s">
        <v>1153</v>
      </c>
      <c r="F703" s="247" t="s">
        <v>1154</v>
      </c>
      <c r="G703" s="247"/>
      <c r="H703" s="247"/>
      <c r="I703" s="247"/>
      <c r="J703" s="172" t="s">
        <v>201</v>
      </c>
      <c r="K703" s="173">
        <v>2.5550000000000002</v>
      </c>
      <c r="L703" s="248"/>
      <c r="M703" s="248"/>
      <c r="N703" s="248">
        <f>ROUND(L703*K703,3)</f>
        <v>0</v>
      </c>
      <c r="O703" s="236"/>
      <c r="P703" s="236"/>
      <c r="Q703" s="236"/>
      <c r="R703" s="141"/>
      <c r="T703" s="142" t="s">
        <v>5</v>
      </c>
      <c r="U703" s="43" t="s">
        <v>40</v>
      </c>
      <c r="V703" s="143">
        <v>0</v>
      </c>
      <c r="W703" s="143">
        <f>V703*K703</f>
        <v>0</v>
      </c>
      <c r="X703" s="143">
        <v>2.1000000000000001E-2</v>
      </c>
      <c r="Y703" s="143">
        <f>X703*K703</f>
        <v>5.3655000000000008E-2</v>
      </c>
      <c r="Z703" s="143">
        <v>0</v>
      </c>
      <c r="AA703" s="144">
        <f>Z703*K703</f>
        <v>0</v>
      </c>
      <c r="AR703" s="21" t="s">
        <v>326</v>
      </c>
      <c r="AT703" s="21" t="s">
        <v>327</v>
      </c>
      <c r="AU703" s="21" t="s">
        <v>146</v>
      </c>
      <c r="AY703" s="21" t="s">
        <v>140</v>
      </c>
      <c r="BE703" s="145">
        <f>IF(U703="základná",N703,0)</f>
        <v>0</v>
      </c>
      <c r="BF703" s="145">
        <f>IF(U703="znížená",N703,0)</f>
        <v>0</v>
      </c>
      <c r="BG703" s="145">
        <f>IF(U703="zákl. prenesená",N703,0)</f>
        <v>0</v>
      </c>
      <c r="BH703" s="145">
        <f>IF(U703="zníž. prenesená",N703,0)</f>
        <v>0</v>
      </c>
      <c r="BI703" s="145">
        <f>IF(U703="nulová",N703,0)</f>
        <v>0</v>
      </c>
      <c r="BJ703" s="21" t="s">
        <v>146</v>
      </c>
      <c r="BK703" s="146">
        <f>ROUND(L703*K703,3)</f>
        <v>0</v>
      </c>
      <c r="BL703" s="21" t="s">
        <v>243</v>
      </c>
      <c r="BM703" s="21" t="s">
        <v>1155</v>
      </c>
    </row>
    <row r="704" spans="2:65" s="1" customFormat="1" ht="24" customHeight="1">
      <c r="B704" s="34"/>
      <c r="C704" s="35"/>
      <c r="D704" s="35"/>
      <c r="E704" s="35"/>
      <c r="F704" s="249" t="s">
        <v>1156</v>
      </c>
      <c r="G704" s="250"/>
      <c r="H704" s="250"/>
      <c r="I704" s="250"/>
      <c r="J704" s="35"/>
      <c r="K704" s="35"/>
      <c r="L704" s="35"/>
      <c r="M704" s="35"/>
      <c r="N704" s="35"/>
      <c r="O704" s="35"/>
      <c r="P704" s="35"/>
      <c r="Q704" s="35"/>
      <c r="R704" s="36"/>
      <c r="T704" s="174"/>
      <c r="U704" s="35"/>
      <c r="V704" s="35"/>
      <c r="W704" s="35"/>
      <c r="X704" s="35"/>
      <c r="Y704" s="35"/>
      <c r="Z704" s="35"/>
      <c r="AA704" s="73"/>
      <c r="AT704" s="21" t="s">
        <v>449</v>
      </c>
      <c r="AU704" s="21" t="s">
        <v>146</v>
      </c>
    </row>
    <row r="705" spans="2:65" s="1" customFormat="1" ht="25.5" customHeight="1">
      <c r="B705" s="136"/>
      <c r="C705" s="137" t="s">
        <v>1157</v>
      </c>
      <c r="D705" s="137" t="s">
        <v>141</v>
      </c>
      <c r="E705" s="138" t="s">
        <v>1158</v>
      </c>
      <c r="F705" s="235" t="s">
        <v>1159</v>
      </c>
      <c r="G705" s="235"/>
      <c r="H705" s="235"/>
      <c r="I705" s="235"/>
      <c r="J705" s="139" t="s">
        <v>494</v>
      </c>
      <c r="K705" s="140">
        <v>0.83599999999999997</v>
      </c>
      <c r="L705" s="236"/>
      <c r="M705" s="236"/>
      <c r="N705" s="236">
        <f>ROUND(L705*K705,3)</f>
        <v>0</v>
      </c>
      <c r="O705" s="236"/>
      <c r="P705" s="236"/>
      <c r="Q705" s="236"/>
      <c r="R705" s="141"/>
      <c r="T705" s="142" t="s">
        <v>5</v>
      </c>
      <c r="U705" s="43" t="s">
        <v>40</v>
      </c>
      <c r="V705" s="143">
        <v>0</v>
      </c>
      <c r="W705" s="143">
        <f>V705*K705</f>
        <v>0</v>
      </c>
      <c r="X705" s="143">
        <v>0</v>
      </c>
      <c r="Y705" s="143">
        <f>X705*K705</f>
        <v>0</v>
      </c>
      <c r="Z705" s="143">
        <v>0</v>
      </c>
      <c r="AA705" s="144">
        <f>Z705*K705</f>
        <v>0</v>
      </c>
      <c r="AR705" s="21" t="s">
        <v>243</v>
      </c>
      <c r="AT705" s="21" t="s">
        <v>141</v>
      </c>
      <c r="AU705" s="21" t="s">
        <v>146</v>
      </c>
      <c r="AY705" s="21" t="s">
        <v>140</v>
      </c>
      <c r="BE705" s="145">
        <f>IF(U705="základná",N705,0)</f>
        <v>0</v>
      </c>
      <c r="BF705" s="145">
        <f>IF(U705="znížená",N705,0)</f>
        <v>0</v>
      </c>
      <c r="BG705" s="145">
        <f>IF(U705="zákl. prenesená",N705,0)</f>
        <v>0</v>
      </c>
      <c r="BH705" s="145">
        <f>IF(U705="zníž. prenesená",N705,0)</f>
        <v>0</v>
      </c>
      <c r="BI705" s="145">
        <f>IF(U705="nulová",N705,0)</f>
        <v>0</v>
      </c>
      <c r="BJ705" s="21" t="s">
        <v>146</v>
      </c>
      <c r="BK705" s="146">
        <f>ROUND(L705*K705,3)</f>
        <v>0</v>
      </c>
      <c r="BL705" s="21" t="s">
        <v>243</v>
      </c>
      <c r="BM705" s="21" t="s">
        <v>1160</v>
      </c>
    </row>
    <row r="706" spans="2:65" s="9" customFormat="1" ht="29.85" customHeight="1">
      <c r="B706" s="125"/>
      <c r="C706" s="126"/>
      <c r="D706" s="135" t="s">
        <v>120</v>
      </c>
      <c r="E706" s="135"/>
      <c r="F706" s="135"/>
      <c r="G706" s="135"/>
      <c r="H706" s="135"/>
      <c r="I706" s="135"/>
      <c r="J706" s="135"/>
      <c r="K706" s="135"/>
      <c r="L706" s="135"/>
      <c r="M706" s="135"/>
      <c r="N706" s="252">
        <f>BK706</f>
        <v>0</v>
      </c>
      <c r="O706" s="253"/>
      <c r="P706" s="253"/>
      <c r="Q706" s="253"/>
      <c r="R706" s="128"/>
      <c r="T706" s="129"/>
      <c r="U706" s="126"/>
      <c r="V706" s="126"/>
      <c r="W706" s="130">
        <f>SUM(W707:W720)</f>
        <v>20.163042000000001</v>
      </c>
      <c r="X706" s="126"/>
      <c r="Y706" s="130">
        <f>SUM(Y707:Y720)</f>
        <v>0.51978999999999997</v>
      </c>
      <c r="Z706" s="126"/>
      <c r="AA706" s="131">
        <f>SUM(AA707:AA720)</f>
        <v>0</v>
      </c>
      <c r="AR706" s="132" t="s">
        <v>146</v>
      </c>
      <c r="AT706" s="133" t="s">
        <v>72</v>
      </c>
      <c r="AU706" s="133" t="s">
        <v>80</v>
      </c>
      <c r="AY706" s="132" t="s">
        <v>140</v>
      </c>
      <c r="BK706" s="134">
        <f>SUM(BK707:BK720)</f>
        <v>0</v>
      </c>
    </row>
    <row r="707" spans="2:65" s="1" customFormat="1" ht="38.25" customHeight="1">
      <c r="B707" s="136"/>
      <c r="C707" s="137" t="s">
        <v>1161</v>
      </c>
      <c r="D707" s="137" t="s">
        <v>141</v>
      </c>
      <c r="E707" s="138" t="s">
        <v>1162</v>
      </c>
      <c r="F707" s="235" t="s">
        <v>1163</v>
      </c>
      <c r="G707" s="235"/>
      <c r="H707" s="235"/>
      <c r="I707" s="235"/>
      <c r="J707" s="139" t="s">
        <v>201</v>
      </c>
      <c r="K707" s="140">
        <v>7.758</v>
      </c>
      <c r="L707" s="236"/>
      <c r="M707" s="236"/>
      <c r="N707" s="236">
        <f>ROUND(L707*K707,3)</f>
        <v>0</v>
      </c>
      <c r="O707" s="236"/>
      <c r="P707" s="236"/>
      <c r="Q707" s="236"/>
      <c r="R707" s="141"/>
      <c r="T707" s="142" t="s">
        <v>5</v>
      </c>
      <c r="U707" s="43" t="s">
        <v>40</v>
      </c>
      <c r="V707" s="143">
        <v>2.5990000000000002</v>
      </c>
      <c r="W707" s="143">
        <f>V707*K707</f>
        <v>20.163042000000001</v>
      </c>
      <c r="X707" s="143">
        <v>2.5000000000000001E-2</v>
      </c>
      <c r="Y707" s="143">
        <f>X707*K707</f>
        <v>0.19395000000000001</v>
      </c>
      <c r="Z707" s="143">
        <v>0</v>
      </c>
      <c r="AA707" s="144">
        <f>Z707*K707</f>
        <v>0</v>
      </c>
      <c r="AR707" s="21" t="s">
        <v>243</v>
      </c>
      <c r="AT707" s="21" t="s">
        <v>141</v>
      </c>
      <c r="AU707" s="21" t="s">
        <v>146</v>
      </c>
      <c r="AY707" s="21" t="s">
        <v>140</v>
      </c>
      <c r="BE707" s="145">
        <f>IF(U707="základná",N707,0)</f>
        <v>0</v>
      </c>
      <c r="BF707" s="145">
        <f>IF(U707="znížená",N707,0)</f>
        <v>0</v>
      </c>
      <c r="BG707" s="145">
        <f>IF(U707="zákl. prenesená",N707,0)</f>
        <v>0</v>
      </c>
      <c r="BH707" s="145">
        <f>IF(U707="zníž. prenesená",N707,0)</f>
        <v>0</v>
      </c>
      <c r="BI707" s="145">
        <f>IF(U707="nulová",N707,0)</f>
        <v>0</v>
      </c>
      <c r="BJ707" s="21" t="s">
        <v>146</v>
      </c>
      <c r="BK707" s="146">
        <f>ROUND(L707*K707,3)</f>
        <v>0</v>
      </c>
      <c r="BL707" s="21" t="s">
        <v>243</v>
      </c>
      <c r="BM707" s="21" t="s">
        <v>1164</v>
      </c>
    </row>
    <row r="708" spans="2:65" s="12" customFormat="1" ht="16.5" customHeight="1">
      <c r="B708" s="163"/>
      <c r="C708" s="164"/>
      <c r="D708" s="164"/>
      <c r="E708" s="165" t="s">
        <v>5</v>
      </c>
      <c r="F708" s="243" t="s">
        <v>1165</v>
      </c>
      <c r="G708" s="244"/>
      <c r="H708" s="244"/>
      <c r="I708" s="244"/>
      <c r="J708" s="164"/>
      <c r="K708" s="165" t="s">
        <v>5</v>
      </c>
      <c r="L708" s="164"/>
      <c r="M708" s="164"/>
      <c r="N708" s="164"/>
      <c r="O708" s="164"/>
      <c r="P708" s="164"/>
      <c r="Q708" s="164"/>
      <c r="R708" s="166"/>
      <c r="T708" s="167"/>
      <c r="U708" s="164"/>
      <c r="V708" s="164"/>
      <c r="W708" s="164"/>
      <c r="X708" s="164"/>
      <c r="Y708" s="164"/>
      <c r="Z708" s="164"/>
      <c r="AA708" s="168"/>
      <c r="AT708" s="169" t="s">
        <v>149</v>
      </c>
      <c r="AU708" s="169" t="s">
        <v>146</v>
      </c>
      <c r="AV708" s="12" t="s">
        <v>80</v>
      </c>
      <c r="AW708" s="12" t="s">
        <v>29</v>
      </c>
      <c r="AX708" s="12" t="s">
        <v>73</v>
      </c>
      <c r="AY708" s="169" t="s">
        <v>140</v>
      </c>
    </row>
    <row r="709" spans="2:65" s="12" customFormat="1" ht="16.5" customHeight="1">
      <c r="B709" s="163"/>
      <c r="C709" s="164"/>
      <c r="D709" s="164"/>
      <c r="E709" s="165" t="s">
        <v>5</v>
      </c>
      <c r="F709" s="245" t="s">
        <v>1166</v>
      </c>
      <c r="G709" s="246"/>
      <c r="H709" s="246"/>
      <c r="I709" s="246"/>
      <c r="J709" s="164"/>
      <c r="K709" s="165" t="s">
        <v>5</v>
      </c>
      <c r="L709" s="164"/>
      <c r="M709" s="164"/>
      <c r="N709" s="164"/>
      <c r="O709" s="164"/>
      <c r="P709" s="164"/>
      <c r="Q709" s="164"/>
      <c r="R709" s="166"/>
      <c r="T709" s="167"/>
      <c r="U709" s="164"/>
      <c r="V709" s="164"/>
      <c r="W709" s="164"/>
      <c r="X709" s="164"/>
      <c r="Y709" s="164"/>
      <c r="Z709" s="164"/>
      <c r="AA709" s="168"/>
      <c r="AT709" s="169" t="s">
        <v>149</v>
      </c>
      <c r="AU709" s="169" t="s">
        <v>146</v>
      </c>
      <c r="AV709" s="12" t="s">
        <v>80</v>
      </c>
      <c r="AW709" s="12" t="s">
        <v>29</v>
      </c>
      <c r="AX709" s="12" t="s">
        <v>73</v>
      </c>
      <c r="AY709" s="169" t="s">
        <v>140</v>
      </c>
    </row>
    <row r="710" spans="2:65" s="10" customFormat="1" ht="16.5" customHeight="1">
      <c r="B710" s="147"/>
      <c r="C710" s="148"/>
      <c r="D710" s="148"/>
      <c r="E710" s="149" t="s">
        <v>5</v>
      </c>
      <c r="F710" s="239" t="s">
        <v>1167</v>
      </c>
      <c r="G710" s="240"/>
      <c r="H710" s="240"/>
      <c r="I710" s="240"/>
      <c r="J710" s="148"/>
      <c r="K710" s="150">
        <v>1.8</v>
      </c>
      <c r="L710" s="148"/>
      <c r="M710" s="148"/>
      <c r="N710" s="148"/>
      <c r="O710" s="148"/>
      <c r="P710" s="148"/>
      <c r="Q710" s="148"/>
      <c r="R710" s="151"/>
      <c r="T710" s="152"/>
      <c r="U710" s="148"/>
      <c r="V710" s="148"/>
      <c r="W710" s="148"/>
      <c r="X710" s="148"/>
      <c r="Y710" s="148"/>
      <c r="Z710" s="148"/>
      <c r="AA710" s="153"/>
      <c r="AT710" s="154" t="s">
        <v>149</v>
      </c>
      <c r="AU710" s="154" t="s">
        <v>146</v>
      </c>
      <c r="AV710" s="10" t="s">
        <v>146</v>
      </c>
      <c r="AW710" s="10" t="s">
        <v>29</v>
      </c>
      <c r="AX710" s="10" t="s">
        <v>73</v>
      </c>
      <c r="AY710" s="154" t="s">
        <v>140</v>
      </c>
    </row>
    <row r="711" spans="2:65" s="12" customFormat="1" ht="16.5" customHeight="1">
      <c r="B711" s="163"/>
      <c r="C711" s="164"/>
      <c r="D711" s="164"/>
      <c r="E711" s="165" t="s">
        <v>5</v>
      </c>
      <c r="F711" s="245" t="s">
        <v>1168</v>
      </c>
      <c r="G711" s="246"/>
      <c r="H711" s="246"/>
      <c r="I711" s="246"/>
      <c r="J711" s="164"/>
      <c r="K711" s="165" t="s">
        <v>5</v>
      </c>
      <c r="L711" s="164"/>
      <c r="M711" s="164"/>
      <c r="N711" s="164"/>
      <c r="O711" s="164"/>
      <c r="P711" s="164"/>
      <c r="Q711" s="164"/>
      <c r="R711" s="166"/>
      <c r="T711" s="167"/>
      <c r="U711" s="164"/>
      <c r="V711" s="164"/>
      <c r="W711" s="164"/>
      <c r="X711" s="164"/>
      <c r="Y711" s="164"/>
      <c r="Z711" s="164"/>
      <c r="AA711" s="168"/>
      <c r="AT711" s="169" t="s">
        <v>149</v>
      </c>
      <c r="AU711" s="169" t="s">
        <v>146</v>
      </c>
      <c r="AV711" s="12" t="s">
        <v>80</v>
      </c>
      <c r="AW711" s="12" t="s">
        <v>29</v>
      </c>
      <c r="AX711" s="12" t="s">
        <v>73</v>
      </c>
      <c r="AY711" s="169" t="s">
        <v>140</v>
      </c>
    </row>
    <row r="712" spans="2:65" s="10" customFormat="1" ht="16.5" customHeight="1">
      <c r="B712" s="147"/>
      <c r="C712" s="148"/>
      <c r="D712" s="148"/>
      <c r="E712" s="149" t="s">
        <v>5</v>
      </c>
      <c r="F712" s="239" t="s">
        <v>1169</v>
      </c>
      <c r="G712" s="240"/>
      <c r="H712" s="240"/>
      <c r="I712" s="240"/>
      <c r="J712" s="148"/>
      <c r="K712" s="150">
        <v>1.5680000000000001</v>
      </c>
      <c r="L712" s="148"/>
      <c r="M712" s="148"/>
      <c r="N712" s="148"/>
      <c r="O712" s="148"/>
      <c r="P712" s="148"/>
      <c r="Q712" s="148"/>
      <c r="R712" s="151"/>
      <c r="T712" s="152"/>
      <c r="U712" s="148"/>
      <c r="V712" s="148"/>
      <c r="W712" s="148"/>
      <c r="X712" s="148"/>
      <c r="Y712" s="148"/>
      <c r="Z712" s="148"/>
      <c r="AA712" s="153"/>
      <c r="AT712" s="154" t="s">
        <v>149</v>
      </c>
      <c r="AU712" s="154" t="s">
        <v>146</v>
      </c>
      <c r="AV712" s="10" t="s">
        <v>146</v>
      </c>
      <c r="AW712" s="10" t="s">
        <v>29</v>
      </c>
      <c r="AX712" s="10" t="s">
        <v>73</v>
      </c>
      <c r="AY712" s="154" t="s">
        <v>140</v>
      </c>
    </row>
    <row r="713" spans="2:65" s="12" customFormat="1" ht="16.5" customHeight="1">
      <c r="B713" s="163"/>
      <c r="C713" s="164"/>
      <c r="D713" s="164"/>
      <c r="E713" s="165" t="s">
        <v>5</v>
      </c>
      <c r="F713" s="245" t="s">
        <v>1170</v>
      </c>
      <c r="G713" s="246"/>
      <c r="H713" s="246"/>
      <c r="I713" s="246"/>
      <c r="J713" s="164"/>
      <c r="K713" s="165" t="s">
        <v>5</v>
      </c>
      <c r="L713" s="164"/>
      <c r="M713" s="164"/>
      <c r="N713" s="164"/>
      <c r="O713" s="164"/>
      <c r="P713" s="164"/>
      <c r="Q713" s="164"/>
      <c r="R713" s="166"/>
      <c r="T713" s="167"/>
      <c r="U713" s="164"/>
      <c r="V713" s="164"/>
      <c r="W713" s="164"/>
      <c r="X713" s="164"/>
      <c r="Y713" s="164"/>
      <c r="Z713" s="164"/>
      <c r="AA713" s="168"/>
      <c r="AT713" s="169" t="s">
        <v>149</v>
      </c>
      <c r="AU713" s="169" t="s">
        <v>146</v>
      </c>
      <c r="AV713" s="12" t="s">
        <v>80</v>
      </c>
      <c r="AW713" s="12" t="s">
        <v>29</v>
      </c>
      <c r="AX713" s="12" t="s">
        <v>73</v>
      </c>
      <c r="AY713" s="169" t="s">
        <v>140</v>
      </c>
    </row>
    <row r="714" spans="2:65" s="10" customFormat="1" ht="25.5" customHeight="1">
      <c r="B714" s="147"/>
      <c r="C714" s="148"/>
      <c r="D714" s="148"/>
      <c r="E714" s="149" t="s">
        <v>5</v>
      </c>
      <c r="F714" s="239" t="s">
        <v>1171</v>
      </c>
      <c r="G714" s="240"/>
      <c r="H714" s="240"/>
      <c r="I714" s="240"/>
      <c r="J714" s="148"/>
      <c r="K714" s="150">
        <v>1.06</v>
      </c>
      <c r="L714" s="148"/>
      <c r="M714" s="148"/>
      <c r="N714" s="148"/>
      <c r="O714" s="148"/>
      <c r="P714" s="148"/>
      <c r="Q714" s="148"/>
      <c r="R714" s="151"/>
      <c r="T714" s="152"/>
      <c r="U714" s="148"/>
      <c r="V714" s="148"/>
      <c r="W714" s="148"/>
      <c r="X714" s="148"/>
      <c r="Y714" s="148"/>
      <c r="Z714" s="148"/>
      <c r="AA714" s="153"/>
      <c r="AT714" s="154" t="s">
        <v>149</v>
      </c>
      <c r="AU714" s="154" t="s">
        <v>146</v>
      </c>
      <c r="AV714" s="10" t="s">
        <v>146</v>
      </c>
      <c r="AW714" s="10" t="s">
        <v>29</v>
      </c>
      <c r="AX714" s="10" t="s">
        <v>73</v>
      </c>
      <c r="AY714" s="154" t="s">
        <v>140</v>
      </c>
    </row>
    <row r="715" spans="2:65" s="12" customFormat="1" ht="16.5" customHeight="1">
      <c r="B715" s="163"/>
      <c r="C715" s="164"/>
      <c r="D715" s="164"/>
      <c r="E715" s="165" t="s">
        <v>5</v>
      </c>
      <c r="F715" s="245" t="s">
        <v>1172</v>
      </c>
      <c r="G715" s="246"/>
      <c r="H715" s="246"/>
      <c r="I715" s="246"/>
      <c r="J715" s="164"/>
      <c r="K715" s="165" t="s">
        <v>5</v>
      </c>
      <c r="L715" s="164"/>
      <c r="M715" s="164"/>
      <c r="N715" s="164"/>
      <c r="O715" s="164"/>
      <c r="P715" s="164"/>
      <c r="Q715" s="164"/>
      <c r="R715" s="166"/>
      <c r="T715" s="167"/>
      <c r="U715" s="164"/>
      <c r="V715" s="164"/>
      <c r="W715" s="164"/>
      <c r="X715" s="164"/>
      <c r="Y715" s="164"/>
      <c r="Z715" s="164"/>
      <c r="AA715" s="168"/>
      <c r="AT715" s="169" t="s">
        <v>149</v>
      </c>
      <c r="AU715" s="169" t="s">
        <v>146</v>
      </c>
      <c r="AV715" s="12" t="s">
        <v>80</v>
      </c>
      <c r="AW715" s="12" t="s">
        <v>29</v>
      </c>
      <c r="AX715" s="12" t="s">
        <v>73</v>
      </c>
      <c r="AY715" s="169" t="s">
        <v>140</v>
      </c>
    </row>
    <row r="716" spans="2:65" s="10" customFormat="1" ht="16.5" customHeight="1">
      <c r="B716" s="147"/>
      <c r="C716" s="148"/>
      <c r="D716" s="148"/>
      <c r="E716" s="149" t="s">
        <v>5</v>
      </c>
      <c r="F716" s="239" t="s">
        <v>1173</v>
      </c>
      <c r="G716" s="240"/>
      <c r="H716" s="240"/>
      <c r="I716" s="240"/>
      <c r="J716" s="148"/>
      <c r="K716" s="150">
        <v>3.33</v>
      </c>
      <c r="L716" s="148"/>
      <c r="M716" s="148"/>
      <c r="N716" s="148"/>
      <c r="O716" s="148"/>
      <c r="P716" s="148"/>
      <c r="Q716" s="148"/>
      <c r="R716" s="151"/>
      <c r="T716" s="152"/>
      <c r="U716" s="148"/>
      <c r="V716" s="148"/>
      <c r="W716" s="148"/>
      <c r="X716" s="148"/>
      <c r="Y716" s="148"/>
      <c r="Z716" s="148"/>
      <c r="AA716" s="153"/>
      <c r="AT716" s="154" t="s">
        <v>149</v>
      </c>
      <c r="AU716" s="154" t="s">
        <v>146</v>
      </c>
      <c r="AV716" s="10" t="s">
        <v>146</v>
      </c>
      <c r="AW716" s="10" t="s">
        <v>29</v>
      </c>
      <c r="AX716" s="10" t="s">
        <v>73</v>
      </c>
      <c r="AY716" s="154" t="s">
        <v>140</v>
      </c>
    </row>
    <row r="717" spans="2:65" s="11" customFormat="1" ht="16.5" customHeight="1">
      <c r="B717" s="155"/>
      <c r="C717" s="156"/>
      <c r="D717" s="156"/>
      <c r="E717" s="157" t="s">
        <v>5</v>
      </c>
      <c r="F717" s="241" t="s">
        <v>156</v>
      </c>
      <c r="G717" s="242"/>
      <c r="H717" s="242"/>
      <c r="I717" s="242"/>
      <c r="J717" s="156"/>
      <c r="K717" s="158">
        <v>7.758</v>
      </c>
      <c r="L717" s="156"/>
      <c r="M717" s="156"/>
      <c r="N717" s="156"/>
      <c r="O717" s="156"/>
      <c r="P717" s="156"/>
      <c r="Q717" s="156"/>
      <c r="R717" s="159"/>
      <c r="T717" s="160"/>
      <c r="U717" s="156"/>
      <c r="V717" s="156"/>
      <c r="W717" s="156"/>
      <c r="X717" s="156"/>
      <c r="Y717" s="156"/>
      <c r="Z717" s="156"/>
      <c r="AA717" s="161"/>
      <c r="AT717" s="162" t="s">
        <v>149</v>
      </c>
      <c r="AU717" s="162" t="s">
        <v>146</v>
      </c>
      <c r="AV717" s="11" t="s">
        <v>145</v>
      </c>
      <c r="AW717" s="11" t="s">
        <v>29</v>
      </c>
      <c r="AX717" s="11" t="s">
        <v>80</v>
      </c>
      <c r="AY717" s="162" t="s">
        <v>140</v>
      </c>
    </row>
    <row r="718" spans="2:65" s="1" customFormat="1" ht="25.5" customHeight="1">
      <c r="B718" s="136"/>
      <c r="C718" s="170" t="s">
        <v>1174</v>
      </c>
      <c r="D718" s="170" t="s">
        <v>327</v>
      </c>
      <c r="E718" s="171" t="s">
        <v>1175</v>
      </c>
      <c r="F718" s="247" t="s">
        <v>1176</v>
      </c>
      <c r="G718" s="247"/>
      <c r="H718" s="247"/>
      <c r="I718" s="247"/>
      <c r="J718" s="172" t="s">
        <v>201</v>
      </c>
      <c r="K718" s="173">
        <v>8.1460000000000008</v>
      </c>
      <c r="L718" s="248"/>
      <c r="M718" s="248"/>
      <c r="N718" s="248">
        <f>ROUND(L718*K718,3)</f>
        <v>0</v>
      </c>
      <c r="O718" s="236"/>
      <c r="P718" s="236"/>
      <c r="Q718" s="236"/>
      <c r="R718" s="141"/>
      <c r="T718" s="142" t="s">
        <v>5</v>
      </c>
      <c r="U718" s="43" t="s">
        <v>40</v>
      </c>
      <c r="V718" s="143">
        <v>0</v>
      </c>
      <c r="W718" s="143">
        <f>V718*K718</f>
        <v>0</v>
      </c>
      <c r="X718" s="143">
        <v>0.04</v>
      </c>
      <c r="Y718" s="143">
        <f>X718*K718</f>
        <v>0.32584000000000002</v>
      </c>
      <c r="Z718" s="143">
        <v>0</v>
      </c>
      <c r="AA718" s="144">
        <f>Z718*K718</f>
        <v>0</v>
      </c>
      <c r="AR718" s="21" t="s">
        <v>326</v>
      </c>
      <c r="AT718" s="21" t="s">
        <v>327</v>
      </c>
      <c r="AU718" s="21" t="s">
        <v>146</v>
      </c>
      <c r="AY718" s="21" t="s">
        <v>140</v>
      </c>
      <c r="BE718" s="145">
        <f>IF(U718="základná",N718,0)</f>
        <v>0</v>
      </c>
      <c r="BF718" s="145">
        <f>IF(U718="znížená",N718,0)</f>
        <v>0</v>
      </c>
      <c r="BG718" s="145">
        <f>IF(U718="zákl. prenesená",N718,0)</f>
        <v>0</v>
      </c>
      <c r="BH718" s="145">
        <f>IF(U718="zníž. prenesená",N718,0)</f>
        <v>0</v>
      </c>
      <c r="BI718" s="145">
        <f>IF(U718="nulová",N718,0)</f>
        <v>0</v>
      </c>
      <c r="BJ718" s="21" t="s">
        <v>146</v>
      </c>
      <c r="BK718" s="146">
        <f>ROUND(L718*K718,3)</f>
        <v>0</v>
      </c>
      <c r="BL718" s="21" t="s">
        <v>243</v>
      </c>
      <c r="BM718" s="21" t="s">
        <v>1177</v>
      </c>
    </row>
    <row r="719" spans="2:65" s="1" customFormat="1" ht="24" customHeight="1">
      <c r="B719" s="34"/>
      <c r="C719" s="35"/>
      <c r="D719" s="35"/>
      <c r="E719" s="35"/>
      <c r="F719" s="249" t="s">
        <v>1156</v>
      </c>
      <c r="G719" s="250"/>
      <c r="H719" s="250"/>
      <c r="I719" s="250"/>
      <c r="J719" s="35"/>
      <c r="K719" s="35"/>
      <c r="L719" s="35"/>
      <c r="M719" s="35"/>
      <c r="N719" s="35"/>
      <c r="O719" s="35"/>
      <c r="P719" s="35"/>
      <c r="Q719" s="35"/>
      <c r="R719" s="36"/>
      <c r="T719" s="174"/>
      <c r="U719" s="35"/>
      <c r="V719" s="35"/>
      <c r="W719" s="35"/>
      <c r="X719" s="35"/>
      <c r="Y719" s="35"/>
      <c r="Z719" s="35"/>
      <c r="AA719" s="73"/>
      <c r="AT719" s="21" t="s">
        <v>449</v>
      </c>
      <c r="AU719" s="21" t="s">
        <v>146</v>
      </c>
    </row>
    <row r="720" spans="2:65" s="1" customFormat="1" ht="25.5" customHeight="1">
      <c r="B720" s="136"/>
      <c r="C720" s="137" t="s">
        <v>1178</v>
      </c>
      <c r="D720" s="137" t="s">
        <v>141</v>
      </c>
      <c r="E720" s="138" t="s">
        <v>1179</v>
      </c>
      <c r="F720" s="235" t="s">
        <v>1180</v>
      </c>
      <c r="G720" s="235"/>
      <c r="H720" s="235"/>
      <c r="I720" s="235"/>
      <c r="J720" s="139" t="s">
        <v>494</v>
      </c>
      <c r="K720" s="140">
        <v>4.2080000000000002</v>
      </c>
      <c r="L720" s="236"/>
      <c r="M720" s="236"/>
      <c r="N720" s="236">
        <f>ROUND(L720*K720,3)</f>
        <v>0</v>
      </c>
      <c r="O720" s="236"/>
      <c r="P720" s="236"/>
      <c r="Q720" s="236"/>
      <c r="R720" s="141"/>
      <c r="T720" s="142" t="s">
        <v>5</v>
      </c>
      <c r="U720" s="43" t="s">
        <v>40</v>
      </c>
      <c r="V720" s="143">
        <v>0</v>
      </c>
      <c r="W720" s="143">
        <f>V720*K720</f>
        <v>0</v>
      </c>
      <c r="X720" s="143">
        <v>0</v>
      </c>
      <c r="Y720" s="143">
        <f>X720*K720</f>
        <v>0</v>
      </c>
      <c r="Z720" s="143">
        <v>0</v>
      </c>
      <c r="AA720" s="144">
        <f>Z720*K720</f>
        <v>0</v>
      </c>
      <c r="AR720" s="21" t="s">
        <v>243</v>
      </c>
      <c r="AT720" s="21" t="s">
        <v>141</v>
      </c>
      <c r="AU720" s="21" t="s">
        <v>146</v>
      </c>
      <c r="AY720" s="21" t="s">
        <v>140</v>
      </c>
      <c r="BE720" s="145">
        <f>IF(U720="základná",N720,0)</f>
        <v>0</v>
      </c>
      <c r="BF720" s="145">
        <f>IF(U720="znížená",N720,0)</f>
        <v>0</v>
      </c>
      <c r="BG720" s="145">
        <f>IF(U720="zákl. prenesená",N720,0)</f>
        <v>0</v>
      </c>
      <c r="BH720" s="145">
        <f>IF(U720="zníž. prenesená",N720,0)</f>
        <v>0</v>
      </c>
      <c r="BI720" s="145">
        <f>IF(U720="nulová",N720,0)</f>
        <v>0</v>
      </c>
      <c r="BJ720" s="21" t="s">
        <v>146</v>
      </c>
      <c r="BK720" s="146">
        <f>ROUND(L720*K720,3)</f>
        <v>0</v>
      </c>
      <c r="BL720" s="21" t="s">
        <v>243</v>
      </c>
      <c r="BM720" s="21" t="s">
        <v>1181</v>
      </c>
    </row>
    <row r="721" spans="2:65" s="9" customFormat="1" ht="29.85" customHeight="1">
      <c r="B721" s="125"/>
      <c r="C721" s="126"/>
      <c r="D721" s="135" t="s">
        <v>121</v>
      </c>
      <c r="E721" s="135"/>
      <c r="F721" s="135"/>
      <c r="G721" s="135"/>
      <c r="H721" s="135"/>
      <c r="I721" s="135"/>
      <c r="J721" s="135"/>
      <c r="K721" s="135"/>
      <c r="L721" s="135"/>
      <c r="M721" s="135"/>
      <c r="N721" s="252">
        <f>BK721</f>
        <v>0</v>
      </c>
      <c r="O721" s="253"/>
      <c r="P721" s="253"/>
      <c r="Q721" s="253"/>
      <c r="R721" s="128"/>
      <c r="T721" s="129"/>
      <c r="U721" s="126"/>
      <c r="V721" s="126"/>
      <c r="W721" s="130">
        <f>SUM(W722:W794)</f>
        <v>127.73701329000002</v>
      </c>
      <c r="X721" s="126"/>
      <c r="Y721" s="130">
        <f>SUM(Y722:Y794)</f>
        <v>0.29048600999999996</v>
      </c>
      <c r="Z721" s="126"/>
      <c r="AA721" s="131">
        <f>SUM(AA722:AA794)</f>
        <v>0</v>
      </c>
      <c r="AR721" s="132" t="s">
        <v>146</v>
      </c>
      <c r="AT721" s="133" t="s">
        <v>72</v>
      </c>
      <c r="AU721" s="133" t="s">
        <v>80</v>
      </c>
      <c r="AY721" s="132" t="s">
        <v>140</v>
      </c>
      <c r="BK721" s="134">
        <f>SUM(BK722:BK794)</f>
        <v>0</v>
      </c>
    </row>
    <row r="722" spans="2:65" s="1" customFormat="1" ht="38.25" customHeight="1">
      <c r="B722" s="136"/>
      <c r="C722" s="137" t="s">
        <v>1182</v>
      </c>
      <c r="D722" s="137" t="s">
        <v>141</v>
      </c>
      <c r="E722" s="138" t="s">
        <v>1183</v>
      </c>
      <c r="F722" s="235" t="s">
        <v>1184</v>
      </c>
      <c r="G722" s="235"/>
      <c r="H722" s="235"/>
      <c r="I722" s="235"/>
      <c r="J722" s="139" t="s">
        <v>201</v>
      </c>
      <c r="K722" s="140">
        <v>16.638999999999999</v>
      </c>
      <c r="L722" s="236"/>
      <c r="M722" s="236"/>
      <c r="N722" s="236">
        <f>ROUND(L722*K722,3)</f>
        <v>0</v>
      </c>
      <c r="O722" s="236"/>
      <c r="P722" s="236"/>
      <c r="Q722" s="236"/>
      <c r="R722" s="141"/>
      <c r="T722" s="142" t="s">
        <v>5</v>
      </c>
      <c r="U722" s="43" t="s">
        <v>40</v>
      </c>
      <c r="V722" s="143">
        <v>0.16600000000000001</v>
      </c>
      <c r="W722" s="143">
        <f>V722*K722</f>
        <v>2.7620740000000001</v>
      </c>
      <c r="X722" s="143">
        <v>4.4000000000000002E-4</v>
      </c>
      <c r="Y722" s="143">
        <f>X722*K722</f>
        <v>7.3211600000000002E-3</v>
      </c>
      <c r="Z722" s="143">
        <v>0</v>
      </c>
      <c r="AA722" s="144">
        <f>Z722*K722</f>
        <v>0</v>
      </c>
      <c r="AR722" s="21" t="s">
        <v>243</v>
      </c>
      <c r="AT722" s="21" t="s">
        <v>141</v>
      </c>
      <c r="AU722" s="21" t="s">
        <v>146</v>
      </c>
      <c r="AY722" s="21" t="s">
        <v>140</v>
      </c>
      <c r="BE722" s="145">
        <f>IF(U722="základná",N722,0)</f>
        <v>0</v>
      </c>
      <c r="BF722" s="145">
        <f>IF(U722="znížená",N722,0)</f>
        <v>0</v>
      </c>
      <c r="BG722" s="145">
        <f>IF(U722="zákl. prenesená",N722,0)</f>
        <v>0</v>
      </c>
      <c r="BH722" s="145">
        <f>IF(U722="zníž. prenesená",N722,0)</f>
        <v>0</v>
      </c>
      <c r="BI722" s="145">
        <f>IF(U722="nulová",N722,0)</f>
        <v>0</v>
      </c>
      <c r="BJ722" s="21" t="s">
        <v>146</v>
      </c>
      <c r="BK722" s="146">
        <f>ROUND(L722*K722,3)</f>
        <v>0</v>
      </c>
      <c r="BL722" s="21" t="s">
        <v>243</v>
      </c>
      <c r="BM722" s="21" t="s">
        <v>1185</v>
      </c>
    </row>
    <row r="723" spans="2:65" s="12" customFormat="1" ht="16.5" customHeight="1">
      <c r="B723" s="163"/>
      <c r="C723" s="164"/>
      <c r="D723" s="164"/>
      <c r="E723" s="165" t="s">
        <v>5</v>
      </c>
      <c r="F723" s="243" t="s">
        <v>1186</v>
      </c>
      <c r="G723" s="244"/>
      <c r="H723" s="244"/>
      <c r="I723" s="244"/>
      <c r="J723" s="164"/>
      <c r="K723" s="165" t="s">
        <v>5</v>
      </c>
      <c r="L723" s="164"/>
      <c r="M723" s="164"/>
      <c r="N723" s="164"/>
      <c r="O723" s="164"/>
      <c r="P723" s="164"/>
      <c r="Q723" s="164"/>
      <c r="R723" s="166"/>
      <c r="T723" s="167"/>
      <c r="U723" s="164"/>
      <c r="V723" s="164"/>
      <c r="W723" s="164"/>
      <c r="X723" s="164"/>
      <c r="Y723" s="164"/>
      <c r="Z723" s="164"/>
      <c r="AA723" s="168"/>
      <c r="AT723" s="169" t="s">
        <v>149</v>
      </c>
      <c r="AU723" s="169" t="s">
        <v>146</v>
      </c>
      <c r="AV723" s="12" t="s">
        <v>80</v>
      </c>
      <c r="AW723" s="12" t="s">
        <v>29</v>
      </c>
      <c r="AX723" s="12" t="s">
        <v>73</v>
      </c>
      <c r="AY723" s="169" t="s">
        <v>140</v>
      </c>
    </row>
    <row r="724" spans="2:65" s="10" customFormat="1" ht="16.5" customHeight="1">
      <c r="B724" s="147"/>
      <c r="C724" s="148"/>
      <c r="D724" s="148"/>
      <c r="E724" s="149" t="s">
        <v>5</v>
      </c>
      <c r="F724" s="239" t="s">
        <v>1187</v>
      </c>
      <c r="G724" s="240"/>
      <c r="H724" s="240"/>
      <c r="I724" s="240"/>
      <c r="J724" s="148"/>
      <c r="K724" s="150">
        <v>6.85</v>
      </c>
      <c r="L724" s="148"/>
      <c r="M724" s="148"/>
      <c r="N724" s="148"/>
      <c r="O724" s="148"/>
      <c r="P724" s="148"/>
      <c r="Q724" s="148"/>
      <c r="R724" s="151"/>
      <c r="T724" s="152"/>
      <c r="U724" s="148"/>
      <c r="V724" s="148"/>
      <c r="W724" s="148"/>
      <c r="X724" s="148"/>
      <c r="Y724" s="148"/>
      <c r="Z724" s="148"/>
      <c r="AA724" s="153"/>
      <c r="AT724" s="154" t="s">
        <v>149</v>
      </c>
      <c r="AU724" s="154" t="s">
        <v>146</v>
      </c>
      <c r="AV724" s="10" t="s">
        <v>146</v>
      </c>
      <c r="AW724" s="10" t="s">
        <v>29</v>
      </c>
      <c r="AX724" s="10" t="s">
        <v>73</v>
      </c>
      <c r="AY724" s="154" t="s">
        <v>140</v>
      </c>
    </row>
    <row r="725" spans="2:65" s="12" customFormat="1" ht="16.5" customHeight="1">
      <c r="B725" s="163"/>
      <c r="C725" s="164"/>
      <c r="D725" s="164"/>
      <c r="E725" s="165" t="s">
        <v>5</v>
      </c>
      <c r="F725" s="245" t="s">
        <v>1188</v>
      </c>
      <c r="G725" s="246"/>
      <c r="H725" s="246"/>
      <c r="I725" s="246"/>
      <c r="J725" s="164"/>
      <c r="K725" s="165" t="s">
        <v>5</v>
      </c>
      <c r="L725" s="164"/>
      <c r="M725" s="164"/>
      <c r="N725" s="164"/>
      <c r="O725" s="164"/>
      <c r="P725" s="164"/>
      <c r="Q725" s="164"/>
      <c r="R725" s="166"/>
      <c r="T725" s="167"/>
      <c r="U725" s="164"/>
      <c r="V725" s="164"/>
      <c r="W725" s="164"/>
      <c r="X725" s="164"/>
      <c r="Y725" s="164"/>
      <c r="Z725" s="164"/>
      <c r="AA725" s="168"/>
      <c r="AT725" s="169" t="s">
        <v>149</v>
      </c>
      <c r="AU725" s="169" t="s">
        <v>146</v>
      </c>
      <c r="AV725" s="12" t="s">
        <v>80</v>
      </c>
      <c r="AW725" s="12" t="s">
        <v>29</v>
      </c>
      <c r="AX725" s="12" t="s">
        <v>73</v>
      </c>
      <c r="AY725" s="169" t="s">
        <v>140</v>
      </c>
    </row>
    <row r="726" spans="2:65" s="10" customFormat="1" ht="16.5" customHeight="1">
      <c r="B726" s="147"/>
      <c r="C726" s="148"/>
      <c r="D726" s="148"/>
      <c r="E726" s="149" t="s">
        <v>5</v>
      </c>
      <c r="F726" s="239" t="s">
        <v>1189</v>
      </c>
      <c r="G726" s="240"/>
      <c r="H726" s="240"/>
      <c r="I726" s="240"/>
      <c r="J726" s="148"/>
      <c r="K726" s="150">
        <v>0.92400000000000004</v>
      </c>
      <c r="L726" s="148"/>
      <c r="M726" s="148"/>
      <c r="N726" s="148"/>
      <c r="O726" s="148"/>
      <c r="P726" s="148"/>
      <c r="Q726" s="148"/>
      <c r="R726" s="151"/>
      <c r="T726" s="152"/>
      <c r="U726" s="148"/>
      <c r="V726" s="148"/>
      <c r="W726" s="148"/>
      <c r="X726" s="148"/>
      <c r="Y726" s="148"/>
      <c r="Z726" s="148"/>
      <c r="AA726" s="153"/>
      <c r="AT726" s="154" t="s">
        <v>149</v>
      </c>
      <c r="AU726" s="154" t="s">
        <v>146</v>
      </c>
      <c r="AV726" s="10" t="s">
        <v>146</v>
      </c>
      <c r="AW726" s="10" t="s">
        <v>29</v>
      </c>
      <c r="AX726" s="10" t="s">
        <v>73</v>
      </c>
      <c r="AY726" s="154" t="s">
        <v>140</v>
      </c>
    </row>
    <row r="727" spans="2:65" s="12" customFormat="1" ht="16.5" customHeight="1">
      <c r="B727" s="163"/>
      <c r="C727" s="164"/>
      <c r="D727" s="164"/>
      <c r="E727" s="165" t="s">
        <v>5</v>
      </c>
      <c r="F727" s="245" t="s">
        <v>1190</v>
      </c>
      <c r="G727" s="246"/>
      <c r="H727" s="246"/>
      <c r="I727" s="246"/>
      <c r="J727" s="164"/>
      <c r="K727" s="165" t="s">
        <v>5</v>
      </c>
      <c r="L727" s="164"/>
      <c r="M727" s="164"/>
      <c r="N727" s="164"/>
      <c r="O727" s="164"/>
      <c r="P727" s="164"/>
      <c r="Q727" s="164"/>
      <c r="R727" s="166"/>
      <c r="T727" s="167"/>
      <c r="U727" s="164"/>
      <c r="V727" s="164"/>
      <c r="W727" s="164"/>
      <c r="X727" s="164"/>
      <c r="Y727" s="164"/>
      <c r="Z727" s="164"/>
      <c r="AA727" s="168"/>
      <c r="AT727" s="169" t="s">
        <v>149</v>
      </c>
      <c r="AU727" s="169" t="s">
        <v>146</v>
      </c>
      <c r="AV727" s="12" t="s">
        <v>80</v>
      </c>
      <c r="AW727" s="12" t="s">
        <v>29</v>
      </c>
      <c r="AX727" s="12" t="s">
        <v>73</v>
      </c>
      <c r="AY727" s="169" t="s">
        <v>140</v>
      </c>
    </row>
    <row r="728" spans="2:65" s="10" customFormat="1" ht="16.5" customHeight="1">
      <c r="B728" s="147"/>
      <c r="C728" s="148"/>
      <c r="D728" s="148"/>
      <c r="E728" s="149" t="s">
        <v>5</v>
      </c>
      <c r="F728" s="239" t="s">
        <v>1191</v>
      </c>
      <c r="G728" s="240"/>
      <c r="H728" s="240"/>
      <c r="I728" s="240"/>
      <c r="J728" s="148"/>
      <c r="K728" s="150">
        <v>2.0150000000000001</v>
      </c>
      <c r="L728" s="148"/>
      <c r="M728" s="148"/>
      <c r="N728" s="148"/>
      <c r="O728" s="148"/>
      <c r="P728" s="148"/>
      <c r="Q728" s="148"/>
      <c r="R728" s="151"/>
      <c r="T728" s="152"/>
      <c r="U728" s="148"/>
      <c r="V728" s="148"/>
      <c r="W728" s="148"/>
      <c r="X728" s="148"/>
      <c r="Y728" s="148"/>
      <c r="Z728" s="148"/>
      <c r="AA728" s="153"/>
      <c r="AT728" s="154" t="s">
        <v>149</v>
      </c>
      <c r="AU728" s="154" t="s">
        <v>146</v>
      </c>
      <c r="AV728" s="10" t="s">
        <v>146</v>
      </c>
      <c r="AW728" s="10" t="s">
        <v>29</v>
      </c>
      <c r="AX728" s="10" t="s">
        <v>73</v>
      </c>
      <c r="AY728" s="154" t="s">
        <v>140</v>
      </c>
    </row>
    <row r="729" spans="2:65" s="12" customFormat="1" ht="16.5" customHeight="1">
      <c r="B729" s="163"/>
      <c r="C729" s="164"/>
      <c r="D729" s="164"/>
      <c r="E729" s="165" t="s">
        <v>5</v>
      </c>
      <c r="F729" s="245" t="s">
        <v>1192</v>
      </c>
      <c r="G729" s="246"/>
      <c r="H729" s="246"/>
      <c r="I729" s="246"/>
      <c r="J729" s="164"/>
      <c r="K729" s="165" t="s">
        <v>5</v>
      </c>
      <c r="L729" s="164"/>
      <c r="M729" s="164"/>
      <c r="N729" s="164"/>
      <c r="O729" s="164"/>
      <c r="P729" s="164"/>
      <c r="Q729" s="164"/>
      <c r="R729" s="166"/>
      <c r="T729" s="167"/>
      <c r="U729" s="164"/>
      <c r="V729" s="164"/>
      <c r="W729" s="164"/>
      <c r="X729" s="164"/>
      <c r="Y729" s="164"/>
      <c r="Z729" s="164"/>
      <c r="AA729" s="168"/>
      <c r="AT729" s="169" t="s">
        <v>149</v>
      </c>
      <c r="AU729" s="169" t="s">
        <v>146</v>
      </c>
      <c r="AV729" s="12" t="s">
        <v>80</v>
      </c>
      <c r="AW729" s="12" t="s">
        <v>29</v>
      </c>
      <c r="AX729" s="12" t="s">
        <v>73</v>
      </c>
      <c r="AY729" s="169" t="s">
        <v>140</v>
      </c>
    </row>
    <row r="730" spans="2:65" s="10" customFormat="1" ht="16.5" customHeight="1">
      <c r="B730" s="147"/>
      <c r="C730" s="148"/>
      <c r="D730" s="148"/>
      <c r="E730" s="149" t="s">
        <v>5</v>
      </c>
      <c r="F730" s="239" t="s">
        <v>1187</v>
      </c>
      <c r="G730" s="240"/>
      <c r="H730" s="240"/>
      <c r="I730" s="240"/>
      <c r="J730" s="148"/>
      <c r="K730" s="150">
        <v>6.85</v>
      </c>
      <c r="L730" s="148"/>
      <c r="M730" s="148"/>
      <c r="N730" s="148"/>
      <c r="O730" s="148"/>
      <c r="P730" s="148"/>
      <c r="Q730" s="148"/>
      <c r="R730" s="151"/>
      <c r="T730" s="152"/>
      <c r="U730" s="148"/>
      <c r="V730" s="148"/>
      <c r="W730" s="148"/>
      <c r="X730" s="148"/>
      <c r="Y730" s="148"/>
      <c r="Z730" s="148"/>
      <c r="AA730" s="153"/>
      <c r="AT730" s="154" t="s">
        <v>149</v>
      </c>
      <c r="AU730" s="154" t="s">
        <v>146</v>
      </c>
      <c r="AV730" s="10" t="s">
        <v>146</v>
      </c>
      <c r="AW730" s="10" t="s">
        <v>29</v>
      </c>
      <c r="AX730" s="10" t="s">
        <v>73</v>
      </c>
      <c r="AY730" s="154" t="s">
        <v>140</v>
      </c>
    </row>
    <row r="731" spans="2:65" s="11" customFormat="1" ht="16.5" customHeight="1">
      <c r="B731" s="155"/>
      <c r="C731" s="156"/>
      <c r="D731" s="156"/>
      <c r="E731" s="157" t="s">
        <v>5</v>
      </c>
      <c r="F731" s="241" t="s">
        <v>156</v>
      </c>
      <c r="G731" s="242"/>
      <c r="H731" s="242"/>
      <c r="I731" s="242"/>
      <c r="J731" s="156"/>
      <c r="K731" s="158">
        <v>16.638999999999999</v>
      </c>
      <c r="L731" s="156"/>
      <c r="M731" s="156"/>
      <c r="N731" s="156"/>
      <c r="O731" s="156"/>
      <c r="P731" s="156"/>
      <c r="Q731" s="156"/>
      <c r="R731" s="159"/>
      <c r="T731" s="160"/>
      <c r="U731" s="156"/>
      <c r="V731" s="156"/>
      <c r="W731" s="156"/>
      <c r="X731" s="156"/>
      <c r="Y731" s="156"/>
      <c r="Z731" s="156"/>
      <c r="AA731" s="161"/>
      <c r="AT731" s="162" t="s">
        <v>149</v>
      </c>
      <c r="AU731" s="162" t="s">
        <v>146</v>
      </c>
      <c r="AV731" s="11" t="s">
        <v>145</v>
      </c>
      <c r="AW731" s="11" t="s">
        <v>29</v>
      </c>
      <c r="AX731" s="11" t="s">
        <v>80</v>
      </c>
      <c r="AY731" s="162" t="s">
        <v>140</v>
      </c>
    </row>
    <row r="732" spans="2:65" s="1" customFormat="1" ht="25.5" customHeight="1">
      <c r="B732" s="136"/>
      <c r="C732" s="137" t="s">
        <v>1193</v>
      </c>
      <c r="D732" s="137" t="s">
        <v>141</v>
      </c>
      <c r="E732" s="138" t="s">
        <v>1194</v>
      </c>
      <c r="F732" s="235" t="s">
        <v>1195</v>
      </c>
      <c r="G732" s="235"/>
      <c r="H732" s="235"/>
      <c r="I732" s="235"/>
      <c r="J732" s="139" t="s">
        <v>201</v>
      </c>
      <c r="K732" s="140">
        <v>28.614999999999998</v>
      </c>
      <c r="L732" s="236"/>
      <c r="M732" s="236"/>
      <c r="N732" s="236">
        <f>ROUND(L732*K732,3)</f>
        <v>0</v>
      </c>
      <c r="O732" s="236"/>
      <c r="P732" s="236"/>
      <c r="Q732" s="236"/>
      <c r="R732" s="141"/>
      <c r="T732" s="142" t="s">
        <v>5</v>
      </c>
      <c r="U732" s="43" t="s">
        <v>40</v>
      </c>
      <c r="V732" s="143">
        <v>0.27500000000000002</v>
      </c>
      <c r="W732" s="143">
        <f>V732*K732</f>
        <v>7.8691250000000004</v>
      </c>
      <c r="X732" s="143">
        <v>2.2000000000000001E-4</v>
      </c>
      <c r="Y732" s="143">
        <f>X732*K732</f>
        <v>6.2953000000000002E-3</v>
      </c>
      <c r="Z732" s="143">
        <v>0</v>
      </c>
      <c r="AA732" s="144">
        <f>Z732*K732</f>
        <v>0</v>
      </c>
      <c r="AR732" s="21" t="s">
        <v>243</v>
      </c>
      <c r="AT732" s="21" t="s">
        <v>141</v>
      </c>
      <c r="AU732" s="21" t="s">
        <v>146</v>
      </c>
      <c r="AY732" s="21" t="s">
        <v>140</v>
      </c>
      <c r="BE732" s="145">
        <f>IF(U732="základná",N732,0)</f>
        <v>0</v>
      </c>
      <c r="BF732" s="145">
        <f>IF(U732="znížená",N732,0)</f>
        <v>0</v>
      </c>
      <c r="BG732" s="145">
        <f>IF(U732="zákl. prenesená",N732,0)</f>
        <v>0</v>
      </c>
      <c r="BH732" s="145">
        <f>IF(U732="zníž. prenesená",N732,0)</f>
        <v>0</v>
      </c>
      <c r="BI732" s="145">
        <f>IF(U732="nulová",N732,0)</f>
        <v>0</v>
      </c>
      <c r="BJ732" s="21" t="s">
        <v>146</v>
      </c>
      <c r="BK732" s="146">
        <f>ROUND(L732*K732,3)</f>
        <v>0</v>
      </c>
      <c r="BL732" s="21" t="s">
        <v>243</v>
      </c>
      <c r="BM732" s="21" t="s">
        <v>1196</v>
      </c>
    </row>
    <row r="733" spans="2:65" s="12" customFormat="1" ht="16.5" customHeight="1">
      <c r="B733" s="163"/>
      <c r="C733" s="164"/>
      <c r="D733" s="164"/>
      <c r="E733" s="165" t="s">
        <v>5</v>
      </c>
      <c r="F733" s="243" t="s">
        <v>1197</v>
      </c>
      <c r="G733" s="244"/>
      <c r="H733" s="244"/>
      <c r="I733" s="244"/>
      <c r="J733" s="164"/>
      <c r="K733" s="165" t="s">
        <v>5</v>
      </c>
      <c r="L733" s="164"/>
      <c r="M733" s="164"/>
      <c r="N733" s="164"/>
      <c r="O733" s="164"/>
      <c r="P733" s="164"/>
      <c r="Q733" s="164"/>
      <c r="R733" s="166"/>
      <c r="T733" s="167"/>
      <c r="U733" s="164"/>
      <c r="V733" s="164"/>
      <c r="W733" s="164"/>
      <c r="X733" s="164"/>
      <c r="Y733" s="164"/>
      <c r="Z733" s="164"/>
      <c r="AA733" s="168"/>
      <c r="AT733" s="169" t="s">
        <v>149</v>
      </c>
      <c r="AU733" s="169" t="s">
        <v>146</v>
      </c>
      <c r="AV733" s="12" t="s">
        <v>80</v>
      </c>
      <c r="AW733" s="12" t="s">
        <v>29</v>
      </c>
      <c r="AX733" s="12" t="s">
        <v>73</v>
      </c>
      <c r="AY733" s="169" t="s">
        <v>140</v>
      </c>
    </row>
    <row r="734" spans="2:65" s="10" customFormat="1" ht="16.5" customHeight="1">
      <c r="B734" s="147"/>
      <c r="C734" s="148"/>
      <c r="D734" s="148"/>
      <c r="E734" s="149" t="s">
        <v>5</v>
      </c>
      <c r="F734" s="239" t="s">
        <v>581</v>
      </c>
      <c r="G734" s="240"/>
      <c r="H734" s="240"/>
      <c r="I734" s="240"/>
      <c r="J734" s="148"/>
      <c r="K734" s="150">
        <v>2.2229999999999999</v>
      </c>
      <c r="L734" s="148"/>
      <c r="M734" s="148"/>
      <c r="N734" s="148"/>
      <c r="O734" s="148"/>
      <c r="P734" s="148"/>
      <c r="Q734" s="148"/>
      <c r="R734" s="151"/>
      <c r="T734" s="152"/>
      <c r="U734" s="148"/>
      <c r="V734" s="148"/>
      <c r="W734" s="148"/>
      <c r="X734" s="148"/>
      <c r="Y734" s="148"/>
      <c r="Z734" s="148"/>
      <c r="AA734" s="153"/>
      <c r="AT734" s="154" t="s">
        <v>149</v>
      </c>
      <c r="AU734" s="154" t="s">
        <v>146</v>
      </c>
      <c r="AV734" s="10" t="s">
        <v>146</v>
      </c>
      <c r="AW734" s="10" t="s">
        <v>29</v>
      </c>
      <c r="AX734" s="10" t="s">
        <v>73</v>
      </c>
      <c r="AY734" s="154" t="s">
        <v>140</v>
      </c>
    </row>
    <row r="735" spans="2:65" s="12" customFormat="1" ht="16.5" customHeight="1">
      <c r="B735" s="163"/>
      <c r="C735" s="164"/>
      <c r="D735" s="164"/>
      <c r="E735" s="165" t="s">
        <v>5</v>
      </c>
      <c r="F735" s="245" t="s">
        <v>571</v>
      </c>
      <c r="G735" s="246"/>
      <c r="H735" s="246"/>
      <c r="I735" s="246"/>
      <c r="J735" s="164"/>
      <c r="K735" s="165" t="s">
        <v>5</v>
      </c>
      <c r="L735" s="164"/>
      <c r="M735" s="164"/>
      <c r="N735" s="164"/>
      <c r="O735" s="164"/>
      <c r="P735" s="164"/>
      <c r="Q735" s="164"/>
      <c r="R735" s="166"/>
      <c r="T735" s="167"/>
      <c r="U735" s="164"/>
      <c r="V735" s="164"/>
      <c r="W735" s="164"/>
      <c r="X735" s="164"/>
      <c r="Y735" s="164"/>
      <c r="Z735" s="164"/>
      <c r="AA735" s="168"/>
      <c r="AT735" s="169" t="s">
        <v>149</v>
      </c>
      <c r="AU735" s="169" t="s">
        <v>146</v>
      </c>
      <c r="AV735" s="12" t="s">
        <v>80</v>
      </c>
      <c r="AW735" s="12" t="s">
        <v>29</v>
      </c>
      <c r="AX735" s="12" t="s">
        <v>73</v>
      </c>
      <c r="AY735" s="169" t="s">
        <v>140</v>
      </c>
    </row>
    <row r="736" spans="2:65" s="10" customFormat="1" ht="16.5" customHeight="1">
      <c r="B736" s="147"/>
      <c r="C736" s="148"/>
      <c r="D736" s="148"/>
      <c r="E736" s="149" t="s">
        <v>5</v>
      </c>
      <c r="F736" s="239" t="s">
        <v>1198</v>
      </c>
      <c r="G736" s="240"/>
      <c r="H736" s="240"/>
      <c r="I736" s="240"/>
      <c r="J736" s="148"/>
      <c r="K736" s="150">
        <v>6.49</v>
      </c>
      <c r="L736" s="148"/>
      <c r="M736" s="148"/>
      <c r="N736" s="148"/>
      <c r="O736" s="148"/>
      <c r="P736" s="148"/>
      <c r="Q736" s="148"/>
      <c r="R736" s="151"/>
      <c r="T736" s="152"/>
      <c r="U736" s="148"/>
      <c r="V736" s="148"/>
      <c r="W736" s="148"/>
      <c r="X736" s="148"/>
      <c r="Y736" s="148"/>
      <c r="Z736" s="148"/>
      <c r="AA736" s="153"/>
      <c r="AT736" s="154" t="s">
        <v>149</v>
      </c>
      <c r="AU736" s="154" t="s">
        <v>146</v>
      </c>
      <c r="AV736" s="10" t="s">
        <v>146</v>
      </c>
      <c r="AW736" s="10" t="s">
        <v>29</v>
      </c>
      <c r="AX736" s="10" t="s">
        <v>73</v>
      </c>
      <c r="AY736" s="154" t="s">
        <v>140</v>
      </c>
    </row>
    <row r="737" spans="2:65" s="12" customFormat="1" ht="16.5" customHeight="1">
      <c r="B737" s="163"/>
      <c r="C737" s="164"/>
      <c r="D737" s="164"/>
      <c r="E737" s="165" t="s">
        <v>5</v>
      </c>
      <c r="F737" s="245" t="s">
        <v>573</v>
      </c>
      <c r="G737" s="246"/>
      <c r="H737" s="246"/>
      <c r="I737" s="246"/>
      <c r="J737" s="164"/>
      <c r="K737" s="165" t="s">
        <v>5</v>
      </c>
      <c r="L737" s="164"/>
      <c r="M737" s="164"/>
      <c r="N737" s="164"/>
      <c r="O737" s="164"/>
      <c r="P737" s="164"/>
      <c r="Q737" s="164"/>
      <c r="R737" s="166"/>
      <c r="T737" s="167"/>
      <c r="U737" s="164"/>
      <c r="V737" s="164"/>
      <c r="W737" s="164"/>
      <c r="X737" s="164"/>
      <c r="Y737" s="164"/>
      <c r="Z737" s="164"/>
      <c r="AA737" s="168"/>
      <c r="AT737" s="169" t="s">
        <v>149</v>
      </c>
      <c r="AU737" s="169" t="s">
        <v>146</v>
      </c>
      <c r="AV737" s="12" t="s">
        <v>80</v>
      </c>
      <c r="AW737" s="12" t="s">
        <v>29</v>
      </c>
      <c r="AX737" s="12" t="s">
        <v>73</v>
      </c>
      <c r="AY737" s="169" t="s">
        <v>140</v>
      </c>
    </row>
    <row r="738" spans="2:65" s="10" customFormat="1" ht="16.5" customHeight="1">
      <c r="B738" s="147"/>
      <c r="C738" s="148"/>
      <c r="D738" s="148"/>
      <c r="E738" s="149" t="s">
        <v>5</v>
      </c>
      <c r="F738" s="239" t="s">
        <v>1199</v>
      </c>
      <c r="G738" s="240"/>
      <c r="H738" s="240"/>
      <c r="I738" s="240"/>
      <c r="J738" s="148"/>
      <c r="K738" s="150">
        <v>4.62</v>
      </c>
      <c r="L738" s="148"/>
      <c r="M738" s="148"/>
      <c r="N738" s="148"/>
      <c r="O738" s="148"/>
      <c r="P738" s="148"/>
      <c r="Q738" s="148"/>
      <c r="R738" s="151"/>
      <c r="T738" s="152"/>
      <c r="U738" s="148"/>
      <c r="V738" s="148"/>
      <c r="W738" s="148"/>
      <c r="X738" s="148"/>
      <c r="Y738" s="148"/>
      <c r="Z738" s="148"/>
      <c r="AA738" s="153"/>
      <c r="AT738" s="154" t="s">
        <v>149</v>
      </c>
      <c r="AU738" s="154" t="s">
        <v>146</v>
      </c>
      <c r="AV738" s="10" t="s">
        <v>146</v>
      </c>
      <c r="AW738" s="10" t="s">
        <v>29</v>
      </c>
      <c r="AX738" s="10" t="s">
        <v>73</v>
      </c>
      <c r="AY738" s="154" t="s">
        <v>140</v>
      </c>
    </row>
    <row r="739" spans="2:65" s="12" customFormat="1" ht="16.5" customHeight="1">
      <c r="B739" s="163"/>
      <c r="C739" s="164"/>
      <c r="D739" s="164"/>
      <c r="E739" s="165" t="s">
        <v>5</v>
      </c>
      <c r="F739" s="245" t="s">
        <v>575</v>
      </c>
      <c r="G739" s="246"/>
      <c r="H739" s="246"/>
      <c r="I739" s="246"/>
      <c r="J739" s="164"/>
      <c r="K739" s="165" t="s">
        <v>5</v>
      </c>
      <c r="L739" s="164"/>
      <c r="M739" s="164"/>
      <c r="N739" s="164"/>
      <c r="O739" s="164"/>
      <c r="P739" s="164"/>
      <c r="Q739" s="164"/>
      <c r="R739" s="166"/>
      <c r="T739" s="167"/>
      <c r="U739" s="164"/>
      <c r="V739" s="164"/>
      <c r="W739" s="164"/>
      <c r="X739" s="164"/>
      <c r="Y739" s="164"/>
      <c r="Z739" s="164"/>
      <c r="AA739" s="168"/>
      <c r="AT739" s="169" t="s">
        <v>149</v>
      </c>
      <c r="AU739" s="169" t="s">
        <v>146</v>
      </c>
      <c r="AV739" s="12" t="s">
        <v>80</v>
      </c>
      <c r="AW739" s="12" t="s">
        <v>29</v>
      </c>
      <c r="AX739" s="12" t="s">
        <v>73</v>
      </c>
      <c r="AY739" s="169" t="s">
        <v>140</v>
      </c>
    </row>
    <row r="740" spans="2:65" s="10" customFormat="1" ht="16.5" customHeight="1">
      <c r="B740" s="147"/>
      <c r="C740" s="148"/>
      <c r="D740" s="148"/>
      <c r="E740" s="149" t="s">
        <v>5</v>
      </c>
      <c r="F740" s="239" t="s">
        <v>1200</v>
      </c>
      <c r="G740" s="240"/>
      <c r="H740" s="240"/>
      <c r="I740" s="240"/>
      <c r="J740" s="148"/>
      <c r="K740" s="150">
        <v>7.2619999999999996</v>
      </c>
      <c r="L740" s="148"/>
      <c r="M740" s="148"/>
      <c r="N740" s="148"/>
      <c r="O740" s="148"/>
      <c r="P740" s="148"/>
      <c r="Q740" s="148"/>
      <c r="R740" s="151"/>
      <c r="T740" s="152"/>
      <c r="U740" s="148"/>
      <c r="V740" s="148"/>
      <c r="W740" s="148"/>
      <c r="X740" s="148"/>
      <c r="Y740" s="148"/>
      <c r="Z740" s="148"/>
      <c r="AA740" s="153"/>
      <c r="AT740" s="154" t="s">
        <v>149</v>
      </c>
      <c r="AU740" s="154" t="s">
        <v>146</v>
      </c>
      <c r="AV740" s="10" t="s">
        <v>146</v>
      </c>
      <c r="AW740" s="10" t="s">
        <v>29</v>
      </c>
      <c r="AX740" s="10" t="s">
        <v>73</v>
      </c>
      <c r="AY740" s="154" t="s">
        <v>140</v>
      </c>
    </row>
    <row r="741" spans="2:65" s="12" customFormat="1" ht="16.5" customHeight="1">
      <c r="B741" s="163"/>
      <c r="C741" s="164"/>
      <c r="D741" s="164"/>
      <c r="E741" s="165" t="s">
        <v>5</v>
      </c>
      <c r="F741" s="245" t="s">
        <v>454</v>
      </c>
      <c r="G741" s="246"/>
      <c r="H741" s="246"/>
      <c r="I741" s="246"/>
      <c r="J741" s="164"/>
      <c r="K741" s="165" t="s">
        <v>5</v>
      </c>
      <c r="L741" s="164"/>
      <c r="M741" s="164"/>
      <c r="N741" s="164"/>
      <c r="O741" s="164"/>
      <c r="P741" s="164"/>
      <c r="Q741" s="164"/>
      <c r="R741" s="166"/>
      <c r="T741" s="167"/>
      <c r="U741" s="164"/>
      <c r="V741" s="164"/>
      <c r="W741" s="164"/>
      <c r="X741" s="164"/>
      <c r="Y741" s="164"/>
      <c r="Z741" s="164"/>
      <c r="AA741" s="168"/>
      <c r="AT741" s="169" t="s">
        <v>149</v>
      </c>
      <c r="AU741" s="169" t="s">
        <v>146</v>
      </c>
      <c r="AV741" s="12" t="s">
        <v>80</v>
      </c>
      <c r="AW741" s="12" t="s">
        <v>29</v>
      </c>
      <c r="AX741" s="12" t="s">
        <v>73</v>
      </c>
      <c r="AY741" s="169" t="s">
        <v>140</v>
      </c>
    </row>
    <row r="742" spans="2:65" s="10" customFormat="1" ht="16.5" customHeight="1">
      <c r="B742" s="147"/>
      <c r="C742" s="148"/>
      <c r="D742" s="148"/>
      <c r="E742" s="149" t="s">
        <v>5</v>
      </c>
      <c r="F742" s="239" t="s">
        <v>579</v>
      </c>
      <c r="G742" s="240"/>
      <c r="H742" s="240"/>
      <c r="I742" s="240"/>
      <c r="J742" s="148"/>
      <c r="K742" s="150">
        <v>2.88</v>
      </c>
      <c r="L742" s="148"/>
      <c r="M742" s="148"/>
      <c r="N742" s="148"/>
      <c r="O742" s="148"/>
      <c r="P742" s="148"/>
      <c r="Q742" s="148"/>
      <c r="R742" s="151"/>
      <c r="T742" s="152"/>
      <c r="U742" s="148"/>
      <c r="V742" s="148"/>
      <c r="W742" s="148"/>
      <c r="X742" s="148"/>
      <c r="Y742" s="148"/>
      <c r="Z742" s="148"/>
      <c r="AA742" s="153"/>
      <c r="AT742" s="154" t="s">
        <v>149</v>
      </c>
      <c r="AU742" s="154" t="s">
        <v>146</v>
      </c>
      <c r="AV742" s="10" t="s">
        <v>146</v>
      </c>
      <c r="AW742" s="10" t="s">
        <v>29</v>
      </c>
      <c r="AX742" s="10" t="s">
        <v>73</v>
      </c>
      <c r="AY742" s="154" t="s">
        <v>140</v>
      </c>
    </row>
    <row r="743" spans="2:65" s="12" customFormat="1" ht="16.5" customHeight="1">
      <c r="B743" s="163"/>
      <c r="C743" s="164"/>
      <c r="D743" s="164"/>
      <c r="E743" s="165" t="s">
        <v>5</v>
      </c>
      <c r="F743" s="245" t="s">
        <v>1201</v>
      </c>
      <c r="G743" s="246"/>
      <c r="H743" s="246"/>
      <c r="I743" s="246"/>
      <c r="J743" s="164"/>
      <c r="K743" s="165" t="s">
        <v>5</v>
      </c>
      <c r="L743" s="164"/>
      <c r="M743" s="164"/>
      <c r="N743" s="164"/>
      <c r="O743" s="164"/>
      <c r="P743" s="164"/>
      <c r="Q743" s="164"/>
      <c r="R743" s="166"/>
      <c r="T743" s="167"/>
      <c r="U743" s="164"/>
      <c r="V743" s="164"/>
      <c r="W743" s="164"/>
      <c r="X743" s="164"/>
      <c r="Y743" s="164"/>
      <c r="Z743" s="164"/>
      <c r="AA743" s="168"/>
      <c r="AT743" s="169" t="s">
        <v>149</v>
      </c>
      <c r="AU743" s="169" t="s">
        <v>146</v>
      </c>
      <c r="AV743" s="12" t="s">
        <v>80</v>
      </c>
      <c r="AW743" s="12" t="s">
        <v>29</v>
      </c>
      <c r="AX743" s="12" t="s">
        <v>73</v>
      </c>
      <c r="AY743" s="169" t="s">
        <v>140</v>
      </c>
    </row>
    <row r="744" spans="2:65" s="10" customFormat="1" ht="16.5" customHeight="1">
      <c r="B744" s="147"/>
      <c r="C744" s="148"/>
      <c r="D744" s="148"/>
      <c r="E744" s="149" t="s">
        <v>5</v>
      </c>
      <c r="F744" s="239" t="s">
        <v>1202</v>
      </c>
      <c r="G744" s="240"/>
      <c r="H744" s="240"/>
      <c r="I744" s="240"/>
      <c r="J744" s="148"/>
      <c r="K744" s="150">
        <v>5.14</v>
      </c>
      <c r="L744" s="148"/>
      <c r="M744" s="148"/>
      <c r="N744" s="148"/>
      <c r="O744" s="148"/>
      <c r="P744" s="148"/>
      <c r="Q744" s="148"/>
      <c r="R744" s="151"/>
      <c r="T744" s="152"/>
      <c r="U744" s="148"/>
      <c r="V744" s="148"/>
      <c r="W744" s="148"/>
      <c r="X744" s="148"/>
      <c r="Y744" s="148"/>
      <c r="Z744" s="148"/>
      <c r="AA744" s="153"/>
      <c r="AT744" s="154" t="s">
        <v>149</v>
      </c>
      <c r="AU744" s="154" t="s">
        <v>146</v>
      </c>
      <c r="AV744" s="10" t="s">
        <v>146</v>
      </c>
      <c r="AW744" s="10" t="s">
        <v>29</v>
      </c>
      <c r="AX744" s="10" t="s">
        <v>73</v>
      </c>
      <c r="AY744" s="154" t="s">
        <v>140</v>
      </c>
    </row>
    <row r="745" spans="2:65" s="11" customFormat="1" ht="16.5" customHeight="1">
      <c r="B745" s="155"/>
      <c r="C745" s="156"/>
      <c r="D745" s="156"/>
      <c r="E745" s="157" t="s">
        <v>5</v>
      </c>
      <c r="F745" s="241" t="s">
        <v>156</v>
      </c>
      <c r="G745" s="242"/>
      <c r="H745" s="242"/>
      <c r="I745" s="242"/>
      <c r="J745" s="156"/>
      <c r="K745" s="158">
        <v>28.614999999999998</v>
      </c>
      <c r="L745" s="156"/>
      <c r="M745" s="156"/>
      <c r="N745" s="156"/>
      <c r="O745" s="156"/>
      <c r="P745" s="156"/>
      <c r="Q745" s="156"/>
      <c r="R745" s="159"/>
      <c r="T745" s="160"/>
      <c r="U745" s="156"/>
      <c r="V745" s="156"/>
      <c r="W745" s="156"/>
      <c r="X745" s="156"/>
      <c r="Y745" s="156"/>
      <c r="Z745" s="156"/>
      <c r="AA745" s="161"/>
      <c r="AT745" s="162" t="s">
        <v>149</v>
      </c>
      <c r="AU745" s="162" t="s">
        <v>146</v>
      </c>
      <c r="AV745" s="11" t="s">
        <v>145</v>
      </c>
      <c r="AW745" s="11" t="s">
        <v>29</v>
      </c>
      <c r="AX745" s="11" t="s">
        <v>80</v>
      </c>
      <c r="AY745" s="162" t="s">
        <v>140</v>
      </c>
    </row>
    <row r="746" spans="2:65" s="1" customFormat="1" ht="38.25" customHeight="1">
      <c r="B746" s="136"/>
      <c r="C746" s="137" t="s">
        <v>1203</v>
      </c>
      <c r="D746" s="137" t="s">
        <v>141</v>
      </c>
      <c r="E746" s="138" t="s">
        <v>1204</v>
      </c>
      <c r="F746" s="235" t="s">
        <v>1205</v>
      </c>
      <c r="G746" s="235"/>
      <c r="H746" s="235"/>
      <c r="I746" s="235"/>
      <c r="J746" s="139" t="s">
        <v>201</v>
      </c>
      <c r="K746" s="140">
        <v>14.688000000000001</v>
      </c>
      <c r="L746" s="236"/>
      <c r="M746" s="236"/>
      <c r="N746" s="236">
        <f>ROUND(L746*K746,3)</f>
        <v>0</v>
      </c>
      <c r="O746" s="236"/>
      <c r="P746" s="236"/>
      <c r="Q746" s="236"/>
      <c r="R746" s="141"/>
      <c r="T746" s="142" t="s">
        <v>5</v>
      </c>
      <c r="U746" s="43" t="s">
        <v>40</v>
      </c>
      <c r="V746" s="143">
        <v>8.4000000000000005E-2</v>
      </c>
      <c r="W746" s="143">
        <f>V746*K746</f>
        <v>1.2337920000000002</v>
      </c>
      <c r="X746" s="143">
        <v>2.2000000000000001E-4</v>
      </c>
      <c r="Y746" s="143">
        <f>X746*K746</f>
        <v>3.2313600000000004E-3</v>
      </c>
      <c r="Z746" s="143">
        <v>0</v>
      </c>
      <c r="AA746" s="144">
        <f>Z746*K746</f>
        <v>0</v>
      </c>
      <c r="AR746" s="21" t="s">
        <v>243</v>
      </c>
      <c r="AT746" s="21" t="s">
        <v>141</v>
      </c>
      <c r="AU746" s="21" t="s">
        <v>146</v>
      </c>
      <c r="AY746" s="21" t="s">
        <v>140</v>
      </c>
      <c r="BE746" s="145">
        <f>IF(U746="základná",N746,0)</f>
        <v>0</v>
      </c>
      <c r="BF746" s="145">
        <f>IF(U746="znížená",N746,0)</f>
        <v>0</v>
      </c>
      <c r="BG746" s="145">
        <f>IF(U746="zákl. prenesená",N746,0)</f>
        <v>0</v>
      </c>
      <c r="BH746" s="145">
        <f>IF(U746="zníž. prenesená",N746,0)</f>
        <v>0</v>
      </c>
      <c r="BI746" s="145">
        <f>IF(U746="nulová",N746,0)</f>
        <v>0</v>
      </c>
      <c r="BJ746" s="21" t="s">
        <v>146</v>
      </c>
      <c r="BK746" s="146">
        <f>ROUND(L746*K746,3)</f>
        <v>0</v>
      </c>
      <c r="BL746" s="21" t="s">
        <v>243</v>
      </c>
      <c r="BM746" s="21" t="s">
        <v>1206</v>
      </c>
    </row>
    <row r="747" spans="2:65" s="12" customFormat="1" ht="16.5" customHeight="1">
      <c r="B747" s="163"/>
      <c r="C747" s="164"/>
      <c r="D747" s="164"/>
      <c r="E747" s="165" t="s">
        <v>5</v>
      </c>
      <c r="F747" s="243" t="s">
        <v>1207</v>
      </c>
      <c r="G747" s="244"/>
      <c r="H747" s="244"/>
      <c r="I747" s="244"/>
      <c r="J747" s="164"/>
      <c r="K747" s="165" t="s">
        <v>5</v>
      </c>
      <c r="L747" s="164"/>
      <c r="M747" s="164"/>
      <c r="N747" s="164"/>
      <c r="O747" s="164"/>
      <c r="P747" s="164"/>
      <c r="Q747" s="164"/>
      <c r="R747" s="166"/>
      <c r="T747" s="167"/>
      <c r="U747" s="164"/>
      <c r="V747" s="164"/>
      <c r="W747" s="164"/>
      <c r="X747" s="164"/>
      <c r="Y747" s="164"/>
      <c r="Z747" s="164"/>
      <c r="AA747" s="168"/>
      <c r="AT747" s="169" t="s">
        <v>149</v>
      </c>
      <c r="AU747" s="169" t="s">
        <v>146</v>
      </c>
      <c r="AV747" s="12" t="s">
        <v>80</v>
      </c>
      <c r="AW747" s="12" t="s">
        <v>29</v>
      </c>
      <c r="AX747" s="12" t="s">
        <v>73</v>
      </c>
      <c r="AY747" s="169" t="s">
        <v>140</v>
      </c>
    </row>
    <row r="748" spans="2:65" s="10" customFormat="1" ht="16.5" customHeight="1">
      <c r="B748" s="147"/>
      <c r="C748" s="148"/>
      <c r="D748" s="148"/>
      <c r="E748" s="149" t="s">
        <v>5</v>
      </c>
      <c r="F748" s="239" t="s">
        <v>585</v>
      </c>
      <c r="G748" s="240"/>
      <c r="H748" s="240"/>
      <c r="I748" s="240"/>
      <c r="J748" s="148"/>
      <c r="K748" s="150">
        <v>14.688000000000001</v>
      </c>
      <c r="L748" s="148"/>
      <c r="M748" s="148"/>
      <c r="N748" s="148"/>
      <c r="O748" s="148"/>
      <c r="P748" s="148"/>
      <c r="Q748" s="148"/>
      <c r="R748" s="151"/>
      <c r="T748" s="152"/>
      <c r="U748" s="148"/>
      <c r="V748" s="148"/>
      <c r="W748" s="148"/>
      <c r="X748" s="148"/>
      <c r="Y748" s="148"/>
      <c r="Z748" s="148"/>
      <c r="AA748" s="153"/>
      <c r="AT748" s="154" t="s">
        <v>149</v>
      </c>
      <c r="AU748" s="154" t="s">
        <v>146</v>
      </c>
      <c r="AV748" s="10" t="s">
        <v>146</v>
      </c>
      <c r="AW748" s="10" t="s">
        <v>29</v>
      </c>
      <c r="AX748" s="10" t="s">
        <v>80</v>
      </c>
      <c r="AY748" s="154" t="s">
        <v>140</v>
      </c>
    </row>
    <row r="749" spans="2:65" s="1" customFormat="1" ht="25.5" customHeight="1">
      <c r="B749" s="136"/>
      <c r="C749" s="137" t="s">
        <v>1208</v>
      </c>
      <c r="D749" s="137" t="s">
        <v>141</v>
      </c>
      <c r="E749" s="138" t="s">
        <v>1209</v>
      </c>
      <c r="F749" s="235" t="s">
        <v>1210</v>
      </c>
      <c r="G749" s="235"/>
      <c r="H749" s="235"/>
      <c r="I749" s="235"/>
      <c r="J749" s="139" t="s">
        <v>201</v>
      </c>
      <c r="K749" s="140">
        <v>398.08300000000003</v>
      </c>
      <c r="L749" s="236"/>
      <c r="M749" s="236"/>
      <c r="N749" s="236">
        <f>ROUND(L749*K749,3)</f>
        <v>0</v>
      </c>
      <c r="O749" s="236"/>
      <c r="P749" s="236"/>
      <c r="Q749" s="236"/>
      <c r="R749" s="141"/>
      <c r="T749" s="142" t="s">
        <v>5</v>
      </c>
      <c r="U749" s="43" t="s">
        <v>40</v>
      </c>
      <c r="V749" s="143">
        <v>0.182</v>
      </c>
      <c r="W749" s="143">
        <f>V749*K749</f>
        <v>72.45110600000001</v>
      </c>
      <c r="X749" s="143">
        <v>3.2000000000000003E-4</v>
      </c>
      <c r="Y749" s="143">
        <f>X749*K749</f>
        <v>0.12738656000000001</v>
      </c>
      <c r="Z749" s="143">
        <v>0</v>
      </c>
      <c r="AA749" s="144">
        <f>Z749*K749</f>
        <v>0</v>
      </c>
      <c r="AR749" s="21" t="s">
        <v>243</v>
      </c>
      <c r="AT749" s="21" t="s">
        <v>141</v>
      </c>
      <c r="AU749" s="21" t="s">
        <v>146</v>
      </c>
      <c r="AY749" s="21" t="s">
        <v>140</v>
      </c>
      <c r="BE749" s="145">
        <f>IF(U749="základná",N749,0)</f>
        <v>0</v>
      </c>
      <c r="BF749" s="145">
        <f>IF(U749="znížená",N749,0)</f>
        <v>0</v>
      </c>
      <c r="BG749" s="145">
        <f>IF(U749="zákl. prenesená",N749,0)</f>
        <v>0</v>
      </c>
      <c r="BH749" s="145">
        <f>IF(U749="zníž. prenesená",N749,0)</f>
        <v>0</v>
      </c>
      <c r="BI749" s="145">
        <f>IF(U749="nulová",N749,0)</f>
        <v>0</v>
      </c>
      <c r="BJ749" s="21" t="s">
        <v>146</v>
      </c>
      <c r="BK749" s="146">
        <f>ROUND(L749*K749,3)</f>
        <v>0</v>
      </c>
      <c r="BL749" s="21" t="s">
        <v>243</v>
      </c>
      <c r="BM749" s="21" t="s">
        <v>1211</v>
      </c>
    </row>
    <row r="750" spans="2:65" s="12" customFormat="1" ht="16.5" customHeight="1">
      <c r="B750" s="163"/>
      <c r="C750" s="164"/>
      <c r="D750" s="164"/>
      <c r="E750" s="165" t="s">
        <v>5</v>
      </c>
      <c r="F750" s="243" t="s">
        <v>1212</v>
      </c>
      <c r="G750" s="244"/>
      <c r="H750" s="244"/>
      <c r="I750" s="244"/>
      <c r="J750" s="164"/>
      <c r="K750" s="165" t="s">
        <v>5</v>
      </c>
      <c r="L750" s="164"/>
      <c r="M750" s="164"/>
      <c r="N750" s="164"/>
      <c r="O750" s="164"/>
      <c r="P750" s="164"/>
      <c r="Q750" s="164"/>
      <c r="R750" s="166"/>
      <c r="T750" s="167"/>
      <c r="U750" s="164"/>
      <c r="V750" s="164"/>
      <c r="W750" s="164"/>
      <c r="X750" s="164"/>
      <c r="Y750" s="164"/>
      <c r="Z750" s="164"/>
      <c r="AA750" s="168"/>
      <c r="AT750" s="169" t="s">
        <v>149</v>
      </c>
      <c r="AU750" s="169" t="s">
        <v>146</v>
      </c>
      <c r="AV750" s="12" t="s">
        <v>80</v>
      </c>
      <c r="AW750" s="12" t="s">
        <v>29</v>
      </c>
      <c r="AX750" s="12" t="s">
        <v>73</v>
      </c>
      <c r="AY750" s="169" t="s">
        <v>140</v>
      </c>
    </row>
    <row r="751" spans="2:65" s="12" customFormat="1" ht="16.5" customHeight="1">
      <c r="B751" s="163"/>
      <c r="C751" s="164"/>
      <c r="D751" s="164"/>
      <c r="E751" s="165" t="s">
        <v>5</v>
      </c>
      <c r="F751" s="245" t="s">
        <v>602</v>
      </c>
      <c r="G751" s="246"/>
      <c r="H751" s="246"/>
      <c r="I751" s="246"/>
      <c r="J751" s="164"/>
      <c r="K751" s="165" t="s">
        <v>5</v>
      </c>
      <c r="L751" s="164"/>
      <c r="M751" s="164"/>
      <c r="N751" s="164"/>
      <c r="O751" s="164"/>
      <c r="P751" s="164"/>
      <c r="Q751" s="164"/>
      <c r="R751" s="166"/>
      <c r="T751" s="167"/>
      <c r="U751" s="164"/>
      <c r="V751" s="164"/>
      <c r="W751" s="164"/>
      <c r="X751" s="164"/>
      <c r="Y751" s="164"/>
      <c r="Z751" s="164"/>
      <c r="AA751" s="168"/>
      <c r="AT751" s="169" t="s">
        <v>149</v>
      </c>
      <c r="AU751" s="169" t="s">
        <v>146</v>
      </c>
      <c r="AV751" s="12" t="s">
        <v>80</v>
      </c>
      <c r="AW751" s="12" t="s">
        <v>29</v>
      </c>
      <c r="AX751" s="12" t="s">
        <v>73</v>
      </c>
      <c r="AY751" s="169" t="s">
        <v>140</v>
      </c>
    </row>
    <row r="752" spans="2:65" s="10" customFormat="1" ht="16.5" customHeight="1">
      <c r="B752" s="147"/>
      <c r="C752" s="148"/>
      <c r="D752" s="148"/>
      <c r="E752" s="149" t="s">
        <v>5</v>
      </c>
      <c r="F752" s="239" t="s">
        <v>1213</v>
      </c>
      <c r="G752" s="240"/>
      <c r="H752" s="240"/>
      <c r="I752" s="240"/>
      <c r="J752" s="148"/>
      <c r="K752" s="150">
        <v>4.4550000000000001</v>
      </c>
      <c r="L752" s="148"/>
      <c r="M752" s="148"/>
      <c r="N752" s="148"/>
      <c r="O752" s="148"/>
      <c r="P752" s="148"/>
      <c r="Q752" s="148"/>
      <c r="R752" s="151"/>
      <c r="T752" s="152"/>
      <c r="U752" s="148"/>
      <c r="V752" s="148"/>
      <c r="W752" s="148"/>
      <c r="X752" s="148"/>
      <c r="Y752" s="148"/>
      <c r="Z752" s="148"/>
      <c r="AA752" s="153"/>
      <c r="AT752" s="154" t="s">
        <v>149</v>
      </c>
      <c r="AU752" s="154" t="s">
        <v>146</v>
      </c>
      <c r="AV752" s="10" t="s">
        <v>146</v>
      </c>
      <c r="AW752" s="10" t="s">
        <v>29</v>
      </c>
      <c r="AX752" s="10" t="s">
        <v>73</v>
      </c>
      <c r="AY752" s="154" t="s">
        <v>140</v>
      </c>
    </row>
    <row r="753" spans="2:51" s="12" customFormat="1" ht="16.5" customHeight="1">
      <c r="B753" s="163"/>
      <c r="C753" s="164"/>
      <c r="D753" s="164"/>
      <c r="E753" s="165" t="s">
        <v>5</v>
      </c>
      <c r="F753" s="245" t="s">
        <v>604</v>
      </c>
      <c r="G753" s="246"/>
      <c r="H753" s="246"/>
      <c r="I753" s="246"/>
      <c r="J753" s="164"/>
      <c r="K753" s="165" t="s">
        <v>5</v>
      </c>
      <c r="L753" s="164"/>
      <c r="M753" s="164"/>
      <c r="N753" s="164"/>
      <c r="O753" s="164"/>
      <c r="P753" s="164"/>
      <c r="Q753" s="164"/>
      <c r="R753" s="166"/>
      <c r="T753" s="167"/>
      <c r="U753" s="164"/>
      <c r="V753" s="164"/>
      <c r="W753" s="164"/>
      <c r="X753" s="164"/>
      <c r="Y753" s="164"/>
      <c r="Z753" s="164"/>
      <c r="AA753" s="168"/>
      <c r="AT753" s="169" t="s">
        <v>149</v>
      </c>
      <c r="AU753" s="169" t="s">
        <v>146</v>
      </c>
      <c r="AV753" s="12" t="s">
        <v>80</v>
      </c>
      <c r="AW753" s="12" t="s">
        <v>29</v>
      </c>
      <c r="AX753" s="12" t="s">
        <v>73</v>
      </c>
      <c r="AY753" s="169" t="s">
        <v>140</v>
      </c>
    </row>
    <row r="754" spans="2:51" s="10" customFormat="1" ht="16.5" customHeight="1">
      <c r="B754" s="147"/>
      <c r="C754" s="148"/>
      <c r="D754" s="148"/>
      <c r="E754" s="149" t="s">
        <v>5</v>
      </c>
      <c r="F754" s="239" t="s">
        <v>1214</v>
      </c>
      <c r="G754" s="240"/>
      <c r="H754" s="240"/>
      <c r="I754" s="240"/>
      <c r="J754" s="148"/>
      <c r="K754" s="150">
        <v>2.552</v>
      </c>
      <c r="L754" s="148"/>
      <c r="M754" s="148"/>
      <c r="N754" s="148"/>
      <c r="O754" s="148"/>
      <c r="P754" s="148"/>
      <c r="Q754" s="148"/>
      <c r="R754" s="151"/>
      <c r="T754" s="152"/>
      <c r="U754" s="148"/>
      <c r="V754" s="148"/>
      <c r="W754" s="148"/>
      <c r="X754" s="148"/>
      <c r="Y754" s="148"/>
      <c r="Z754" s="148"/>
      <c r="AA754" s="153"/>
      <c r="AT754" s="154" t="s">
        <v>149</v>
      </c>
      <c r="AU754" s="154" t="s">
        <v>146</v>
      </c>
      <c r="AV754" s="10" t="s">
        <v>146</v>
      </c>
      <c r="AW754" s="10" t="s">
        <v>29</v>
      </c>
      <c r="AX754" s="10" t="s">
        <v>73</v>
      </c>
      <c r="AY754" s="154" t="s">
        <v>140</v>
      </c>
    </row>
    <row r="755" spans="2:51" s="12" customFormat="1" ht="16.5" customHeight="1">
      <c r="B755" s="163"/>
      <c r="C755" s="164"/>
      <c r="D755" s="164"/>
      <c r="E755" s="165" t="s">
        <v>5</v>
      </c>
      <c r="F755" s="245" t="s">
        <v>606</v>
      </c>
      <c r="G755" s="246"/>
      <c r="H755" s="246"/>
      <c r="I755" s="246"/>
      <c r="J755" s="164"/>
      <c r="K755" s="165" t="s">
        <v>5</v>
      </c>
      <c r="L755" s="164"/>
      <c r="M755" s="164"/>
      <c r="N755" s="164"/>
      <c r="O755" s="164"/>
      <c r="P755" s="164"/>
      <c r="Q755" s="164"/>
      <c r="R755" s="166"/>
      <c r="T755" s="167"/>
      <c r="U755" s="164"/>
      <c r="V755" s="164"/>
      <c r="W755" s="164"/>
      <c r="X755" s="164"/>
      <c r="Y755" s="164"/>
      <c r="Z755" s="164"/>
      <c r="AA755" s="168"/>
      <c r="AT755" s="169" t="s">
        <v>149</v>
      </c>
      <c r="AU755" s="169" t="s">
        <v>146</v>
      </c>
      <c r="AV755" s="12" t="s">
        <v>80</v>
      </c>
      <c r="AW755" s="12" t="s">
        <v>29</v>
      </c>
      <c r="AX755" s="12" t="s">
        <v>73</v>
      </c>
      <c r="AY755" s="169" t="s">
        <v>140</v>
      </c>
    </row>
    <row r="756" spans="2:51" s="10" customFormat="1" ht="16.5" customHeight="1">
      <c r="B756" s="147"/>
      <c r="C756" s="148"/>
      <c r="D756" s="148"/>
      <c r="E756" s="149" t="s">
        <v>5</v>
      </c>
      <c r="F756" s="239" t="s">
        <v>1215</v>
      </c>
      <c r="G756" s="240"/>
      <c r="H756" s="240"/>
      <c r="I756" s="240"/>
      <c r="J756" s="148"/>
      <c r="K756" s="150">
        <v>0.28799999999999998</v>
      </c>
      <c r="L756" s="148"/>
      <c r="M756" s="148"/>
      <c r="N756" s="148"/>
      <c r="O756" s="148"/>
      <c r="P756" s="148"/>
      <c r="Q756" s="148"/>
      <c r="R756" s="151"/>
      <c r="T756" s="152"/>
      <c r="U756" s="148"/>
      <c r="V756" s="148"/>
      <c r="W756" s="148"/>
      <c r="X756" s="148"/>
      <c r="Y756" s="148"/>
      <c r="Z756" s="148"/>
      <c r="AA756" s="153"/>
      <c r="AT756" s="154" t="s">
        <v>149</v>
      </c>
      <c r="AU756" s="154" t="s">
        <v>146</v>
      </c>
      <c r="AV756" s="10" t="s">
        <v>146</v>
      </c>
      <c r="AW756" s="10" t="s">
        <v>29</v>
      </c>
      <c r="AX756" s="10" t="s">
        <v>73</v>
      </c>
      <c r="AY756" s="154" t="s">
        <v>140</v>
      </c>
    </row>
    <row r="757" spans="2:51" s="12" customFormat="1" ht="16.5" customHeight="1">
      <c r="B757" s="163"/>
      <c r="C757" s="164"/>
      <c r="D757" s="164"/>
      <c r="E757" s="165" t="s">
        <v>5</v>
      </c>
      <c r="F757" s="245" t="s">
        <v>612</v>
      </c>
      <c r="G757" s="246"/>
      <c r="H757" s="246"/>
      <c r="I757" s="246"/>
      <c r="J757" s="164"/>
      <c r="K757" s="165" t="s">
        <v>5</v>
      </c>
      <c r="L757" s="164"/>
      <c r="M757" s="164"/>
      <c r="N757" s="164"/>
      <c r="O757" s="164"/>
      <c r="P757" s="164"/>
      <c r="Q757" s="164"/>
      <c r="R757" s="166"/>
      <c r="T757" s="167"/>
      <c r="U757" s="164"/>
      <c r="V757" s="164"/>
      <c r="W757" s="164"/>
      <c r="X757" s="164"/>
      <c r="Y757" s="164"/>
      <c r="Z757" s="164"/>
      <c r="AA757" s="168"/>
      <c r="AT757" s="169" t="s">
        <v>149</v>
      </c>
      <c r="AU757" s="169" t="s">
        <v>146</v>
      </c>
      <c r="AV757" s="12" t="s">
        <v>80</v>
      </c>
      <c r="AW757" s="12" t="s">
        <v>29</v>
      </c>
      <c r="AX757" s="12" t="s">
        <v>73</v>
      </c>
      <c r="AY757" s="169" t="s">
        <v>140</v>
      </c>
    </row>
    <row r="758" spans="2:51" s="10" customFormat="1" ht="16.5" customHeight="1">
      <c r="B758" s="147"/>
      <c r="C758" s="148"/>
      <c r="D758" s="148"/>
      <c r="E758" s="149" t="s">
        <v>5</v>
      </c>
      <c r="F758" s="239" t="s">
        <v>1216</v>
      </c>
      <c r="G758" s="240"/>
      <c r="H758" s="240"/>
      <c r="I758" s="240"/>
      <c r="J758" s="148"/>
      <c r="K758" s="150">
        <v>0.16800000000000001</v>
      </c>
      <c r="L758" s="148"/>
      <c r="M758" s="148"/>
      <c r="N758" s="148"/>
      <c r="O758" s="148"/>
      <c r="P758" s="148"/>
      <c r="Q758" s="148"/>
      <c r="R758" s="151"/>
      <c r="T758" s="152"/>
      <c r="U758" s="148"/>
      <c r="V758" s="148"/>
      <c r="W758" s="148"/>
      <c r="X758" s="148"/>
      <c r="Y758" s="148"/>
      <c r="Z758" s="148"/>
      <c r="AA758" s="153"/>
      <c r="AT758" s="154" t="s">
        <v>149</v>
      </c>
      <c r="AU758" s="154" t="s">
        <v>146</v>
      </c>
      <c r="AV758" s="10" t="s">
        <v>146</v>
      </c>
      <c r="AW758" s="10" t="s">
        <v>29</v>
      </c>
      <c r="AX758" s="10" t="s">
        <v>73</v>
      </c>
      <c r="AY758" s="154" t="s">
        <v>140</v>
      </c>
    </row>
    <row r="759" spans="2:51" s="12" customFormat="1" ht="16.5" customHeight="1">
      <c r="B759" s="163"/>
      <c r="C759" s="164"/>
      <c r="D759" s="164"/>
      <c r="E759" s="165" t="s">
        <v>5</v>
      </c>
      <c r="F759" s="245" t="s">
        <v>1217</v>
      </c>
      <c r="G759" s="246"/>
      <c r="H759" s="246"/>
      <c r="I759" s="246"/>
      <c r="J759" s="164"/>
      <c r="K759" s="165" t="s">
        <v>5</v>
      </c>
      <c r="L759" s="164"/>
      <c r="M759" s="164"/>
      <c r="N759" s="164"/>
      <c r="O759" s="164"/>
      <c r="P759" s="164"/>
      <c r="Q759" s="164"/>
      <c r="R759" s="166"/>
      <c r="T759" s="167"/>
      <c r="U759" s="164"/>
      <c r="V759" s="164"/>
      <c r="W759" s="164"/>
      <c r="X759" s="164"/>
      <c r="Y759" s="164"/>
      <c r="Z759" s="164"/>
      <c r="AA759" s="168"/>
      <c r="AT759" s="169" t="s">
        <v>149</v>
      </c>
      <c r="AU759" s="169" t="s">
        <v>146</v>
      </c>
      <c r="AV759" s="12" t="s">
        <v>80</v>
      </c>
      <c r="AW759" s="12" t="s">
        <v>29</v>
      </c>
      <c r="AX759" s="12" t="s">
        <v>73</v>
      </c>
      <c r="AY759" s="169" t="s">
        <v>140</v>
      </c>
    </row>
    <row r="760" spans="2:51" s="12" customFormat="1" ht="16.5" customHeight="1">
      <c r="B760" s="163"/>
      <c r="C760" s="164"/>
      <c r="D760" s="164"/>
      <c r="E760" s="165" t="s">
        <v>5</v>
      </c>
      <c r="F760" s="245" t="s">
        <v>584</v>
      </c>
      <c r="G760" s="246"/>
      <c r="H760" s="246"/>
      <c r="I760" s="246"/>
      <c r="J760" s="164"/>
      <c r="K760" s="165" t="s">
        <v>5</v>
      </c>
      <c r="L760" s="164"/>
      <c r="M760" s="164"/>
      <c r="N760" s="164"/>
      <c r="O760" s="164"/>
      <c r="P760" s="164"/>
      <c r="Q760" s="164"/>
      <c r="R760" s="166"/>
      <c r="T760" s="167"/>
      <c r="U760" s="164"/>
      <c r="V760" s="164"/>
      <c r="W760" s="164"/>
      <c r="X760" s="164"/>
      <c r="Y760" s="164"/>
      <c r="Z760" s="164"/>
      <c r="AA760" s="168"/>
      <c r="AT760" s="169" t="s">
        <v>149</v>
      </c>
      <c r="AU760" s="169" t="s">
        <v>146</v>
      </c>
      <c r="AV760" s="12" t="s">
        <v>80</v>
      </c>
      <c r="AW760" s="12" t="s">
        <v>29</v>
      </c>
      <c r="AX760" s="12" t="s">
        <v>73</v>
      </c>
      <c r="AY760" s="169" t="s">
        <v>140</v>
      </c>
    </row>
    <row r="761" spans="2:51" s="10" customFormat="1" ht="16.5" customHeight="1">
      <c r="B761" s="147"/>
      <c r="C761" s="148"/>
      <c r="D761" s="148"/>
      <c r="E761" s="149" t="s">
        <v>5</v>
      </c>
      <c r="F761" s="239" t="s">
        <v>1218</v>
      </c>
      <c r="G761" s="240"/>
      <c r="H761" s="240"/>
      <c r="I761" s="240"/>
      <c r="J761" s="148"/>
      <c r="K761" s="150">
        <v>110.16</v>
      </c>
      <c r="L761" s="148"/>
      <c r="M761" s="148"/>
      <c r="N761" s="148"/>
      <c r="O761" s="148"/>
      <c r="P761" s="148"/>
      <c r="Q761" s="148"/>
      <c r="R761" s="151"/>
      <c r="T761" s="152"/>
      <c r="U761" s="148"/>
      <c r="V761" s="148"/>
      <c r="W761" s="148"/>
      <c r="X761" s="148"/>
      <c r="Y761" s="148"/>
      <c r="Z761" s="148"/>
      <c r="AA761" s="153"/>
      <c r="AT761" s="154" t="s">
        <v>149</v>
      </c>
      <c r="AU761" s="154" t="s">
        <v>146</v>
      </c>
      <c r="AV761" s="10" t="s">
        <v>146</v>
      </c>
      <c r="AW761" s="10" t="s">
        <v>29</v>
      </c>
      <c r="AX761" s="10" t="s">
        <v>73</v>
      </c>
      <c r="AY761" s="154" t="s">
        <v>140</v>
      </c>
    </row>
    <row r="762" spans="2:51" s="12" customFormat="1" ht="16.5" customHeight="1">
      <c r="B762" s="163"/>
      <c r="C762" s="164"/>
      <c r="D762" s="164"/>
      <c r="E762" s="165" t="s">
        <v>5</v>
      </c>
      <c r="F762" s="245" t="s">
        <v>1219</v>
      </c>
      <c r="G762" s="246"/>
      <c r="H762" s="246"/>
      <c r="I762" s="246"/>
      <c r="J762" s="164"/>
      <c r="K762" s="165" t="s">
        <v>5</v>
      </c>
      <c r="L762" s="164"/>
      <c r="M762" s="164"/>
      <c r="N762" s="164"/>
      <c r="O762" s="164"/>
      <c r="P762" s="164"/>
      <c r="Q762" s="164"/>
      <c r="R762" s="166"/>
      <c r="T762" s="167"/>
      <c r="U762" s="164"/>
      <c r="V762" s="164"/>
      <c r="W762" s="164"/>
      <c r="X762" s="164"/>
      <c r="Y762" s="164"/>
      <c r="Z762" s="164"/>
      <c r="AA762" s="168"/>
      <c r="AT762" s="169" t="s">
        <v>149</v>
      </c>
      <c r="AU762" s="169" t="s">
        <v>146</v>
      </c>
      <c r="AV762" s="12" t="s">
        <v>80</v>
      </c>
      <c r="AW762" s="12" t="s">
        <v>29</v>
      </c>
      <c r="AX762" s="12" t="s">
        <v>73</v>
      </c>
      <c r="AY762" s="169" t="s">
        <v>140</v>
      </c>
    </row>
    <row r="763" spans="2:51" s="10" customFormat="1" ht="16.5" customHeight="1">
      <c r="B763" s="147"/>
      <c r="C763" s="148"/>
      <c r="D763" s="148"/>
      <c r="E763" s="149" t="s">
        <v>5</v>
      </c>
      <c r="F763" s="239" t="s">
        <v>1220</v>
      </c>
      <c r="G763" s="240"/>
      <c r="H763" s="240"/>
      <c r="I763" s="240"/>
      <c r="J763" s="148"/>
      <c r="K763" s="150">
        <v>100.62</v>
      </c>
      <c r="L763" s="148"/>
      <c r="M763" s="148"/>
      <c r="N763" s="148"/>
      <c r="O763" s="148"/>
      <c r="P763" s="148"/>
      <c r="Q763" s="148"/>
      <c r="R763" s="151"/>
      <c r="T763" s="152"/>
      <c r="U763" s="148"/>
      <c r="V763" s="148"/>
      <c r="W763" s="148"/>
      <c r="X763" s="148"/>
      <c r="Y763" s="148"/>
      <c r="Z763" s="148"/>
      <c r="AA763" s="153"/>
      <c r="AT763" s="154" t="s">
        <v>149</v>
      </c>
      <c r="AU763" s="154" t="s">
        <v>146</v>
      </c>
      <c r="AV763" s="10" t="s">
        <v>146</v>
      </c>
      <c r="AW763" s="10" t="s">
        <v>29</v>
      </c>
      <c r="AX763" s="10" t="s">
        <v>73</v>
      </c>
      <c r="AY763" s="154" t="s">
        <v>140</v>
      </c>
    </row>
    <row r="764" spans="2:51" s="12" customFormat="1" ht="16.5" customHeight="1">
      <c r="B764" s="163"/>
      <c r="C764" s="164"/>
      <c r="D764" s="164"/>
      <c r="E764" s="165" t="s">
        <v>5</v>
      </c>
      <c r="F764" s="245" t="s">
        <v>1221</v>
      </c>
      <c r="G764" s="246"/>
      <c r="H764" s="246"/>
      <c r="I764" s="246"/>
      <c r="J764" s="164"/>
      <c r="K764" s="165" t="s">
        <v>5</v>
      </c>
      <c r="L764" s="164"/>
      <c r="M764" s="164"/>
      <c r="N764" s="164"/>
      <c r="O764" s="164"/>
      <c r="P764" s="164"/>
      <c r="Q764" s="164"/>
      <c r="R764" s="166"/>
      <c r="T764" s="167"/>
      <c r="U764" s="164"/>
      <c r="V764" s="164"/>
      <c r="W764" s="164"/>
      <c r="X764" s="164"/>
      <c r="Y764" s="164"/>
      <c r="Z764" s="164"/>
      <c r="AA764" s="168"/>
      <c r="AT764" s="169" t="s">
        <v>149</v>
      </c>
      <c r="AU764" s="169" t="s">
        <v>146</v>
      </c>
      <c r="AV764" s="12" t="s">
        <v>80</v>
      </c>
      <c r="AW764" s="12" t="s">
        <v>29</v>
      </c>
      <c r="AX764" s="12" t="s">
        <v>73</v>
      </c>
      <c r="AY764" s="169" t="s">
        <v>140</v>
      </c>
    </row>
    <row r="765" spans="2:51" s="10" customFormat="1" ht="16.5" customHeight="1">
      <c r="B765" s="147"/>
      <c r="C765" s="148"/>
      <c r="D765" s="148"/>
      <c r="E765" s="149" t="s">
        <v>5</v>
      </c>
      <c r="F765" s="239" t="s">
        <v>1222</v>
      </c>
      <c r="G765" s="240"/>
      <c r="H765" s="240"/>
      <c r="I765" s="240"/>
      <c r="J765" s="148"/>
      <c r="K765" s="150">
        <v>41.6</v>
      </c>
      <c r="L765" s="148"/>
      <c r="M765" s="148"/>
      <c r="N765" s="148"/>
      <c r="O765" s="148"/>
      <c r="P765" s="148"/>
      <c r="Q765" s="148"/>
      <c r="R765" s="151"/>
      <c r="T765" s="152"/>
      <c r="U765" s="148"/>
      <c r="V765" s="148"/>
      <c r="W765" s="148"/>
      <c r="X765" s="148"/>
      <c r="Y765" s="148"/>
      <c r="Z765" s="148"/>
      <c r="AA765" s="153"/>
      <c r="AT765" s="154" t="s">
        <v>149</v>
      </c>
      <c r="AU765" s="154" t="s">
        <v>146</v>
      </c>
      <c r="AV765" s="10" t="s">
        <v>146</v>
      </c>
      <c r="AW765" s="10" t="s">
        <v>29</v>
      </c>
      <c r="AX765" s="10" t="s">
        <v>73</v>
      </c>
      <c r="AY765" s="154" t="s">
        <v>140</v>
      </c>
    </row>
    <row r="766" spans="2:51" s="12" customFormat="1" ht="16.5" customHeight="1">
      <c r="B766" s="163"/>
      <c r="C766" s="164"/>
      <c r="D766" s="164"/>
      <c r="E766" s="165" t="s">
        <v>5</v>
      </c>
      <c r="F766" s="245" t="s">
        <v>1223</v>
      </c>
      <c r="G766" s="246"/>
      <c r="H766" s="246"/>
      <c r="I766" s="246"/>
      <c r="J766" s="164"/>
      <c r="K766" s="165" t="s">
        <v>5</v>
      </c>
      <c r="L766" s="164"/>
      <c r="M766" s="164"/>
      <c r="N766" s="164"/>
      <c r="O766" s="164"/>
      <c r="P766" s="164"/>
      <c r="Q766" s="164"/>
      <c r="R766" s="166"/>
      <c r="T766" s="167"/>
      <c r="U766" s="164"/>
      <c r="V766" s="164"/>
      <c r="W766" s="164"/>
      <c r="X766" s="164"/>
      <c r="Y766" s="164"/>
      <c r="Z766" s="164"/>
      <c r="AA766" s="168"/>
      <c r="AT766" s="169" t="s">
        <v>149</v>
      </c>
      <c r="AU766" s="169" t="s">
        <v>146</v>
      </c>
      <c r="AV766" s="12" t="s">
        <v>80</v>
      </c>
      <c r="AW766" s="12" t="s">
        <v>29</v>
      </c>
      <c r="AX766" s="12" t="s">
        <v>73</v>
      </c>
      <c r="AY766" s="169" t="s">
        <v>140</v>
      </c>
    </row>
    <row r="767" spans="2:51" s="12" customFormat="1" ht="16.5" customHeight="1">
      <c r="B767" s="163"/>
      <c r="C767" s="164"/>
      <c r="D767" s="164"/>
      <c r="E767" s="165" t="s">
        <v>5</v>
      </c>
      <c r="F767" s="245" t="s">
        <v>728</v>
      </c>
      <c r="G767" s="246"/>
      <c r="H767" s="246"/>
      <c r="I767" s="246"/>
      <c r="J767" s="164"/>
      <c r="K767" s="165" t="s">
        <v>5</v>
      </c>
      <c r="L767" s="164"/>
      <c r="M767" s="164"/>
      <c r="N767" s="164"/>
      <c r="O767" s="164"/>
      <c r="P767" s="164"/>
      <c r="Q767" s="164"/>
      <c r="R767" s="166"/>
      <c r="T767" s="167"/>
      <c r="U767" s="164"/>
      <c r="V767" s="164"/>
      <c r="W767" s="164"/>
      <c r="X767" s="164"/>
      <c r="Y767" s="164"/>
      <c r="Z767" s="164"/>
      <c r="AA767" s="168"/>
      <c r="AT767" s="169" t="s">
        <v>149</v>
      </c>
      <c r="AU767" s="169" t="s">
        <v>146</v>
      </c>
      <c r="AV767" s="12" t="s">
        <v>80</v>
      </c>
      <c r="AW767" s="12" t="s">
        <v>29</v>
      </c>
      <c r="AX767" s="12" t="s">
        <v>73</v>
      </c>
      <c r="AY767" s="169" t="s">
        <v>140</v>
      </c>
    </row>
    <row r="768" spans="2:51" s="10" customFormat="1" ht="16.5" customHeight="1">
      <c r="B768" s="147"/>
      <c r="C768" s="148"/>
      <c r="D768" s="148"/>
      <c r="E768" s="149" t="s">
        <v>5</v>
      </c>
      <c r="F768" s="239" t="s">
        <v>1224</v>
      </c>
      <c r="G768" s="240"/>
      <c r="H768" s="240"/>
      <c r="I768" s="240"/>
      <c r="J768" s="148"/>
      <c r="K768" s="150">
        <v>79.64</v>
      </c>
      <c r="L768" s="148"/>
      <c r="M768" s="148"/>
      <c r="N768" s="148"/>
      <c r="O768" s="148"/>
      <c r="P768" s="148"/>
      <c r="Q768" s="148"/>
      <c r="R768" s="151"/>
      <c r="T768" s="152"/>
      <c r="U768" s="148"/>
      <c r="V768" s="148"/>
      <c r="W768" s="148"/>
      <c r="X768" s="148"/>
      <c r="Y768" s="148"/>
      <c r="Z768" s="148"/>
      <c r="AA768" s="153"/>
      <c r="AT768" s="154" t="s">
        <v>149</v>
      </c>
      <c r="AU768" s="154" t="s">
        <v>146</v>
      </c>
      <c r="AV768" s="10" t="s">
        <v>146</v>
      </c>
      <c r="AW768" s="10" t="s">
        <v>29</v>
      </c>
      <c r="AX768" s="10" t="s">
        <v>73</v>
      </c>
      <c r="AY768" s="154" t="s">
        <v>140</v>
      </c>
    </row>
    <row r="769" spans="2:65" s="12" customFormat="1" ht="16.5" customHeight="1">
      <c r="B769" s="163"/>
      <c r="C769" s="164"/>
      <c r="D769" s="164"/>
      <c r="E769" s="165" t="s">
        <v>5</v>
      </c>
      <c r="F769" s="245" t="s">
        <v>730</v>
      </c>
      <c r="G769" s="246"/>
      <c r="H769" s="246"/>
      <c r="I769" s="246"/>
      <c r="J769" s="164"/>
      <c r="K769" s="165" t="s">
        <v>5</v>
      </c>
      <c r="L769" s="164"/>
      <c r="M769" s="164"/>
      <c r="N769" s="164"/>
      <c r="O769" s="164"/>
      <c r="P769" s="164"/>
      <c r="Q769" s="164"/>
      <c r="R769" s="166"/>
      <c r="T769" s="167"/>
      <c r="U769" s="164"/>
      <c r="V769" s="164"/>
      <c r="W769" s="164"/>
      <c r="X769" s="164"/>
      <c r="Y769" s="164"/>
      <c r="Z769" s="164"/>
      <c r="AA769" s="168"/>
      <c r="AT769" s="169" t="s">
        <v>149</v>
      </c>
      <c r="AU769" s="169" t="s">
        <v>146</v>
      </c>
      <c r="AV769" s="12" t="s">
        <v>80</v>
      </c>
      <c r="AW769" s="12" t="s">
        <v>29</v>
      </c>
      <c r="AX769" s="12" t="s">
        <v>73</v>
      </c>
      <c r="AY769" s="169" t="s">
        <v>140</v>
      </c>
    </row>
    <row r="770" spans="2:65" s="10" customFormat="1" ht="16.5" customHeight="1">
      <c r="B770" s="147"/>
      <c r="C770" s="148"/>
      <c r="D770" s="148"/>
      <c r="E770" s="149" t="s">
        <v>5</v>
      </c>
      <c r="F770" s="239" t="s">
        <v>1225</v>
      </c>
      <c r="G770" s="240"/>
      <c r="H770" s="240"/>
      <c r="I770" s="240"/>
      <c r="J770" s="148"/>
      <c r="K770" s="150">
        <v>44.2</v>
      </c>
      <c r="L770" s="148"/>
      <c r="M770" s="148"/>
      <c r="N770" s="148"/>
      <c r="O770" s="148"/>
      <c r="P770" s="148"/>
      <c r="Q770" s="148"/>
      <c r="R770" s="151"/>
      <c r="T770" s="152"/>
      <c r="U770" s="148"/>
      <c r="V770" s="148"/>
      <c r="W770" s="148"/>
      <c r="X770" s="148"/>
      <c r="Y770" s="148"/>
      <c r="Z770" s="148"/>
      <c r="AA770" s="153"/>
      <c r="AT770" s="154" t="s">
        <v>149</v>
      </c>
      <c r="AU770" s="154" t="s">
        <v>146</v>
      </c>
      <c r="AV770" s="10" t="s">
        <v>146</v>
      </c>
      <c r="AW770" s="10" t="s">
        <v>29</v>
      </c>
      <c r="AX770" s="10" t="s">
        <v>73</v>
      </c>
      <c r="AY770" s="154" t="s">
        <v>140</v>
      </c>
    </row>
    <row r="771" spans="2:65" s="12" customFormat="1" ht="16.5" customHeight="1">
      <c r="B771" s="163"/>
      <c r="C771" s="164"/>
      <c r="D771" s="164"/>
      <c r="E771" s="165" t="s">
        <v>5</v>
      </c>
      <c r="F771" s="245" t="s">
        <v>1226</v>
      </c>
      <c r="G771" s="246"/>
      <c r="H771" s="246"/>
      <c r="I771" s="246"/>
      <c r="J771" s="164"/>
      <c r="K771" s="165" t="s">
        <v>5</v>
      </c>
      <c r="L771" s="164"/>
      <c r="M771" s="164"/>
      <c r="N771" s="164"/>
      <c r="O771" s="164"/>
      <c r="P771" s="164"/>
      <c r="Q771" s="164"/>
      <c r="R771" s="166"/>
      <c r="T771" s="167"/>
      <c r="U771" s="164"/>
      <c r="V771" s="164"/>
      <c r="W771" s="164"/>
      <c r="X771" s="164"/>
      <c r="Y771" s="164"/>
      <c r="Z771" s="164"/>
      <c r="AA771" s="168"/>
      <c r="AT771" s="169" t="s">
        <v>149</v>
      </c>
      <c r="AU771" s="169" t="s">
        <v>146</v>
      </c>
      <c r="AV771" s="12" t="s">
        <v>80</v>
      </c>
      <c r="AW771" s="12" t="s">
        <v>29</v>
      </c>
      <c r="AX771" s="12" t="s">
        <v>73</v>
      </c>
      <c r="AY771" s="169" t="s">
        <v>140</v>
      </c>
    </row>
    <row r="772" spans="2:65" s="10" customFormat="1" ht="16.5" customHeight="1">
      <c r="B772" s="147"/>
      <c r="C772" s="148"/>
      <c r="D772" s="148"/>
      <c r="E772" s="149" t="s">
        <v>5</v>
      </c>
      <c r="F772" s="239" t="s">
        <v>1227</v>
      </c>
      <c r="G772" s="240"/>
      <c r="H772" s="240"/>
      <c r="I772" s="240"/>
      <c r="J772" s="148"/>
      <c r="K772" s="150">
        <v>14.4</v>
      </c>
      <c r="L772" s="148"/>
      <c r="M772" s="148"/>
      <c r="N772" s="148"/>
      <c r="O772" s="148"/>
      <c r="P772" s="148"/>
      <c r="Q772" s="148"/>
      <c r="R772" s="151"/>
      <c r="T772" s="152"/>
      <c r="U772" s="148"/>
      <c r="V772" s="148"/>
      <c r="W772" s="148"/>
      <c r="X772" s="148"/>
      <c r="Y772" s="148"/>
      <c r="Z772" s="148"/>
      <c r="AA772" s="153"/>
      <c r="AT772" s="154" t="s">
        <v>149</v>
      </c>
      <c r="AU772" s="154" t="s">
        <v>146</v>
      </c>
      <c r="AV772" s="10" t="s">
        <v>146</v>
      </c>
      <c r="AW772" s="10" t="s">
        <v>29</v>
      </c>
      <c r="AX772" s="10" t="s">
        <v>73</v>
      </c>
      <c r="AY772" s="154" t="s">
        <v>140</v>
      </c>
    </row>
    <row r="773" spans="2:65" s="11" customFormat="1" ht="16.5" customHeight="1">
      <c r="B773" s="155"/>
      <c r="C773" s="156"/>
      <c r="D773" s="156"/>
      <c r="E773" s="157" t="s">
        <v>5</v>
      </c>
      <c r="F773" s="241" t="s">
        <v>156</v>
      </c>
      <c r="G773" s="242"/>
      <c r="H773" s="242"/>
      <c r="I773" s="242"/>
      <c r="J773" s="156"/>
      <c r="K773" s="158">
        <v>398.08300000000003</v>
      </c>
      <c r="L773" s="156"/>
      <c r="M773" s="156"/>
      <c r="N773" s="156"/>
      <c r="O773" s="156"/>
      <c r="P773" s="156"/>
      <c r="Q773" s="156"/>
      <c r="R773" s="159"/>
      <c r="T773" s="160"/>
      <c r="U773" s="156"/>
      <c r="V773" s="156"/>
      <c r="W773" s="156"/>
      <c r="X773" s="156"/>
      <c r="Y773" s="156"/>
      <c r="Z773" s="156"/>
      <c r="AA773" s="161"/>
      <c r="AT773" s="162" t="s">
        <v>149</v>
      </c>
      <c r="AU773" s="162" t="s">
        <v>146</v>
      </c>
      <c r="AV773" s="11" t="s">
        <v>145</v>
      </c>
      <c r="AW773" s="11" t="s">
        <v>29</v>
      </c>
      <c r="AX773" s="11" t="s">
        <v>80</v>
      </c>
      <c r="AY773" s="162" t="s">
        <v>140</v>
      </c>
    </row>
    <row r="774" spans="2:65" s="1" customFormat="1" ht="51" customHeight="1">
      <c r="B774" s="136"/>
      <c r="C774" s="137" t="s">
        <v>1228</v>
      </c>
      <c r="D774" s="137" t="s">
        <v>141</v>
      </c>
      <c r="E774" s="138" t="s">
        <v>1229</v>
      </c>
      <c r="F774" s="235" t="s">
        <v>1230</v>
      </c>
      <c r="G774" s="235"/>
      <c r="H774" s="235"/>
      <c r="I774" s="235"/>
      <c r="J774" s="139" t="s">
        <v>201</v>
      </c>
      <c r="K774" s="140">
        <v>107.554</v>
      </c>
      <c r="L774" s="236"/>
      <c r="M774" s="236"/>
      <c r="N774" s="236">
        <f>ROUND(L774*K774,3)</f>
        <v>0</v>
      </c>
      <c r="O774" s="236"/>
      <c r="P774" s="236"/>
      <c r="Q774" s="236"/>
      <c r="R774" s="141"/>
      <c r="T774" s="142" t="s">
        <v>5</v>
      </c>
      <c r="U774" s="43" t="s">
        <v>40</v>
      </c>
      <c r="V774" s="143">
        <v>0.28299999999999997</v>
      </c>
      <c r="W774" s="143">
        <f>V774*K774</f>
        <v>30.437781999999999</v>
      </c>
      <c r="X774" s="143">
        <v>1.0499999999999999E-3</v>
      </c>
      <c r="Y774" s="143">
        <f>X774*K774</f>
        <v>0.1129317</v>
      </c>
      <c r="Z774" s="143">
        <v>0</v>
      </c>
      <c r="AA774" s="144">
        <f>Z774*K774</f>
        <v>0</v>
      </c>
      <c r="AR774" s="21" t="s">
        <v>243</v>
      </c>
      <c r="AT774" s="21" t="s">
        <v>141</v>
      </c>
      <c r="AU774" s="21" t="s">
        <v>146</v>
      </c>
      <c r="AY774" s="21" t="s">
        <v>140</v>
      </c>
      <c r="BE774" s="145">
        <f>IF(U774="základná",N774,0)</f>
        <v>0</v>
      </c>
      <c r="BF774" s="145">
        <f>IF(U774="znížená",N774,0)</f>
        <v>0</v>
      </c>
      <c r="BG774" s="145">
        <f>IF(U774="zákl. prenesená",N774,0)</f>
        <v>0</v>
      </c>
      <c r="BH774" s="145">
        <f>IF(U774="zníž. prenesená",N774,0)</f>
        <v>0</v>
      </c>
      <c r="BI774" s="145">
        <f>IF(U774="nulová",N774,0)</f>
        <v>0</v>
      </c>
      <c r="BJ774" s="21" t="s">
        <v>146</v>
      </c>
      <c r="BK774" s="146">
        <f>ROUND(L774*K774,3)</f>
        <v>0</v>
      </c>
      <c r="BL774" s="21" t="s">
        <v>243</v>
      </c>
      <c r="BM774" s="21" t="s">
        <v>1231</v>
      </c>
    </row>
    <row r="775" spans="2:65" s="12" customFormat="1" ht="16.5" customHeight="1">
      <c r="B775" s="163"/>
      <c r="C775" s="164"/>
      <c r="D775" s="164"/>
      <c r="E775" s="165" t="s">
        <v>5</v>
      </c>
      <c r="F775" s="243" t="s">
        <v>1217</v>
      </c>
      <c r="G775" s="244"/>
      <c r="H775" s="244"/>
      <c r="I775" s="244"/>
      <c r="J775" s="164"/>
      <c r="K775" s="165" t="s">
        <v>5</v>
      </c>
      <c r="L775" s="164"/>
      <c r="M775" s="164"/>
      <c r="N775" s="164"/>
      <c r="O775" s="164"/>
      <c r="P775" s="164"/>
      <c r="Q775" s="164"/>
      <c r="R775" s="166"/>
      <c r="T775" s="167"/>
      <c r="U775" s="164"/>
      <c r="V775" s="164"/>
      <c r="W775" s="164"/>
      <c r="X775" s="164"/>
      <c r="Y775" s="164"/>
      <c r="Z775" s="164"/>
      <c r="AA775" s="168"/>
      <c r="AT775" s="169" t="s">
        <v>149</v>
      </c>
      <c r="AU775" s="169" t="s">
        <v>146</v>
      </c>
      <c r="AV775" s="12" t="s">
        <v>80</v>
      </c>
      <c r="AW775" s="12" t="s">
        <v>29</v>
      </c>
      <c r="AX775" s="12" t="s">
        <v>73</v>
      </c>
      <c r="AY775" s="169" t="s">
        <v>140</v>
      </c>
    </row>
    <row r="776" spans="2:65" s="12" customFormat="1" ht="16.5" customHeight="1">
      <c r="B776" s="163"/>
      <c r="C776" s="164"/>
      <c r="D776" s="164"/>
      <c r="E776" s="165" t="s">
        <v>5</v>
      </c>
      <c r="F776" s="245" t="s">
        <v>590</v>
      </c>
      <c r="G776" s="246"/>
      <c r="H776" s="246"/>
      <c r="I776" s="246"/>
      <c r="J776" s="164"/>
      <c r="K776" s="165" t="s">
        <v>5</v>
      </c>
      <c r="L776" s="164"/>
      <c r="M776" s="164"/>
      <c r="N776" s="164"/>
      <c r="O776" s="164"/>
      <c r="P776" s="164"/>
      <c r="Q776" s="164"/>
      <c r="R776" s="166"/>
      <c r="T776" s="167"/>
      <c r="U776" s="164"/>
      <c r="V776" s="164"/>
      <c r="W776" s="164"/>
      <c r="X776" s="164"/>
      <c r="Y776" s="164"/>
      <c r="Z776" s="164"/>
      <c r="AA776" s="168"/>
      <c r="AT776" s="169" t="s">
        <v>149</v>
      </c>
      <c r="AU776" s="169" t="s">
        <v>146</v>
      </c>
      <c r="AV776" s="12" t="s">
        <v>80</v>
      </c>
      <c r="AW776" s="12" t="s">
        <v>29</v>
      </c>
      <c r="AX776" s="12" t="s">
        <v>73</v>
      </c>
      <c r="AY776" s="169" t="s">
        <v>140</v>
      </c>
    </row>
    <row r="777" spans="2:65" s="10" customFormat="1" ht="16.5" customHeight="1">
      <c r="B777" s="147"/>
      <c r="C777" s="148"/>
      <c r="D777" s="148"/>
      <c r="E777" s="149" t="s">
        <v>5</v>
      </c>
      <c r="F777" s="239" t="s">
        <v>591</v>
      </c>
      <c r="G777" s="240"/>
      <c r="H777" s="240"/>
      <c r="I777" s="240"/>
      <c r="J777" s="148"/>
      <c r="K777" s="150">
        <v>28.98</v>
      </c>
      <c r="L777" s="148"/>
      <c r="M777" s="148"/>
      <c r="N777" s="148"/>
      <c r="O777" s="148"/>
      <c r="P777" s="148"/>
      <c r="Q777" s="148"/>
      <c r="R777" s="151"/>
      <c r="T777" s="152"/>
      <c r="U777" s="148"/>
      <c r="V777" s="148"/>
      <c r="W777" s="148"/>
      <c r="X777" s="148"/>
      <c r="Y777" s="148"/>
      <c r="Z777" s="148"/>
      <c r="AA777" s="153"/>
      <c r="AT777" s="154" t="s">
        <v>149</v>
      </c>
      <c r="AU777" s="154" t="s">
        <v>146</v>
      </c>
      <c r="AV777" s="10" t="s">
        <v>146</v>
      </c>
      <c r="AW777" s="10" t="s">
        <v>29</v>
      </c>
      <c r="AX777" s="10" t="s">
        <v>73</v>
      </c>
      <c r="AY777" s="154" t="s">
        <v>140</v>
      </c>
    </row>
    <row r="778" spans="2:65" s="12" customFormat="1" ht="16.5" customHeight="1">
      <c r="B778" s="163"/>
      <c r="C778" s="164"/>
      <c r="D778" s="164"/>
      <c r="E778" s="165" t="s">
        <v>5</v>
      </c>
      <c r="F778" s="245" t="s">
        <v>691</v>
      </c>
      <c r="G778" s="246"/>
      <c r="H778" s="246"/>
      <c r="I778" s="246"/>
      <c r="J778" s="164"/>
      <c r="K778" s="165" t="s">
        <v>5</v>
      </c>
      <c r="L778" s="164"/>
      <c r="M778" s="164"/>
      <c r="N778" s="164"/>
      <c r="O778" s="164"/>
      <c r="P778" s="164"/>
      <c r="Q778" s="164"/>
      <c r="R778" s="166"/>
      <c r="T778" s="167"/>
      <c r="U778" s="164"/>
      <c r="V778" s="164"/>
      <c r="W778" s="164"/>
      <c r="X778" s="164"/>
      <c r="Y778" s="164"/>
      <c r="Z778" s="164"/>
      <c r="AA778" s="168"/>
      <c r="AT778" s="169" t="s">
        <v>149</v>
      </c>
      <c r="AU778" s="169" t="s">
        <v>146</v>
      </c>
      <c r="AV778" s="12" t="s">
        <v>80</v>
      </c>
      <c r="AW778" s="12" t="s">
        <v>29</v>
      </c>
      <c r="AX778" s="12" t="s">
        <v>73</v>
      </c>
      <c r="AY778" s="169" t="s">
        <v>140</v>
      </c>
    </row>
    <row r="779" spans="2:65" s="10" customFormat="1" ht="16.5" customHeight="1">
      <c r="B779" s="147"/>
      <c r="C779" s="148"/>
      <c r="D779" s="148"/>
      <c r="E779" s="149" t="s">
        <v>5</v>
      </c>
      <c r="F779" s="239" t="s">
        <v>1232</v>
      </c>
      <c r="G779" s="240"/>
      <c r="H779" s="240"/>
      <c r="I779" s="240"/>
      <c r="J779" s="148"/>
      <c r="K779" s="150">
        <v>4.1719999999999997</v>
      </c>
      <c r="L779" s="148"/>
      <c r="M779" s="148"/>
      <c r="N779" s="148"/>
      <c r="O779" s="148"/>
      <c r="P779" s="148"/>
      <c r="Q779" s="148"/>
      <c r="R779" s="151"/>
      <c r="T779" s="152"/>
      <c r="U779" s="148"/>
      <c r="V779" s="148"/>
      <c r="W779" s="148"/>
      <c r="X779" s="148"/>
      <c r="Y779" s="148"/>
      <c r="Z779" s="148"/>
      <c r="AA779" s="153"/>
      <c r="AT779" s="154" t="s">
        <v>149</v>
      </c>
      <c r="AU779" s="154" t="s">
        <v>146</v>
      </c>
      <c r="AV779" s="10" t="s">
        <v>146</v>
      </c>
      <c r="AW779" s="10" t="s">
        <v>29</v>
      </c>
      <c r="AX779" s="10" t="s">
        <v>73</v>
      </c>
      <c r="AY779" s="154" t="s">
        <v>140</v>
      </c>
    </row>
    <row r="780" spans="2:65" s="12" customFormat="1" ht="16.5" customHeight="1">
      <c r="B780" s="163"/>
      <c r="C780" s="164"/>
      <c r="D780" s="164"/>
      <c r="E780" s="165" t="s">
        <v>5</v>
      </c>
      <c r="F780" s="245" t="s">
        <v>582</v>
      </c>
      <c r="G780" s="246"/>
      <c r="H780" s="246"/>
      <c r="I780" s="246"/>
      <c r="J780" s="164"/>
      <c r="K780" s="165" t="s">
        <v>5</v>
      </c>
      <c r="L780" s="164"/>
      <c r="M780" s="164"/>
      <c r="N780" s="164"/>
      <c r="O780" s="164"/>
      <c r="P780" s="164"/>
      <c r="Q780" s="164"/>
      <c r="R780" s="166"/>
      <c r="T780" s="167"/>
      <c r="U780" s="164"/>
      <c r="V780" s="164"/>
      <c r="W780" s="164"/>
      <c r="X780" s="164"/>
      <c r="Y780" s="164"/>
      <c r="Z780" s="164"/>
      <c r="AA780" s="168"/>
      <c r="AT780" s="169" t="s">
        <v>149</v>
      </c>
      <c r="AU780" s="169" t="s">
        <v>146</v>
      </c>
      <c r="AV780" s="12" t="s">
        <v>80</v>
      </c>
      <c r="AW780" s="12" t="s">
        <v>29</v>
      </c>
      <c r="AX780" s="12" t="s">
        <v>73</v>
      </c>
      <c r="AY780" s="169" t="s">
        <v>140</v>
      </c>
    </row>
    <row r="781" spans="2:65" s="10" customFormat="1" ht="16.5" customHeight="1">
      <c r="B781" s="147"/>
      <c r="C781" s="148"/>
      <c r="D781" s="148"/>
      <c r="E781" s="149" t="s">
        <v>5</v>
      </c>
      <c r="F781" s="239" t="s">
        <v>583</v>
      </c>
      <c r="G781" s="240"/>
      <c r="H781" s="240"/>
      <c r="I781" s="240"/>
      <c r="J781" s="148"/>
      <c r="K781" s="150">
        <v>17.536000000000001</v>
      </c>
      <c r="L781" s="148"/>
      <c r="M781" s="148"/>
      <c r="N781" s="148"/>
      <c r="O781" s="148"/>
      <c r="P781" s="148"/>
      <c r="Q781" s="148"/>
      <c r="R781" s="151"/>
      <c r="T781" s="152"/>
      <c r="U781" s="148"/>
      <c r="V781" s="148"/>
      <c r="W781" s="148"/>
      <c r="X781" s="148"/>
      <c r="Y781" s="148"/>
      <c r="Z781" s="148"/>
      <c r="AA781" s="153"/>
      <c r="AT781" s="154" t="s">
        <v>149</v>
      </c>
      <c r="AU781" s="154" t="s">
        <v>146</v>
      </c>
      <c r="AV781" s="10" t="s">
        <v>146</v>
      </c>
      <c r="AW781" s="10" t="s">
        <v>29</v>
      </c>
      <c r="AX781" s="10" t="s">
        <v>73</v>
      </c>
      <c r="AY781" s="154" t="s">
        <v>140</v>
      </c>
    </row>
    <row r="782" spans="2:65" s="12" customFormat="1" ht="16.5" customHeight="1">
      <c r="B782" s="163"/>
      <c r="C782" s="164"/>
      <c r="D782" s="164"/>
      <c r="E782" s="165" t="s">
        <v>5</v>
      </c>
      <c r="F782" s="245" t="s">
        <v>1233</v>
      </c>
      <c r="G782" s="246"/>
      <c r="H782" s="246"/>
      <c r="I782" s="246"/>
      <c r="J782" s="164"/>
      <c r="K782" s="165" t="s">
        <v>5</v>
      </c>
      <c r="L782" s="164"/>
      <c r="M782" s="164"/>
      <c r="N782" s="164"/>
      <c r="O782" s="164"/>
      <c r="P782" s="164"/>
      <c r="Q782" s="164"/>
      <c r="R782" s="166"/>
      <c r="T782" s="167"/>
      <c r="U782" s="164"/>
      <c r="V782" s="164"/>
      <c r="W782" s="164"/>
      <c r="X782" s="164"/>
      <c r="Y782" s="164"/>
      <c r="Z782" s="164"/>
      <c r="AA782" s="168"/>
      <c r="AT782" s="169" t="s">
        <v>149</v>
      </c>
      <c r="AU782" s="169" t="s">
        <v>146</v>
      </c>
      <c r="AV782" s="12" t="s">
        <v>80</v>
      </c>
      <c r="AW782" s="12" t="s">
        <v>29</v>
      </c>
      <c r="AX782" s="12" t="s">
        <v>73</v>
      </c>
      <c r="AY782" s="169" t="s">
        <v>140</v>
      </c>
    </row>
    <row r="783" spans="2:65" s="12" customFormat="1" ht="16.5" customHeight="1">
      <c r="B783" s="163"/>
      <c r="C783" s="164"/>
      <c r="D783" s="164"/>
      <c r="E783" s="165" t="s">
        <v>5</v>
      </c>
      <c r="F783" s="245" t="s">
        <v>764</v>
      </c>
      <c r="G783" s="246"/>
      <c r="H783" s="246"/>
      <c r="I783" s="246"/>
      <c r="J783" s="164"/>
      <c r="K783" s="165" t="s">
        <v>5</v>
      </c>
      <c r="L783" s="164"/>
      <c r="M783" s="164"/>
      <c r="N783" s="164"/>
      <c r="O783" s="164"/>
      <c r="P783" s="164"/>
      <c r="Q783" s="164"/>
      <c r="R783" s="166"/>
      <c r="T783" s="167"/>
      <c r="U783" s="164"/>
      <c r="V783" s="164"/>
      <c r="W783" s="164"/>
      <c r="X783" s="164"/>
      <c r="Y783" s="164"/>
      <c r="Z783" s="164"/>
      <c r="AA783" s="168"/>
      <c r="AT783" s="169" t="s">
        <v>149</v>
      </c>
      <c r="AU783" s="169" t="s">
        <v>146</v>
      </c>
      <c r="AV783" s="12" t="s">
        <v>80</v>
      </c>
      <c r="AW783" s="12" t="s">
        <v>29</v>
      </c>
      <c r="AX783" s="12" t="s">
        <v>73</v>
      </c>
      <c r="AY783" s="169" t="s">
        <v>140</v>
      </c>
    </row>
    <row r="784" spans="2:65" s="10" customFormat="1" ht="16.5" customHeight="1">
      <c r="B784" s="147"/>
      <c r="C784" s="148"/>
      <c r="D784" s="148"/>
      <c r="E784" s="149" t="s">
        <v>5</v>
      </c>
      <c r="F784" s="239" t="s">
        <v>1234</v>
      </c>
      <c r="G784" s="240"/>
      <c r="H784" s="240"/>
      <c r="I784" s="240"/>
      <c r="J784" s="148"/>
      <c r="K784" s="150">
        <v>15.18</v>
      </c>
      <c r="L784" s="148"/>
      <c r="M784" s="148"/>
      <c r="N784" s="148"/>
      <c r="O784" s="148"/>
      <c r="P784" s="148"/>
      <c r="Q784" s="148"/>
      <c r="R784" s="151"/>
      <c r="T784" s="152"/>
      <c r="U784" s="148"/>
      <c r="V784" s="148"/>
      <c r="W784" s="148"/>
      <c r="X784" s="148"/>
      <c r="Y784" s="148"/>
      <c r="Z784" s="148"/>
      <c r="AA784" s="153"/>
      <c r="AT784" s="154" t="s">
        <v>149</v>
      </c>
      <c r="AU784" s="154" t="s">
        <v>146</v>
      </c>
      <c r="AV784" s="10" t="s">
        <v>146</v>
      </c>
      <c r="AW784" s="10" t="s">
        <v>29</v>
      </c>
      <c r="AX784" s="10" t="s">
        <v>73</v>
      </c>
      <c r="AY784" s="154" t="s">
        <v>140</v>
      </c>
    </row>
    <row r="785" spans="2:65" s="12" customFormat="1" ht="16.5" customHeight="1">
      <c r="B785" s="163"/>
      <c r="C785" s="164"/>
      <c r="D785" s="164"/>
      <c r="E785" s="165" t="s">
        <v>5</v>
      </c>
      <c r="F785" s="245" t="s">
        <v>770</v>
      </c>
      <c r="G785" s="246"/>
      <c r="H785" s="246"/>
      <c r="I785" s="246"/>
      <c r="J785" s="164"/>
      <c r="K785" s="165" t="s">
        <v>5</v>
      </c>
      <c r="L785" s="164"/>
      <c r="M785" s="164"/>
      <c r="N785" s="164"/>
      <c r="O785" s="164"/>
      <c r="P785" s="164"/>
      <c r="Q785" s="164"/>
      <c r="R785" s="166"/>
      <c r="T785" s="167"/>
      <c r="U785" s="164"/>
      <c r="V785" s="164"/>
      <c r="W785" s="164"/>
      <c r="X785" s="164"/>
      <c r="Y785" s="164"/>
      <c r="Z785" s="164"/>
      <c r="AA785" s="168"/>
      <c r="AT785" s="169" t="s">
        <v>149</v>
      </c>
      <c r="AU785" s="169" t="s">
        <v>146</v>
      </c>
      <c r="AV785" s="12" t="s">
        <v>80</v>
      </c>
      <c r="AW785" s="12" t="s">
        <v>29</v>
      </c>
      <c r="AX785" s="12" t="s">
        <v>73</v>
      </c>
      <c r="AY785" s="169" t="s">
        <v>140</v>
      </c>
    </row>
    <row r="786" spans="2:65" s="10" customFormat="1" ht="16.5" customHeight="1">
      <c r="B786" s="147"/>
      <c r="C786" s="148"/>
      <c r="D786" s="148"/>
      <c r="E786" s="149" t="s">
        <v>5</v>
      </c>
      <c r="F786" s="239" t="s">
        <v>589</v>
      </c>
      <c r="G786" s="240"/>
      <c r="H786" s="240"/>
      <c r="I786" s="240"/>
      <c r="J786" s="148"/>
      <c r="K786" s="150">
        <v>21.827999999999999</v>
      </c>
      <c r="L786" s="148"/>
      <c r="M786" s="148"/>
      <c r="N786" s="148"/>
      <c r="O786" s="148"/>
      <c r="P786" s="148"/>
      <c r="Q786" s="148"/>
      <c r="R786" s="151"/>
      <c r="T786" s="152"/>
      <c r="U786" s="148"/>
      <c r="V786" s="148"/>
      <c r="W786" s="148"/>
      <c r="X786" s="148"/>
      <c r="Y786" s="148"/>
      <c r="Z786" s="148"/>
      <c r="AA786" s="153"/>
      <c r="AT786" s="154" t="s">
        <v>149</v>
      </c>
      <c r="AU786" s="154" t="s">
        <v>146</v>
      </c>
      <c r="AV786" s="10" t="s">
        <v>146</v>
      </c>
      <c r="AW786" s="10" t="s">
        <v>29</v>
      </c>
      <c r="AX786" s="10" t="s">
        <v>73</v>
      </c>
      <c r="AY786" s="154" t="s">
        <v>140</v>
      </c>
    </row>
    <row r="787" spans="2:65" s="12" customFormat="1" ht="16.5" customHeight="1">
      <c r="B787" s="163"/>
      <c r="C787" s="164"/>
      <c r="D787" s="164"/>
      <c r="E787" s="165" t="s">
        <v>5</v>
      </c>
      <c r="F787" s="245" t="s">
        <v>782</v>
      </c>
      <c r="G787" s="246"/>
      <c r="H787" s="246"/>
      <c r="I787" s="246"/>
      <c r="J787" s="164"/>
      <c r="K787" s="165" t="s">
        <v>5</v>
      </c>
      <c r="L787" s="164"/>
      <c r="M787" s="164"/>
      <c r="N787" s="164"/>
      <c r="O787" s="164"/>
      <c r="P787" s="164"/>
      <c r="Q787" s="164"/>
      <c r="R787" s="166"/>
      <c r="T787" s="167"/>
      <c r="U787" s="164"/>
      <c r="V787" s="164"/>
      <c r="W787" s="164"/>
      <c r="X787" s="164"/>
      <c r="Y787" s="164"/>
      <c r="Z787" s="164"/>
      <c r="AA787" s="168"/>
      <c r="AT787" s="169" t="s">
        <v>149</v>
      </c>
      <c r="AU787" s="169" t="s">
        <v>146</v>
      </c>
      <c r="AV787" s="12" t="s">
        <v>80</v>
      </c>
      <c r="AW787" s="12" t="s">
        <v>29</v>
      </c>
      <c r="AX787" s="12" t="s">
        <v>73</v>
      </c>
      <c r="AY787" s="169" t="s">
        <v>140</v>
      </c>
    </row>
    <row r="788" spans="2:65" s="10" customFormat="1" ht="16.5" customHeight="1">
      <c r="B788" s="147"/>
      <c r="C788" s="148"/>
      <c r="D788" s="148"/>
      <c r="E788" s="149" t="s">
        <v>5</v>
      </c>
      <c r="F788" s="239" t="s">
        <v>1235</v>
      </c>
      <c r="G788" s="240"/>
      <c r="H788" s="240"/>
      <c r="I788" s="240"/>
      <c r="J788" s="148"/>
      <c r="K788" s="150">
        <v>5.0739999999999998</v>
      </c>
      <c r="L788" s="148"/>
      <c r="M788" s="148"/>
      <c r="N788" s="148"/>
      <c r="O788" s="148"/>
      <c r="P788" s="148"/>
      <c r="Q788" s="148"/>
      <c r="R788" s="151"/>
      <c r="T788" s="152"/>
      <c r="U788" s="148"/>
      <c r="V788" s="148"/>
      <c r="W788" s="148"/>
      <c r="X788" s="148"/>
      <c r="Y788" s="148"/>
      <c r="Z788" s="148"/>
      <c r="AA788" s="153"/>
      <c r="AT788" s="154" t="s">
        <v>149</v>
      </c>
      <c r="AU788" s="154" t="s">
        <v>146</v>
      </c>
      <c r="AV788" s="10" t="s">
        <v>146</v>
      </c>
      <c r="AW788" s="10" t="s">
        <v>29</v>
      </c>
      <c r="AX788" s="10" t="s">
        <v>73</v>
      </c>
      <c r="AY788" s="154" t="s">
        <v>140</v>
      </c>
    </row>
    <row r="789" spans="2:65" s="12" customFormat="1" ht="16.5" customHeight="1">
      <c r="B789" s="163"/>
      <c r="C789" s="164"/>
      <c r="D789" s="164"/>
      <c r="E789" s="165" t="s">
        <v>5</v>
      </c>
      <c r="F789" s="245" t="s">
        <v>592</v>
      </c>
      <c r="G789" s="246"/>
      <c r="H789" s="246"/>
      <c r="I789" s="246"/>
      <c r="J789" s="164"/>
      <c r="K789" s="165" t="s">
        <v>5</v>
      </c>
      <c r="L789" s="164"/>
      <c r="M789" s="164"/>
      <c r="N789" s="164"/>
      <c r="O789" s="164"/>
      <c r="P789" s="164"/>
      <c r="Q789" s="164"/>
      <c r="R789" s="166"/>
      <c r="T789" s="167"/>
      <c r="U789" s="164"/>
      <c r="V789" s="164"/>
      <c r="W789" s="164"/>
      <c r="X789" s="164"/>
      <c r="Y789" s="164"/>
      <c r="Z789" s="164"/>
      <c r="AA789" s="168"/>
      <c r="AT789" s="169" t="s">
        <v>149</v>
      </c>
      <c r="AU789" s="169" t="s">
        <v>146</v>
      </c>
      <c r="AV789" s="12" t="s">
        <v>80</v>
      </c>
      <c r="AW789" s="12" t="s">
        <v>29</v>
      </c>
      <c r="AX789" s="12" t="s">
        <v>73</v>
      </c>
      <c r="AY789" s="169" t="s">
        <v>140</v>
      </c>
    </row>
    <row r="790" spans="2:65" s="10" customFormat="1" ht="16.5" customHeight="1">
      <c r="B790" s="147"/>
      <c r="C790" s="148"/>
      <c r="D790" s="148"/>
      <c r="E790" s="149" t="s">
        <v>5</v>
      </c>
      <c r="F790" s="239" t="s">
        <v>593</v>
      </c>
      <c r="G790" s="240"/>
      <c r="H790" s="240"/>
      <c r="I790" s="240"/>
      <c r="J790" s="148"/>
      <c r="K790" s="150">
        <v>14.784000000000001</v>
      </c>
      <c r="L790" s="148"/>
      <c r="M790" s="148"/>
      <c r="N790" s="148"/>
      <c r="O790" s="148"/>
      <c r="P790" s="148"/>
      <c r="Q790" s="148"/>
      <c r="R790" s="151"/>
      <c r="T790" s="152"/>
      <c r="U790" s="148"/>
      <c r="V790" s="148"/>
      <c r="W790" s="148"/>
      <c r="X790" s="148"/>
      <c r="Y790" s="148"/>
      <c r="Z790" s="148"/>
      <c r="AA790" s="153"/>
      <c r="AT790" s="154" t="s">
        <v>149</v>
      </c>
      <c r="AU790" s="154" t="s">
        <v>146</v>
      </c>
      <c r="AV790" s="10" t="s">
        <v>146</v>
      </c>
      <c r="AW790" s="10" t="s">
        <v>29</v>
      </c>
      <c r="AX790" s="10" t="s">
        <v>73</v>
      </c>
      <c r="AY790" s="154" t="s">
        <v>140</v>
      </c>
    </row>
    <row r="791" spans="2:65" s="11" customFormat="1" ht="16.5" customHeight="1">
      <c r="B791" s="155"/>
      <c r="C791" s="156"/>
      <c r="D791" s="156"/>
      <c r="E791" s="157" t="s">
        <v>5</v>
      </c>
      <c r="F791" s="241" t="s">
        <v>156</v>
      </c>
      <c r="G791" s="242"/>
      <c r="H791" s="242"/>
      <c r="I791" s="242"/>
      <c r="J791" s="156"/>
      <c r="K791" s="158">
        <v>107.554</v>
      </c>
      <c r="L791" s="156"/>
      <c r="M791" s="156"/>
      <c r="N791" s="156"/>
      <c r="O791" s="156"/>
      <c r="P791" s="156"/>
      <c r="Q791" s="156"/>
      <c r="R791" s="159"/>
      <c r="T791" s="160"/>
      <c r="U791" s="156"/>
      <c r="V791" s="156"/>
      <c r="W791" s="156"/>
      <c r="X791" s="156"/>
      <c r="Y791" s="156"/>
      <c r="Z791" s="156"/>
      <c r="AA791" s="161"/>
      <c r="AT791" s="162" t="s">
        <v>149</v>
      </c>
      <c r="AU791" s="162" t="s">
        <v>146</v>
      </c>
      <c r="AV791" s="11" t="s">
        <v>145</v>
      </c>
      <c r="AW791" s="11" t="s">
        <v>29</v>
      </c>
      <c r="AX791" s="11" t="s">
        <v>80</v>
      </c>
      <c r="AY791" s="162" t="s">
        <v>140</v>
      </c>
    </row>
    <row r="792" spans="2:65" s="1" customFormat="1" ht="38.25" customHeight="1">
      <c r="B792" s="136"/>
      <c r="C792" s="137" t="s">
        <v>1236</v>
      </c>
      <c r="D792" s="137" t="s">
        <v>141</v>
      </c>
      <c r="E792" s="138" t="s">
        <v>1237</v>
      </c>
      <c r="F792" s="235" t="s">
        <v>1238</v>
      </c>
      <c r="G792" s="235"/>
      <c r="H792" s="235"/>
      <c r="I792" s="235"/>
      <c r="J792" s="139" t="s">
        <v>201</v>
      </c>
      <c r="K792" s="140">
        <v>97.44</v>
      </c>
      <c r="L792" s="236"/>
      <c r="M792" s="236"/>
      <c r="N792" s="236">
        <f>ROUND(L792*K792,3)</f>
        <v>0</v>
      </c>
      <c r="O792" s="236"/>
      <c r="P792" s="236"/>
      <c r="Q792" s="236"/>
      <c r="R792" s="141"/>
      <c r="T792" s="142" t="s">
        <v>5</v>
      </c>
      <c r="U792" s="43" t="s">
        <v>40</v>
      </c>
      <c r="V792" s="143">
        <v>0.11</v>
      </c>
      <c r="W792" s="143">
        <f>V792*K792</f>
        <v>10.718399999999999</v>
      </c>
      <c r="X792" s="143">
        <v>3.3E-4</v>
      </c>
      <c r="Y792" s="143">
        <f>X792*K792</f>
        <v>3.2155200000000002E-2</v>
      </c>
      <c r="Z792" s="143">
        <v>0</v>
      </c>
      <c r="AA792" s="144">
        <f>Z792*K792</f>
        <v>0</v>
      </c>
      <c r="AR792" s="21" t="s">
        <v>243</v>
      </c>
      <c r="AT792" s="21" t="s">
        <v>141</v>
      </c>
      <c r="AU792" s="21" t="s">
        <v>146</v>
      </c>
      <c r="AY792" s="21" t="s">
        <v>140</v>
      </c>
      <c r="BE792" s="145">
        <f>IF(U792="základná",N792,0)</f>
        <v>0</v>
      </c>
      <c r="BF792" s="145">
        <f>IF(U792="znížená",N792,0)</f>
        <v>0</v>
      </c>
      <c r="BG792" s="145">
        <f>IF(U792="zákl. prenesená",N792,0)</f>
        <v>0</v>
      </c>
      <c r="BH792" s="145">
        <f>IF(U792="zníž. prenesená",N792,0)</f>
        <v>0</v>
      </c>
      <c r="BI792" s="145">
        <f>IF(U792="nulová",N792,0)</f>
        <v>0</v>
      </c>
      <c r="BJ792" s="21" t="s">
        <v>146</v>
      </c>
      <c r="BK792" s="146">
        <f>ROUND(L792*K792,3)</f>
        <v>0</v>
      </c>
      <c r="BL792" s="21" t="s">
        <v>243</v>
      </c>
      <c r="BM792" s="21" t="s">
        <v>1239</v>
      </c>
    </row>
    <row r="793" spans="2:65" s="10" customFormat="1" ht="16.5" customHeight="1">
      <c r="B793" s="147"/>
      <c r="C793" s="148"/>
      <c r="D793" s="148"/>
      <c r="E793" s="149" t="s">
        <v>5</v>
      </c>
      <c r="F793" s="237" t="s">
        <v>812</v>
      </c>
      <c r="G793" s="238"/>
      <c r="H793" s="238"/>
      <c r="I793" s="238"/>
      <c r="J793" s="148"/>
      <c r="K793" s="150">
        <v>97.44</v>
      </c>
      <c r="L793" s="148"/>
      <c r="M793" s="148"/>
      <c r="N793" s="148"/>
      <c r="O793" s="148"/>
      <c r="P793" s="148"/>
      <c r="Q793" s="148"/>
      <c r="R793" s="151"/>
      <c r="T793" s="152"/>
      <c r="U793" s="148"/>
      <c r="V793" s="148"/>
      <c r="W793" s="148"/>
      <c r="X793" s="148"/>
      <c r="Y793" s="148"/>
      <c r="Z793" s="148"/>
      <c r="AA793" s="153"/>
      <c r="AT793" s="154" t="s">
        <v>149</v>
      </c>
      <c r="AU793" s="154" t="s">
        <v>146</v>
      </c>
      <c r="AV793" s="10" t="s">
        <v>146</v>
      </c>
      <c r="AW793" s="10" t="s">
        <v>29</v>
      </c>
      <c r="AX793" s="10" t="s">
        <v>80</v>
      </c>
      <c r="AY793" s="154" t="s">
        <v>140</v>
      </c>
    </row>
    <row r="794" spans="2:65" s="1" customFormat="1" ht="25.5" customHeight="1">
      <c r="B794" s="136"/>
      <c r="C794" s="137" t="s">
        <v>1240</v>
      </c>
      <c r="D794" s="137" t="s">
        <v>141</v>
      </c>
      <c r="E794" s="138" t="s">
        <v>1241</v>
      </c>
      <c r="F794" s="235" t="s">
        <v>1242</v>
      </c>
      <c r="G794" s="235"/>
      <c r="H794" s="235"/>
      <c r="I794" s="235"/>
      <c r="J794" s="139" t="s">
        <v>201</v>
      </c>
      <c r="K794" s="140">
        <v>16.638999999999999</v>
      </c>
      <c r="L794" s="236"/>
      <c r="M794" s="236"/>
      <c r="N794" s="236">
        <f>ROUND(L794*K794,3)</f>
        <v>0</v>
      </c>
      <c r="O794" s="236"/>
      <c r="P794" s="236"/>
      <c r="Q794" s="236"/>
      <c r="R794" s="141"/>
      <c r="T794" s="142" t="s">
        <v>5</v>
      </c>
      <c r="U794" s="43" t="s">
        <v>40</v>
      </c>
      <c r="V794" s="143">
        <v>0.13611000000000001</v>
      </c>
      <c r="W794" s="143">
        <f>V794*K794</f>
        <v>2.2647342900000003</v>
      </c>
      <c r="X794" s="143">
        <v>6.9999999999999994E-5</v>
      </c>
      <c r="Y794" s="143">
        <f>X794*K794</f>
        <v>1.1647299999999999E-3</v>
      </c>
      <c r="Z794" s="143">
        <v>0</v>
      </c>
      <c r="AA794" s="144">
        <f>Z794*K794</f>
        <v>0</v>
      </c>
      <c r="AR794" s="21" t="s">
        <v>243</v>
      </c>
      <c r="AT794" s="21" t="s">
        <v>141</v>
      </c>
      <c r="AU794" s="21" t="s">
        <v>146</v>
      </c>
      <c r="AY794" s="21" t="s">
        <v>140</v>
      </c>
      <c r="BE794" s="145">
        <f>IF(U794="základná",N794,0)</f>
        <v>0</v>
      </c>
      <c r="BF794" s="145">
        <f>IF(U794="znížená",N794,0)</f>
        <v>0</v>
      </c>
      <c r="BG794" s="145">
        <f>IF(U794="zákl. prenesená",N794,0)</f>
        <v>0</v>
      </c>
      <c r="BH794" s="145">
        <f>IF(U794="zníž. prenesená",N794,0)</f>
        <v>0</v>
      </c>
      <c r="BI794" s="145">
        <f>IF(U794="nulová",N794,0)</f>
        <v>0</v>
      </c>
      <c r="BJ794" s="21" t="s">
        <v>146</v>
      </c>
      <c r="BK794" s="146">
        <f>ROUND(L794*K794,3)</f>
        <v>0</v>
      </c>
      <c r="BL794" s="21" t="s">
        <v>243</v>
      </c>
      <c r="BM794" s="21" t="s">
        <v>1243</v>
      </c>
    </row>
    <row r="795" spans="2:65" s="9" customFormat="1" ht="29.85" customHeight="1">
      <c r="B795" s="125"/>
      <c r="C795" s="126"/>
      <c r="D795" s="135" t="s">
        <v>122</v>
      </c>
      <c r="E795" s="135"/>
      <c r="F795" s="135"/>
      <c r="G795" s="135"/>
      <c r="H795" s="135"/>
      <c r="I795" s="135"/>
      <c r="J795" s="135"/>
      <c r="K795" s="135"/>
      <c r="L795" s="135"/>
      <c r="M795" s="135"/>
      <c r="N795" s="252">
        <f>BK795</f>
        <v>0</v>
      </c>
      <c r="O795" s="253"/>
      <c r="P795" s="253"/>
      <c r="Q795" s="253"/>
      <c r="R795" s="128"/>
      <c r="T795" s="129"/>
      <c r="U795" s="126"/>
      <c r="V795" s="126"/>
      <c r="W795" s="130">
        <f>SUM(W796:W810)</f>
        <v>6.6055919999999997</v>
      </c>
      <c r="X795" s="126"/>
      <c r="Y795" s="130">
        <f>SUM(Y796:Y810)</f>
        <v>2.4972359999999999E-2</v>
      </c>
      <c r="Z795" s="126"/>
      <c r="AA795" s="131">
        <f>SUM(AA796:AA810)</f>
        <v>0</v>
      </c>
      <c r="AR795" s="132" t="s">
        <v>146</v>
      </c>
      <c r="AT795" s="133" t="s">
        <v>72</v>
      </c>
      <c r="AU795" s="133" t="s">
        <v>80</v>
      </c>
      <c r="AY795" s="132" t="s">
        <v>140</v>
      </c>
      <c r="BK795" s="134">
        <f>SUM(BK796:BK810)</f>
        <v>0</v>
      </c>
    </row>
    <row r="796" spans="2:65" s="1" customFormat="1" ht="25.5" customHeight="1">
      <c r="B796" s="136"/>
      <c r="C796" s="137" t="s">
        <v>1244</v>
      </c>
      <c r="D796" s="137" t="s">
        <v>141</v>
      </c>
      <c r="E796" s="138" t="s">
        <v>1245</v>
      </c>
      <c r="F796" s="235" t="s">
        <v>1246</v>
      </c>
      <c r="G796" s="235"/>
      <c r="H796" s="235"/>
      <c r="I796" s="235"/>
      <c r="J796" s="139" t="s">
        <v>201</v>
      </c>
      <c r="K796" s="140">
        <v>80.555999999999997</v>
      </c>
      <c r="L796" s="236"/>
      <c r="M796" s="236"/>
      <c r="N796" s="236">
        <f>ROUND(L796*K796,3)</f>
        <v>0</v>
      </c>
      <c r="O796" s="236"/>
      <c r="P796" s="236"/>
      <c r="Q796" s="236"/>
      <c r="R796" s="141"/>
      <c r="T796" s="142" t="s">
        <v>5</v>
      </c>
      <c r="U796" s="43" t="s">
        <v>40</v>
      </c>
      <c r="V796" s="143">
        <v>0.03</v>
      </c>
      <c r="W796" s="143">
        <f>V796*K796</f>
        <v>2.4166799999999999</v>
      </c>
      <c r="X796" s="143">
        <v>1E-4</v>
      </c>
      <c r="Y796" s="143">
        <f>X796*K796</f>
        <v>8.0555999999999996E-3</v>
      </c>
      <c r="Z796" s="143">
        <v>0</v>
      </c>
      <c r="AA796" s="144">
        <f>Z796*K796</f>
        <v>0</v>
      </c>
      <c r="AR796" s="21" t="s">
        <v>243</v>
      </c>
      <c r="AT796" s="21" t="s">
        <v>141</v>
      </c>
      <c r="AU796" s="21" t="s">
        <v>146</v>
      </c>
      <c r="AY796" s="21" t="s">
        <v>140</v>
      </c>
      <c r="BE796" s="145">
        <f>IF(U796="základná",N796,0)</f>
        <v>0</v>
      </c>
      <c r="BF796" s="145">
        <f>IF(U796="znížená",N796,0)</f>
        <v>0</v>
      </c>
      <c r="BG796" s="145">
        <f>IF(U796="zákl. prenesená",N796,0)</f>
        <v>0</v>
      </c>
      <c r="BH796" s="145">
        <f>IF(U796="zníž. prenesená",N796,0)</f>
        <v>0</v>
      </c>
      <c r="BI796" s="145">
        <f>IF(U796="nulová",N796,0)</f>
        <v>0</v>
      </c>
      <c r="BJ796" s="21" t="s">
        <v>146</v>
      </c>
      <c r="BK796" s="146">
        <f>ROUND(L796*K796,3)</f>
        <v>0</v>
      </c>
      <c r="BL796" s="21" t="s">
        <v>243</v>
      </c>
      <c r="BM796" s="21" t="s">
        <v>1247</v>
      </c>
    </row>
    <row r="797" spans="2:65" s="12" customFormat="1" ht="16.5" customHeight="1">
      <c r="B797" s="163"/>
      <c r="C797" s="164"/>
      <c r="D797" s="164"/>
      <c r="E797" s="165" t="s">
        <v>5</v>
      </c>
      <c r="F797" s="243" t="s">
        <v>367</v>
      </c>
      <c r="G797" s="244"/>
      <c r="H797" s="244"/>
      <c r="I797" s="244"/>
      <c r="J797" s="164"/>
      <c r="K797" s="165" t="s">
        <v>5</v>
      </c>
      <c r="L797" s="164"/>
      <c r="M797" s="164"/>
      <c r="N797" s="164"/>
      <c r="O797" s="164"/>
      <c r="P797" s="164"/>
      <c r="Q797" s="164"/>
      <c r="R797" s="166"/>
      <c r="T797" s="167"/>
      <c r="U797" s="164"/>
      <c r="V797" s="164"/>
      <c r="W797" s="164"/>
      <c r="X797" s="164"/>
      <c r="Y797" s="164"/>
      <c r="Z797" s="164"/>
      <c r="AA797" s="168"/>
      <c r="AT797" s="169" t="s">
        <v>149</v>
      </c>
      <c r="AU797" s="169" t="s">
        <v>146</v>
      </c>
      <c r="AV797" s="12" t="s">
        <v>80</v>
      </c>
      <c r="AW797" s="12" t="s">
        <v>29</v>
      </c>
      <c r="AX797" s="12" t="s">
        <v>73</v>
      </c>
      <c r="AY797" s="169" t="s">
        <v>140</v>
      </c>
    </row>
    <row r="798" spans="2:65" s="10" customFormat="1" ht="25.5" customHeight="1">
      <c r="B798" s="147"/>
      <c r="C798" s="148"/>
      <c r="D798" s="148"/>
      <c r="E798" s="149" t="s">
        <v>5</v>
      </c>
      <c r="F798" s="239" t="s">
        <v>368</v>
      </c>
      <c r="G798" s="240"/>
      <c r="H798" s="240"/>
      <c r="I798" s="240"/>
      <c r="J798" s="148"/>
      <c r="K798" s="150">
        <v>54.841999999999999</v>
      </c>
      <c r="L798" s="148"/>
      <c r="M798" s="148"/>
      <c r="N798" s="148"/>
      <c r="O798" s="148"/>
      <c r="P798" s="148"/>
      <c r="Q798" s="148"/>
      <c r="R798" s="151"/>
      <c r="T798" s="152"/>
      <c r="U798" s="148"/>
      <c r="V798" s="148"/>
      <c r="W798" s="148"/>
      <c r="X798" s="148"/>
      <c r="Y798" s="148"/>
      <c r="Z798" s="148"/>
      <c r="AA798" s="153"/>
      <c r="AT798" s="154" t="s">
        <v>149</v>
      </c>
      <c r="AU798" s="154" t="s">
        <v>146</v>
      </c>
      <c r="AV798" s="10" t="s">
        <v>146</v>
      </c>
      <c r="AW798" s="10" t="s">
        <v>29</v>
      </c>
      <c r="AX798" s="10" t="s">
        <v>73</v>
      </c>
      <c r="AY798" s="154" t="s">
        <v>140</v>
      </c>
    </row>
    <row r="799" spans="2:65" s="10" customFormat="1" ht="16.5" customHeight="1">
      <c r="B799" s="147"/>
      <c r="C799" s="148"/>
      <c r="D799" s="148"/>
      <c r="E799" s="149" t="s">
        <v>5</v>
      </c>
      <c r="F799" s="239" t="s">
        <v>369</v>
      </c>
      <c r="G799" s="240"/>
      <c r="H799" s="240"/>
      <c r="I799" s="240"/>
      <c r="J799" s="148"/>
      <c r="K799" s="150">
        <v>2.17</v>
      </c>
      <c r="L799" s="148"/>
      <c r="M799" s="148"/>
      <c r="N799" s="148"/>
      <c r="O799" s="148"/>
      <c r="P799" s="148"/>
      <c r="Q799" s="148"/>
      <c r="R799" s="151"/>
      <c r="T799" s="152"/>
      <c r="U799" s="148"/>
      <c r="V799" s="148"/>
      <c r="W799" s="148"/>
      <c r="X799" s="148"/>
      <c r="Y799" s="148"/>
      <c r="Z799" s="148"/>
      <c r="AA799" s="153"/>
      <c r="AT799" s="154" t="s">
        <v>149</v>
      </c>
      <c r="AU799" s="154" t="s">
        <v>146</v>
      </c>
      <c r="AV799" s="10" t="s">
        <v>146</v>
      </c>
      <c r="AW799" s="10" t="s">
        <v>29</v>
      </c>
      <c r="AX799" s="10" t="s">
        <v>73</v>
      </c>
      <c r="AY799" s="154" t="s">
        <v>140</v>
      </c>
    </row>
    <row r="800" spans="2:65" s="12" customFormat="1" ht="16.5" customHeight="1">
      <c r="B800" s="163"/>
      <c r="C800" s="164"/>
      <c r="D800" s="164"/>
      <c r="E800" s="165" t="s">
        <v>5</v>
      </c>
      <c r="F800" s="245" t="s">
        <v>230</v>
      </c>
      <c r="G800" s="246"/>
      <c r="H800" s="246"/>
      <c r="I800" s="246"/>
      <c r="J800" s="164"/>
      <c r="K800" s="165" t="s">
        <v>5</v>
      </c>
      <c r="L800" s="164"/>
      <c r="M800" s="164"/>
      <c r="N800" s="164"/>
      <c r="O800" s="164"/>
      <c r="P800" s="164"/>
      <c r="Q800" s="164"/>
      <c r="R800" s="166"/>
      <c r="T800" s="167"/>
      <c r="U800" s="164"/>
      <c r="V800" s="164"/>
      <c r="W800" s="164"/>
      <c r="X800" s="164"/>
      <c r="Y800" s="164"/>
      <c r="Z800" s="164"/>
      <c r="AA800" s="168"/>
      <c r="AT800" s="169" t="s">
        <v>149</v>
      </c>
      <c r="AU800" s="169" t="s">
        <v>146</v>
      </c>
      <c r="AV800" s="12" t="s">
        <v>80</v>
      </c>
      <c r="AW800" s="12" t="s">
        <v>29</v>
      </c>
      <c r="AX800" s="12" t="s">
        <v>73</v>
      </c>
      <c r="AY800" s="169" t="s">
        <v>140</v>
      </c>
    </row>
    <row r="801" spans="2:65" s="10" customFormat="1" ht="16.5" customHeight="1">
      <c r="B801" s="147"/>
      <c r="C801" s="148"/>
      <c r="D801" s="148"/>
      <c r="E801" s="149" t="s">
        <v>5</v>
      </c>
      <c r="F801" s="239" t="s">
        <v>370</v>
      </c>
      <c r="G801" s="240"/>
      <c r="H801" s="240"/>
      <c r="I801" s="240"/>
      <c r="J801" s="148"/>
      <c r="K801" s="150">
        <v>-5.1449999999999996</v>
      </c>
      <c r="L801" s="148"/>
      <c r="M801" s="148"/>
      <c r="N801" s="148"/>
      <c r="O801" s="148"/>
      <c r="P801" s="148"/>
      <c r="Q801" s="148"/>
      <c r="R801" s="151"/>
      <c r="T801" s="152"/>
      <c r="U801" s="148"/>
      <c r="V801" s="148"/>
      <c r="W801" s="148"/>
      <c r="X801" s="148"/>
      <c r="Y801" s="148"/>
      <c r="Z801" s="148"/>
      <c r="AA801" s="153"/>
      <c r="AT801" s="154" t="s">
        <v>149</v>
      </c>
      <c r="AU801" s="154" t="s">
        <v>146</v>
      </c>
      <c r="AV801" s="10" t="s">
        <v>146</v>
      </c>
      <c r="AW801" s="10" t="s">
        <v>29</v>
      </c>
      <c r="AX801" s="10" t="s">
        <v>73</v>
      </c>
      <c r="AY801" s="154" t="s">
        <v>140</v>
      </c>
    </row>
    <row r="802" spans="2:65" s="12" customFormat="1" ht="16.5" customHeight="1">
      <c r="B802" s="163"/>
      <c r="C802" s="164"/>
      <c r="D802" s="164"/>
      <c r="E802" s="165" t="s">
        <v>5</v>
      </c>
      <c r="F802" s="245" t="s">
        <v>371</v>
      </c>
      <c r="G802" s="246"/>
      <c r="H802" s="246"/>
      <c r="I802" s="246"/>
      <c r="J802" s="164"/>
      <c r="K802" s="165" t="s">
        <v>5</v>
      </c>
      <c r="L802" s="164"/>
      <c r="M802" s="164"/>
      <c r="N802" s="164"/>
      <c r="O802" s="164"/>
      <c r="P802" s="164"/>
      <c r="Q802" s="164"/>
      <c r="R802" s="166"/>
      <c r="T802" s="167"/>
      <c r="U802" s="164"/>
      <c r="V802" s="164"/>
      <c r="W802" s="164"/>
      <c r="X802" s="164"/>
      <c r="Y802" s="164"/>
      <c r="Z802" s="164"/>
      <c r="AA802" s="168"/>
      <c r="AT802" s="169" t="s">
        <v>149</v>
      </c>
      <c r="AU802" s="169" t="s">
        <v>146</v>
      </c>
      <c r="AV802" s="12" t="s">
        <v>80</v>
      </c>
      <c r="AW802" s="12" t="s">
        <v>29</v>
      </c>
      <c r="AX802" s="12" t="s">
        <v>73</v>
      </c>
      <c r="AY802" s="169" t="s">
        <v>140</v>
      </c>
    </row>
    <row r="803" spans="2:65" s="10" customFormat="1" ht="16.5" customHeight="1">
      <c r="B803" s="147"/>
      <c r="C803" s="148"/>
      <c r="D803" s="148"/>
      <c r="E803" s="149" t="s">
        <v>5</v>
      </c>
      <c r="F803" s="239" t="s">
        <v>372</v>
      </c>
      <c r="G803" s="240"/>
      <c r="H803" s="240"/>
      <c r="I803" s="240"/>
      <c r="J803" s="148"/>
      <c r="K803" s="150">
        <v>1.9379999999999999</v>
      </c>
      <c r="L803" s="148"/>
      <c r="M803" s="148"/>
      <c r="N803" s="148"/>
      <c r="O803" s="148"/>
      <c r="P803" s="148"/>
      <c r="Q803" s="148"/>
      <c r="R803" s="151"/>
      <c r="T803" s="152"/>
      <c r="U803" s="148"/>
      <c r="V803" s="148"/>
      <c r="W803" s="148"/>
      <c r="X803" s="148"/>
      <c r="Y803" s="148"/>
      <c r="Z803" s="148"/>
      <c r="AA803" s="153"/>
      <c r="AT803" s="154" t="s">
        <v>149</v>
      </c>
      <c r="AU803" s="154" t="s">
        <v>146</v>
      </c>
      <c r="AV803" s="10" t="s">
        <v>146</v>
      </c>
      <c r="AW803" s="10" t="s">
        <v>29</v>
      </c>
      <c r="AX803" s="10" t="s">
        <v>73</v>
      </c>
      <c r="AY803" s="154" t="s">
        <v>140</v>
      </c>
    </row>
    <row r="804" spans="2:65" s="12" customFormat="1" ht="16.5" customHeight="1">
      <c r="B804" s="163"/>
      <c r="C804" s="164"/>
      <c r="D804" s="164"/>
      <c r="E804" s="165" t="s">
        <v>5</v>
      </c>
      <c r="F804" s="245" t="s">
        <v>373</v>
      </c>
      <c r="G804" s="246"/>
      <c r="H804" s="246"/>
      <c r="I804" s="246"/>
      <c r="J804" s="164"/>
      <c r="K804" s="165" t="s">
        <v>5</v>
      </c>
      <c r="L804" s="164"/>
      <c r="M804" s="164"/>
      <c r="N804" s="164"/>
      <c r="O804" s="164"/>
      <c r="P804" s="164"/>
      <c r="Q804" s="164"/>
      <c r="R804" s="166"/>
      <c r="T804" s="167"/>
      <c r="U804" s="164"/>
      <c r="V804" s="164"/>
      <c r="W804" s="164"/>
      <c r="X804" s="164"/>
      <c r="Y804" s="164"/>
      <c r="Z804" s="164"/>
      <c r="AA804" s="168"/>
      <c r="AT804" s="169" t="s">
        <v>149</v>
      </c>
      <c r="AU804" s="169" t="s">
        <v>146</v>
      </c>
      <c r="AV804" s="12" t="s">
        <v>80</v>
      </c>
      <c r="AW804" s="12" t="s">
        <v>29</v>
      </c>
      <c r="AX804" s="12" t="s">
        <v>73</v>
      </c>
      <c r="AY804" s="169" t="s">
        <v>140</v>
      </c>
    </row>
    <row r="805" spans="2:65" s="10" customFormat="1" ht="25.5" customHeight="1">
      <c r="B805" s="147"/>
      <c r="C805" s="148"/>
      <c r="D805" s="148"/>
      <c r="E805" s="149" t="s">
        <v>5</v>
      </c>
      <c r="F805" s="239" t="s">
        <v>374</v>
      </c>
      <c r="G805" s="240"/>
      <c r="H805" s="240"/>
      <c r="I805" s="240"/>
      <c r="J805" s="148"/>
      <c r="K805" s="150">
        <v>28.780999999999999</v>
      </c>
      <c r="L805" s="148"/>
      <c r="M805" s="148"/>
      <c r="N805" s="148"/>
      <c r="O805" s="148"/>
      <c r="P805" s="148"/>
      <c r="Q805" s="148"/>
      <c r="R805" s="151"/>
      <c r="T805" s="152"/>
      <c r="U805" s="148"/>
      <c r="V805" s="148"/>
      <c r="W805" s="148"/>
      <c r="X805" s="148"/>
      <c r="Y805" s="148"/>
      <c r="Z805" s="148"/>
      <c r="AA805" s="153"/>
      <c r="AT805" s="154" t="s">
        <v>149</v>
      </c>
      <c r="AU805" s="154" t="s">
        <v>146</v>
      </c>
      <c r="AV805" s="10" t="s">
        <v>146</v>
      </c>
      <c r="AW805" s="10" t="s">
        <v>29</v>
      </c>
      <c r="AX805" s="10" t="s">
        <v>73</v>
      </c>
      <c r="AY805" s="154" t="s">
        <v>140</v>
      </c>
    </row>
    <row r="806" spans="2:65" s="10" customFormat="1" ht="16.5" customHeight="1">
      <c r="B806" s="147"/>
      <c r="C806" s="148"/>
      <c r="D806" s="148"/>
      <c r="E806" s="149" t="s">
        <v>5</v>
      </c>
      <c r="F806" s="239" t="s">
        <v>375</v>
      </c>
      <c r="G806" s="240"/>
      <c r="H806" s="240"/>
      <c r="I806" s="240"/>
      <c r="J806" s="148"/>
      <c r="K806" s="150">
        <v>0.47499999999999998</v>
      </c>
      <c r="L806" s="148"/>
      <c r="M806" s="148"/>
      <c r="N806" s="148"/>
      <c r="O806" s="148"/>
      <c r="P806" s="148"/>
      <c r="Q806" s="148"/>
      <c r="R806" s="151"/>
      <c r="T806" s="152"/>
      <c r="U806" s="148"/>
      <c r="V806" s="148"/>
      <c r="W806" s="148"/>
      <c r="X806" s="148"/>
      <c r="Y806" s="148"/>
      <c r="Z806" s="148"/>
      <c r="AA806" s="153"/>
      <c r="AT806" s="154" t="s">
        <v>149</v>
      </c>
      <c r="AU806" s="154" t="s">
        <v>146</v>
      </c>
      <c r="AV806" s="10" t="s">
        <v>146</v>
      </c>
      <c r="AW806" s="10" t="s">
        <v>29</v>
      </c>
      <c r="AX806" s="10" t="s">
        <v>73</v>
      </c>
      <c r="AY806" s="154" t="s">
        <v>140</v>
      </c>
    </row>
    <row r="807" spans="2:65" s="12" customFormat="1" ht="16.5" customHeight="1">
      <c r="B807" s="163"/>
      <c r="C807" s="164"/>
      <c r="D807" s="164"/>
      <c r="E807" s="165" t="s">
        <v>5</v>
      </c>
      <c r="F807" s="245" t="s">
        <v>376</v>
      </c>
      <c r="G807" s="246"/>
      <c r="H807" s="246"/>
      <c r="I807" s="246"/>
      <c r="J807" s="164"/>
      <c r="K807" s="165" t="s">
        <v>5</v>
      </c>
      <c r="L807" s="164"/>
      <c r="M807" s="164"/>
      <c r="N807" s="164"/>
      <c r="O807" s="164"/>
      <c r="P807" s="164"/>
      <c r="Q807" s="164"/>
      <c r="R807" s="166"/>
      <c r="T807" s="167"/>
      <c r="U807" s="164"/>
      <c r="V807" s="164"/>
      <c r="W807" s="164"/>
      <c r="X807" s="164"/>
      <c r="Y807" s="164"/>
      <c r="Z807" s="164"/>
      <c r="AA807" s="168"/>
      <c r="AT807" s="169" t="s">
        <v>149</v>
      </c>
      <c r="AU807" s="169" t="s">
        <v>146</v>
      </c>
      <c r="AV807" s="12" t="s">
        <v>80</v>
      </c>
      <c r="AW807" s="12" t="s">
        <v>29</v>
      </c>
      <c r="AX807" s="12" t="s">
        <v>73</v>
      </c>
      <c r="AY807" s="169" t="s">
        <v>140</v>
      </c>
    </row>
    <row r="808" spans="2:65" s="10" customFormat="1" ht="16.5" customHeight="1">
      <c r="B808" s="147"/>
      <c r="C808" s="148"/>
      <c r="D808" s="148"/>
      <c r="E808" s="149" t="s">
        <v>5</v>
      </c>
      <c r="F808" s="239" t="s">
        <v>377</v>
      </c>
      <c r="G808" s="240"/>
      <c r="H808" s="240"/>
      <c r="I808" s="240"/>
      <c r="J808" s="148"/>
      <c r="K808" s="150">
        <v>-2.5049999999999999</v>
      </c>
      <c r="L808" s="148"/>
      <c r="M808" s="148"/>
      <c r="N808" s="148"/>
      <c r="O808" s="148"/>
      <c r="P808" s="148"/>
      <c r="Q808" s="148"/>
      <c r="R808" s="151"/>
      <c r="T808" s="152"/>
      <c r="U808" s="148"/>
      <c r="V808" s="148"/>
      <c r="W808" s="148"/>
      <c r="X808" s="148"/>
      <c r="Y808" s="148"/>
      <c r="Z808" s="148"/>
      <c r="AA808" s="153"/>
      <c r="AT808" s="154" t="s">
        <v>149</v>
      </c>
      <c r="AU808" s="154" t="s">
        <v>146</v>
      </c>
      <c r="AV808" s="10" t="s">
        <v>146</v>
      </c>
      <c r="AW808" s="10" t="s">
        <v>29</v>
      </c>
      <c r="AX808" s="10" t="s">
        <v>73</v>
      </c>
      <c r="AY808" s="154" t="s">
        <v>140</v>
      </c>
    </row>
    <row r="809" spans="2:65" s="11" customFormat="1" ht="16.5" customHeight="1">
      <c r="B809" s="155"/>
      <c r="C809" s="156"/>
      <c r="D809" s="156"/>
      <c r="E809" s="157" t="s">
        <v>5</v>
      </c>
      <c r="F809" s="241" t="s">
        <v>156</v>
      </c>
      <c r="G809" s="242"/>
      <c r="H809" s="242"/>
      <c r="I809" s="242"/>
      <c r="J809" s="156"/>
      <c r="K809" s="158">
        <v>80.555999999999997</v>
      </c>
      <c r="L809" s="156"/>
      <c r="M809" s="156"/>
      <c r="N809" s="156"/>
      <c r="O809" s="156"/>
      <c r="P809" s="156"/>
      <c r="Q809" s="156"/>
      <c r="R809" s="159"/>
      <c r="T809" s="160"/>
      <c r="U809" s="156"/>
      <c r="V809" s="156"/>
      <c r="W809" s="156"/>
      <c r="X809" s="156"/>
      <c r="Y809" s="156"/>
      <c r="Z809" s="156"/>
      <c r="AA809" s="161"/>
      <c r="AT809" s="162" t="s">
        <v>149</v>
      </c>
      <c r="AU809" s="162" t="s">
        <v>146</v>
      </c>
      <c r="AV809" s="11" t="s">
        <v>145</v>
      </c>
      <c r="AW809" s="11" t="s">
        <v>29</v>
      </c>
      <c r="AX809" s="11" t="s">
        <v>80</v>
      </c>
      <c r="AY809" s="162" t="s">
        <v>140</v>
      </c>
    </row>
    <row r="810" spans="2:65" s="1" customFormat="1" ht="51" customHeight="1">
      <c r="B810" s="136"/>
      <c r="C810" s="137" t="s">
        <v>1248</v>
      </c>
      <c r="D810" s="137" t="s">
        <v>141</v>
      </c>
      <c r="E810" s="138" t="s">
        <v>1249</v>
      </c>
      <c r="F810" s="235" t="s">
        <v>1250</v>
      </c>
      <c r="G810" s="235"/>
      <c r="H810" s="235"/>
      <c r="I810" s="235"/>
      <c r="J810" s="139" t="s">
        <v>201</v>
      </c>
      <c r="K810" s="140">
        <v>80.555999999999997</v>
      </c>
      <c r="L810" s="236"/>
      <c r="M810" s="236"/>
      <c r="N810" s="236">
        <f>ROUND(L810*K810,3)</f>
        <v>0</v>
      </c>
      <c r="O810" s="236"/>
      <c r="P810" s="236"/>
      <c r="Q810" s="236"/>
      <c r="R810" s="141"/>
      <c r="T810" s="142" t="s">
        <v>5</v>
      </c>
      <c r="U810" s="43" t="s">
        <v>40</v>
      </c>
      <c r="V810" s="143">
        <v>5.1999999999999998E-2</v>
      </c>
      <c r="W810" s="143">
        <f>V810*K810</f>
        <v>4.1889119999999993</v>
      </c>
      <c r="X810" s="143">
        <v>2.1000000000000001E-4</v>
      </c>
      <c r="Y810" s="143">
        <f>X810*K810</f>
        <v>1.6916759999999999E-2</v>
      </c>
      <c r="Z810" s="143">
        <v>0</v>
      </c>
      <c r="AA810" s="144">
        <f>Z810*K810</f>
        <v>0</v>
      </c>
      <c r="AR810" s="21" t="s">
        <v>243</v>
      </c>
      <c r="AT810" s="21" t="s">
        <v>141</v>
      </c>
      <c r="AU810" s="21" t="s">
        <v>146</v>
      </c>
      <c r="AY810" s="21" t="s">
        <v>140</v>
      </c>
      <c r="BE810" s="145">
        <f>IF(U810="základná",N810,0)</f>
        <v>0</v>
      </c>
      <c r="BF810" s="145">
        <f>IF(U810="znížená",N810,0)</f>
        <v>0</v>
      </c>
      <c r="BG810" s="145">
        <f>IF(U810="zákl. prenesená",N810,0)</f>
        <v>0</v>
      </c>
      <c r="BH810" s="145">
        <f>IF(U810="zníž. prenesená",N810,0)</f>
        <v>0</v>
      </c>
      <c r="BI810" s="145">
        <f>IF(U810="nulová",N810,0)</f>
        <v>0</v>
      </c>
      <c r="BJ810" s="21" t="s">
        <v>146</v>
      </c>
      <c r="BK810" s="146">
        <f>ROUND(L810*K810,3)</f>
        <v>0</v>
      </c>
      <c r="BL810" s="21" t="s">
        <v>243</v>
      </c>
      <c r="BM810" s="21" t="s">
        <v>1251</v>
      </c>
    </row>
    <row r="811" spans="2:65" s="9" customFormat="1" ht="37.35" customHeight="1">
      <c r="B811" s="125"/>
      <c r="C811" s="126"/>
      <c r="D811" s="127" t="s">
        <v>123</v>
      </c>
      <c r="E811" s="127"/>
      <c r="F811" s="127"/>
      <c r="G811" s="127"/>
      <c r="H811" s="127"/>
      <c r="I811" s="127"/>
      <c r="J811" s="127"/>
      <c r="K811" s="127"/>
      <c r="L811" s="127"/>
      <c r="M811" s="127"/>
      <c r="N811" s="254">
        <f>BK811</f>
        <v>0</v>
      </c>
      <c r="O811" s="255"/>
      <c r="P811" s="255"/>
      <c r="Q811" s="255"/>
      <c r="R811" s="128"/>
      <c r="T811" s="129"/>
      <c r="U811" s="126"/>
      <c r="V811" s="126"/>
      <c r="W811" s="130">
        <f>W812</f>
        <v>6.7000000000000004E-2</v>
      </c>
      <c r="X811" s="126"/>
      <c r="Y811" s="130">
        <f>Y812</f>
        <v>2.0999999999999999E-3</v>
      </c>
      <c r="Z811" s="126"/>
      <c r="AA811" s="131">
        <f>AA812</f>
        <v>0</v>
      </c>
      <c r="AR811" s="132" t="s">
        <v>79</v>
      </c>
      <c r="AT811" s="133" t="s">
        <v>72</v>
      </c>
      <c r="AU811" s="133" t="s">
        <v>73</v>
      </c>
      <c r="AY811" s="132" t="s">
        <v>140</v>
      </c>
      <c r="BK811" s="134">
        <f>BK812</f>
        <v>0</v>
      </c>
    </row>
    <row r="812" spans="2:65" s="9" customFormat="1" ht="19.899999999999999" customHeight="1">
      <c r="B812" s="125"/>
      <c r="C812" s="126"/>
      <c r="D812" s="135" t="s">
        <v>124</v>
      </c>
      <c r="E812" s="135"/>
      <c r="F812" s="135"/>
      <c r="G812" s="135"/>
      <c r="H812" s="135"/>
      <c r="I812" s="135"/>
      <c r="J812" s="135"/>
      <c r="K812" s="135"/>
      <c r="L812" s="135"/>
      <c r="M812" s="135"/>
      <c r="N812" s="256">
        <f>BK812</f>
        <v>0</v>
      </c>
      <c r="O812" s="257"/>
      <c r="P812" s="257"/>
      <c r="Q812" s="257"/>
      <c r="R812" s="128"/>
      <c r="T812" s="129"/>
      <c r="U812" s="126"/>
      <c r="V812" s="126"/>
      <c r="W812" s="130">
        <f>SUM(W813:W816)</f>
        <v>6.7000000000000004E-2</v>
      </c>
      <c r="X812" s="126"/>
      <c r="Y812" s="130">
        <f>SUM(Y813:Y816)</f>
        <v>2.0999999999999999E-3</v>
      </c>
      <c r="Z812" s="126"/>
      <c r="AA812" s="131">
        <f>SUM(AA813:AA816)</f>
        <v>0</v>
      </c>
      <c r="AR812" s="132" t="s">
        <v>79</v>
      </c>
      <c r="AT812" s="133" t="s">
        <v>72</v>
      </c>
      <c r="AU812" s="133" t="s">
        <v>80</v>
      </c>
      <c r="AY812" s="132" t="s">
        <v>140</v>
      </c>
      <c r="BK812" s="134">
        <f>SUM(BK813:BK816)</f>
        <v>0</v>
      </c>
    </row>
    <row r="813" spans="2:65" s="1" customFormat="1" ht="16.5" customHeight="1">
      <c r="B813" s="136"/>
      <c r="C813" s="137" t="s">
        <v>1252</v>
      </c>
      <c r="D813" s="137" t="s">
        <v>141</v>
      </c>
      <c r="E813" s="138" t="s">
        <v>1253</v>
      </c>
      <c r="F813" s="235" t="s">
        <v>1266</v>
      </c>
      <c r="G813" s="235"/>
      <c r="H813" s="235"/>
      <c r="I813" s="235"/>
      <c r="J813" s="139" t="s">
        <v>565</v>
      </c>
      <c r="K813" s="140">
        <v>1</v>
      </c>
      <c r="L813" s="236"/>
      <c r="M813" s="236"/>
      <c r="N813" s="236">
        <f>ROUND(L813*K813,3)</f>
        <v>0</v>
      </c>
      <c r="O813" s="236"/>
      <c r="P813" s="236"/>
      <c r="Q813" s="236"/>
      <c r="R813" s="141"/>
      <c r="T813" s="142" t="s">
        <v>5</v>
      </c>
      <c r="U813" s="43" t="s">
        <v>40</v>
      </c>
      <c r="V813" s="143">
        <v>6.7000000000000004E-2</v>
      </c>
      <c r="W813" s="143">
        <f>V813*K813</f>
        <v>6.7000000000000004E-2</v>
      </c>
      <c r="X813" s="143">
        <v>0</v>
      </c>
      <c r="Y813" s="143">
        <f>X813*K813</f>
        <v>0</v>
      </c>
      <c r="Z813" s="143">
        <v>0</v>
      </c>
      <c r="AA813" s="144">
        <f>Z813*K813</f>
        <v>0</v>
      </c>
      <c r="AR813" s="21" t="s">
        <v>523</v>
      </c>
      <c r="AT813" s="21" t="s">
        <v>141</v>
      </c>
      <c r="AU813" s="21" t="s">
        <v>146</v>
      </c>
      <c r="AY813" s="21" t="s">
        <v>140</v>
      </c>
      <c r="BE813" s="145">
        <f>IF(U813="základná",N813,0)</f>
        <v>0</v>
      </c>
      <c r="BF813" s="145">
        <f>IF(U813="znížená",N813,0)</f>
        <v>0</v>
      </c>
      <c r="BG813" s="145">
        <f>IF(U813="zákl. prenesená",N813,0)</f>
        <v>0</v>
      </c>
      <c r="BH813" s="145">
        <f>IF(U813="zníž. prenesená",N813,0)</f>
        <v>0</v>
      </c>
      <c r="BI813" s="145">
        <f>IF(U813="nulová",N813,0)</f>
        <v>0</v>
      </c>
      <c r="BJ813" s="21" t="s">
        <v>146</v>
      </c>
      <c r="BK813" s="146">
        <f>ROUND(L813*K813,3)</f>
        <v>0</v>
      </c>
      <c r="BL813" s="21" t="s">
        <v>523</v>
      </c>
      <c r="BM813" s="21" t="s">
        <v>1254</v>
      </c>
    </row>
    <row r="814" spans="2:65" s="1" customFormat="1" ht="16.5" customHeight="1">
      <c r="B814" s="136"/>
      <c r="C814" s="137" t="s">
        <v>1255</v>
      </c>
      <c r="D814" s="137" t="s">
        <v>141</v>
      </c>
      <c r="E814" s="138" t="s">
        <v>1256</v>
      </c>
      <c r="F814" s="235" t="s">
        <v>1267</v>
      </c>
      <c r="G814" s="235"/>
      <c r="H814" s="235"/>
      <c r="I814" s="235"/>
      <c r="J814" s="139" t="s">
        <v>565</v>
      </c>
      <c r="K814" s="140">
        <v>1</v>
      </c>
      <c r="L814" s="236"/>
      <c r="M814" s="236"/>
      <c r="N814" s="236">
        <f>ROUND(L814*K814,3)</f>
        <v>0</v>
      </c>
      <c r="O814" s="236"/>
      <c r="P814" s="236"/>
      <c r="Q814" s="236"/>
      <c r="R814" s="141"/>
      <c r="T814" s="142" t="s">
        <v>5</v>
      </c>
      <c r="U814" s="43" t="s">
        <v>40</v>
      </c>
      <c r="V814" s="143">
        <v>0</v>
      </c>
      <c r="W814" s="143">
        <f>V814*K814</f>
        <v>0</v>
      </c>
      <c r="X814" s="143">
        <v>0</v>
      </c>
      <c r="Y814" s="143">
        <f>X814*K814</f>
        <v>0</v>
      </c>
      <c r="Z814" s="143">
        <v>0</v>
      </c>
      <c r="AA814" s="144">
        <f>Z814*K814</f>
        <v>0</v>
      </c>
      <c r="AR814" s="21" t="s">
        <v>523</v>
      </c>
      <c r="AT814" s="21" t="s">
        <v>141</v>
      </c>
      <c r="AU814" s="21" t="s">
        <v>146</v>
      </c>
      <c r="AY814" s="21" t="s">
        <v>140</v>
      </c>
      <c r="BE814" s="145">
        <f>IF(U814="základná",N814,0)</f>
        <v>0</v>
      </c>
      <c r="BF814" s="145">
        <f>IF(U814="znížená",N814,0)</f>
        <v>0</v>
      </c>
      <c r="BG814" s="145">
        <f>IF(U814="zákl. prenesená",N814,0)</f>
        <v>0</v>
      </c>
      <c r="BH814" s="145">
        <f>IF(U814="zníž. prenesená",N814,0)</f>
        <v>0</v>
      </c>
      <c r="BI814" s="145">
        <f>IF(U814="nulová",N814,0)</f>
        <v>0</v>
      </c>
      <c r="BJ814" s="21" t="s">
        <v>146</v>
      </c>
      <c r="BK814" s="146">
        <f>ROUND(L814*K814,3)</f>
        <v>0</v>
      </c>
      <c r="BL814" s="21" t="s">
        <v>523</v>
      </c>
      <c r="BM814" s="21" t="s">
        <v>1257</v>
      </c>
    </row>
    <row r="815" spans="2:65" s="1" customFormat="1" ht="16.5" customHeight="1">
      <c r="B815" s="136"/>
      <c r="C815" s="137" t="s">
        <v>1258</v>
      </c>
      <c r="D815" s="137" t="s">
        <v>141</v>
      </c>
      <c r="E815" s="138" t="s">
        <v>1259</v>
      </c>
      <c r="F815" s="235" t="s">
        <v>1268</v>
      </c>
      <c r="G815" s="235"/>
      <c r="H815" s="235"/>
      <c r="I815" s="235"/>
      <c r="J815" s="139" t="s">
        <v>565</v>
      </c>
      <c r="K815" s="140">
        <v>1</v>
      </c>
      <c r="L815" s="236"/>
      <c r="M815" s="236"/>
      <c r="N815" s="236">
        <f>ROUND(L815*K815,3)</f>
        <v>0</v>
      </c>
      <c r="O815" s="236"/>
      <c r="P815" s="236"/>
      <c r="Q815" s="236"/>
      <c r="R815" s="141"/>
      <c r="T815" s="142" t="s">
        <v>5</v>
      </c>
      <c r="U815" s="43" t="s">
        <v>40</v>
      </c>
      <c r="V815" s="143">
        <v>0</v>
      </c>
      <c r="W815" s="143">
        <f>V815*K815</f>
        <v>0</v>
      </c>
      <c r="X815" s="143">
        <v>0</v>
      </c>
      <c r="Y815" s="143">
        <f>X815*K815</f>
        <v>0</v>
      </c>
      <c r="Z815" s="143">
        <v>0</v>
      </c>
      <c r="AA815" s="144">
        <f>Z815*K815</f>
        <v>0</v>
      </c>
      <c r="AR815" s="21" t="s">
        <v>523</v>
      </c>
      <c r="AT815" s="21" t="s">
        <v>141</v>
      </c>
      <c r="AU815" s="21" t="s">
        <v>146</v>
      </c>
      <c r="AY815" s="21" t="s">
        <v>140</v>
      </c>
      <c r="BE815" s="145">
        <f>IF(U815="základná",N815,0)</f>
        <v>0</v>
      </c>
      <c r="BF815" s="145">
        <f>IF(U815="znížená",N815,0)</f>
        <v>0</v>
      </c>
      <c r="BG815" s="145">
        <f>IF(U815="zákl. prenesená",N815,0)</f>
        <v>0</v>
      </c>
      <c r="BH815" s="145">
        <f>IF(U815="zníž. prenesená",N815,0)</f>
        <v>0</v>
      </c>
      <c r="BI815" s="145">
        <f>IF(U815="nulová",N815,0)</f>
        <v>0</v>
      </c>
      <c r="BJ815" s="21" t="s">
        <v>146</v>
      </c>
      <c r="BK815" s="146">
        <f>ROUND(L815*K815,3)</f>
        <v>0</v>
      </c>
      <c r="BL815" s="21" t="s">
        <v>523</v>
      </c>
      <c r="BM815" s="21" t="s">
        <v>1260</v>
      </c>
    </row>
    <row r="816" spans="2:65" s="1" customFormat="1" ht="16.5" customHeight="1">
      <c r="B816" s="136"/>
      <c r="C816" s="170" t="s">
        <v>1261</v>
      </c>
      <c r="D816" s="170" t="s">
        <v>327</v>
      </c>
      <c r="E816" s="171" t="s">
        <v>1262</v>
      </c>
      <c r="F816" s="247" t="s">
        <v>1263</v>
      </c>
      <c r="G816" s="247"/>
      <c r="H816" s="247"/>
      <c r="I816" s="247"/>
      <c r="J816" s="172" t="s">
        <v>437</v>
      </c>
      <c r="K816" s="173">
        <v>2</v>
      </c>
      <c r="L816" s="248"/>
      <c r="M816" s="248"/>
      <c r="N816" s="248">
        <f>ROUND(L816*K816,3)</f>
        <v>0</v>
      </c>
      <c r="O816" s="236"/>
      <c r="P816" s="236"/>
      <c r="Q816" s="236"/>
      <c r="R816" s="141"/>
      <c r="T816" s="142" t="s">
        <v>5</v>
      </c>
      <c r="U816" s="175" t="s">
        <v>40</v>
      </c>
      <c r="V816" s="176">
        <v>0</v>
      </c>
      <c r="W816" s="176">
        <f>V816*K816</f>
        <v>0</v>
      </c>
      <c r="X816" s="176">
        <v>1.0499999999999999E-3</v>
      </c>
      <c r="Y816" s="176">
        <f>X816*K816</f>
        <v>2.0999999999999999E-3</v>
      </c>
      <c r="Z816" s="176">
        <v>0</v>
      </c>
      <c r="AA816" s="177">
        <f>Z816*K816</f>
        <v>0</v>
      </c>
      <c r="AR816" s="21" t="s">
        <v>867</v>
      </c>
      <c r="AT816" s="21" t="s">
        <v>327</v>
      </c>
      <c r="AU816" s="21" t="s">
        <v>146</v>
      </c>
      <c r="AY816" s="21" t="s">
        <v>140</v>
      </c>
      <c r="BE816" s="145">
        <f>IF(U816="základná",N816,0)</f>
        <v>0</v>
      </c>
      <c r="BF816" s="145">
        <f>IF(U816="znížená",N816,0)</f>
        <v>0</v>
      </c>
      <c r="BG816" s="145">
        <f>IF(U816="zákl. prenesená",N816,0)</f>
        <v>0</v>
      </c>
      <c r="BH816" s="145">
        <f>IF(U816="zníž. prenesená",N816,0)</f>
        <v>0</v>
      </c>
      <c r="BI816" s="145">
        <f>IF(U816="nulová",N816,0)</f>
        <v>0</v>
      </c>
      <c r="BJ816" s="21" t="s">
        <v>146</v>
      </c>
      <c r="BK816" s="146">
        <f>ROUND(L816*K816,3)</f>
        <v>0</v>
      </c>
      <c r="BL816" s="21" t="s">
        <v>867</v>
      </c>
      <c r="BM816" s="21" t="s">
        <v>1264</v>
      </c>
    </row>
    <row r="817" spans="2:18" s="1" customFormat="1" ht="6.95" customHeight="1">
      <c r="B817" s="58"/>
      <c r="C817" s="59"/>
      <c r="D817" s="59"/>
      <c r="E817" s="59"/>
      <c r="F817" s="59"/>
      <c r="G817" s="59"/>
      <c r="H817" s="59"/>
      <c r="I817" s="59"/>
      <c r="J817" s="59"/>
      <c r="K817" s="59"/>
      <c r="L817" s="59"/>
      <c r="M817" s="59"/>
      <c r="N817" s="59"/>
      <c r="O817" s="59"/>
      <c r="P817" s="59"/>
      <c r="Q817" s="59"/>
      <c r="R817" s="60"/>
    </row>
  </sheetData>
  <mergeCells count="1172">
    <mergeCell ref="H1:K1"/>
    <mergeCell ref="S2:AC2"/>
    <mergeCell ref="F814:I814"/>
    <mergeCell ref="L814:M814"/>
    <mergeCell ref="N814:Q814"/>
    <mergeCell ref="F815:I815"/>
    <mergeCell ref="L815:M815"/>
    <mergeCell ref="N815:Q815"/>
    <mergeCell ref="F816:I816"/>
    <mergeCell ref="L816:M816"/>
    <mergeCell ref="N816:Q816"/>
    <mergeCell ref="N135:Q135"/>
    <mergeCell ref="N136:Q136"/>
    <mergeCell ref="N137:Q137"/>
    <mergeCell ref="N161:Q161"/>
    <mergeCell ref="N193:Q193"/>
    <mergeCell ref="N215:Q215"/>
    <mergeCell ref="N262:Q262"/>
    <mergeCell ref="N322:Q322"/>
    <mergeCell ref="N338:Q338"/>
    <mergeCell ref="N340:Q340"/>
    <mergeCell ref="N341:Q341"/>
    <mergeCell ref="N357:Q357"/>
    <mergeCell ref="N367:Q367"/>
    <mergeCell ref="N394:Q394"/>
    <mergeCell ref="N396:Q396"/>
    <mergeCell ref="N553:Q553"/>
    <mergeCell ref="N558:Q558"/>
    <mergeCell ref="N595:Q595"/>
    <mergeCell ref="N637:Q637"/>
    <mergeCell ref="N645:Q645"/>
    <mergeCell ref="N672:Q672"/>
    <mergeCell ref="F806:I806"/>
    <mergeCell ref="F807:I807"/>
    <mergeCell ref="F808:I808"/>
    <mergeCell ref="F809:I809"/>
    <mergeCell ref="F810:I810"/>
    <mergeCell ref="L810:M810"/>
    <mergeCell ref="N810:Q810"/>
    <mergeCell ref="F770:I770"/>
    <mergeCell ref="F771:I771"/>
    <mergeCell ref="F772:I772"/>
    <mergeCell ref="F773:I773"/>
    <mergeCell ref="F774:I774"/>
    <mergeCell ref="L774:M774"/>
    <mergeCell ref="N774:Q774"/>
    <mergeCell ref="F775:I775"/>
    <mergeCell ref="F776:I776"/>
    <mergeCell ref="F777:I777"/>
    <mergeCell ref="F778:I778"/>
    <mergeCell ref="F779:I779"/>
    <mergeCell ref="F780:I780"/>
    <mergeCell ref="F781:I781"/>
    <mergeCell ref="F782:I782"/>
    <mergeCell ref="F783:I783"/>
    <mergeCell ref="F784:I784"/>
    <mergeCell ref="F813:I813"/>
    <mergeCell ref="L813:M813"/>
    <mergeCell ref="N813:Q813"/>
    <mergeCell ref="N811:Q811"/>
    <mergeCell ref="N812:Q812"/>
    <mergeCell ref="F785:I785"/>
    <mergeCell ref="F786:I786"/>
    <mergeCell ref="F787:I787"/>
    <mergeCell ref="F788:I788"/>
    <mergeCell ref="F789:I789"/>
    <mergeCell ref="F790:I790"/>
    <mergeCell ref="F791:I791"/>
    <mergeCell ref="F792:I792"/>
    <mergeCell ref="L792:M792"/>
    <mergeCell ref="N792:Q792"/>
    <mergeCell ref="F793:I793"/>
    <mergeCell ref="F794:I794"/>
    <mergeCell ref="L794:M794"/>
    <mergeCell ref="N794:Q794"/>
    <mergeCell ref="F796:I796"/>
    <mergeCell ref="L796:M796"/>
    <mergeCell ref="N796:Q796"/>
    <mergeCell ref="N795:Q795"/>
    <mergeCell ref="F797:I797"/>
    <mergeCell ref="F798:I798"/>
    <mergeCell ref="F799:I799"/>
    <mergeCell ref="F800:I800"/>
    <mergeCell ref="F801:I801"/>
    <mergeCell ref="F802:I802"/>
    <mergeCell ref="F803:I803"/>
    <mergeCell ref="F804:I804"/>
    <mergeCell ref="F805:I805"/>
    <mergeCell ref="F753:I753"/>
    <mergeCell ref="F754:I754"/>
    <mergeCell ref="F755:I755"/>
    <mergeCell ref="F756:I756"/>
    <mergeCell ref="F757:I757"/>
    <mergeCell ref="F758:I758"/>
    <mergeCell ref="F759:I759"/>
    <mergeCell ref="F760:I760"/>
    <mergeCell ref="F761:I761"/>
    <mergeCell ref="F762:I762"/>
    <mergeCell ref="F763:I763"/>
    <mergeCell ref="F764:I764"/>
    <mergeCell ref="F765:I765"/>
    <mergeCell ref="F766:I766"/>
    <mergeCell ref="F767:I767"/>
    <mergeCell ref="F768:I768"/>
    <mergeCell ref="F769:I769"/>
    <mergeCell ref="F740:I740"/>
    <mergeCell ref="F741:I741"/>
    <mergeCell ref="F742:I742"/>
    <mergeCell ref="F743:I743"/>
    <mergeCell ref="F744:I744"/>
    <mergeCell ref="F745:I745"/>
    <mergeCell ref="F746:I746"/>
    <mergeCell ref="L746:M746"/>
    <mergeCell ref="N746:Q746"/>
    <mergeCell ref="F747:I747"/>
    <mergeCell ref="F748:I748"/>
    <mergeCell ref="F749:I749"/>
    <mergeCell ref="L749:M749"/>
    <mergeCell ref="N749:Q749"/>
    <mergeCell ref="F750:I750"/>
    <mergeCell ref="F751:I751"/>
    <mergeCell ref="F752:I752"/>
    <mergeCell ref="F725:I725"/>
    <mergeCell ref="F726:I726"/>
    <mergeCell ref="F727:I727"/>
    <mergeCell ref="F728:I728"/>
    <mergeCell ref="F729:I729"/>
    <mergeCell ref="F730:I730"/>
    <mergeCell ref="F731:I731"/>
    <mergeCell ref="F732:I732"/>
    <mergeCell ref="L732:M732"/>
    <mergeCell ref="N732:Q732"/>
    <mergeCell ref="F733:I733"/>
    <mergeCell ref="F734:I734"/>
    <mergeCell ref="F735:I735"/>
    <mergeCell ref="F736:I736"/>
    <mergeCell ref="F737:I737"/>
    <mergeCell ref="F738:I738"/>
    <mergeCell ref="F739:I739"/>
    <mergeCell ref="F713:I713"/>
    <mergeCell ref="F714:I714"/>
    <mergeCell ref="F715:I715"/>
    <mergeCell ref="F716:I716"/>
    <mergeCell ref="F717:I717"/>
    <mergeCell ref="F718:I718"/>
    <mergeCell ref="L718:M718"/>
    <mergeCell ref="N718:Q718"/>
    <mergeCell ref="F719:I719"/>
    <mergeCell ref="F720:I720"/>
    <mergeCell ref="L720:M720"/>
    <mergeCell ref="N720:Q720"/>
    <mergeCell ref="F722:I722"/>
    <mergeCell ref="L722:M722"/>
    <mergeCell ref="N722:Q722"/>
    <mergeCell ref="F723:I723"/>
    <mergeCell ref="F724:I724"/>
    <mergeCell ref="N721:Q721"/>
    <mergeCell ref="F701:I701"/>
    <mergeCell ref="F702:I702"/>
    <mergeCell ref="F703:I703"/>
    <mergeCell ref="L703:M703"/>
    <mergeCell ref="N703:Q703"/>
    <mergeCell ref="F704:I704"/>
    <mergeCell ref="F705:I705"/>
    <mergeCell ref="L705:M705"/>
    <mergeCell ref="N705:Q705"/>
    <mergeCell ref="F707:I707"/>
    <mergeCell ref="L707:M707"/>
    <mergeCell ref="N707:Q707"/>
    <mergeCell ref="F708:I708"/>
    <mergeCell ref="F709:I709"/>
    <mergeCell ref="F710:I710"/>
    <mergeCell ref="F711:I711"/>
    <mergeCell ref="F712:I712"/>
    <mergeCell ref="N706:Q706"/>
    <mergeCell ref="F693:I693"/>
    <mergeCell ref="F694:I694"/>
    <mergeCell ref="F695:I695"/>
    <mergeCell ref="L695:M695"/>
    <mergeCell ref="N695:Q695"/>
    <mergeCell ref="F696:I696"/>
    <mergeCell ref="L696:M696"/>
    <mergeCell ref="N696:Q696"/>
    <mergeCell ref="F697:I697"/>
    <mergeCell ref="L697:M697"/>
    <mergeCell ref="N697:Q697"/>
    <mergeCell ref="F698:I698"/>
    <mergeCell ref="L698:M698"/>
    <mergeCell ref="N698:Q698"/>
    <mergeCell ref="F700:I700"/>
    <mergeCell ref="L700:M700"/>
    <mergeCell ref="N700:Q700"/>
    <mergeCell ref="N699:Q699"/>
    <mergeCell ref="F683:I683"/>
    <mergeCell ref="F684:I684"/>
    <mergeCell ref="F685:I685"/>
    <mergeCell ref="F686:I686"/>
    <mergeCell ref="F687:I687"/>
    <mergeCell ref="L687:M687"/>
    <mergeCell ref="N687:Q687"/>
    <mergeCell ref="F688:I688"/>
    <mergeCell ref="L688:M688"/>
    <mergeCell ref="N688:Q688"/>
    <mergeCell ref="F689:I689"/>
    <mergeCell ref="F690:I690"/>
    <mergeCell ref="F691:I691"/>
    <mergeCell ref="L691:M691"/>
    <mergeCell ref="N691:Q691"/>
    <mergeCell ref="F692:I692"/>
    <mergeCell ref="L692:M692"/>
    <mergeCell ref="N692:Q692"/>
    <mergeCell ref="F674:I674"/>
    <mergeCell ref="F675:I675"/>
    <mergeCell ref="L675:M675"/>
    <mergeCell ref="N675:Q675"/>
    <mergeCell ref="F676:I676"/>
    <mergeCell ref="L676:M676"/>
    <mergeCell ref="N676:Q676"/>
    <mergeCell ref="F677:I677"/>
    <mergeCell ref="F678:I678"/>
    <mergeCell ref="L678:M678"/>
    <mergeCell ref="N678:Q678"/>
    <mergeCell ref="F679:I679"/>
    <mergeCell ref="L679:M679"/>
    <mergeCell ref="N679:Q679"/>
    <mergeCell ref="F680:I680"/>
    <mergeCell ref="F681:I681"/>
    <mergeCell ref="F682:I682"/>
    <mergeCell ref="F661:I661"/>
    <mergeCell ref="F662:I662"/>
    <mergeCell ref="F663:I663"/>
    <mergeCell ref="F664:I664"/>
    <mergeCell ref="F665:I665"/>
    <mergeCell ref="L665:M665"/>
    <mergeCell ref="N665:Q665"/>
    <mergeCell ref="F666:I666"/>
    <mergeCell ref="F667:I667"/>
    <mergeCell ref="F668:I668"/>
    <mergeCell ref="F669:I669"/>
    <mergeCell ref="F670:I670"/>
    <mergeCell ref="F671:I671"/>
    <mergeCell ref="L671:M671"/>
    <mergeCell ref="N671:Q671"/>
    <mergeCell ref="F673:I673"/>
    <mergeCell ref="L673:M673"/>
    <mergeCell ref="N673:Q673"/>
    <mergeCell ref="F648:I648"/>
    <mergeCell ref="F649:I649"/>
    <mergeCell ref="L649:M649"/>
    <mergeCell ref="N649:Q649"/>
    <mergeCell ref="F650:I650"/>
    <mergeCell ref="F651:I651"/>
    <mergeCell ref="F652:I652"/>
    <mergeCell ref="F653:I653"/>
    <mergeCell ref="F654:I654"/>
    <mergeCell ref="F655:I655"/>
    <mergeCell ref="F656:I656"/>
    <mergeCell ref="F657:I657"/>
    <mergeCell ref="L657:M657"/>
    <mergeCell ref="N657:Q657"/>
    <mergeCell ref="F658:I658"/>
    <mergeCell ref="F659:I659"/>
    <mergeCell ref="F660:I660"/>
    <mergeCell ref="F638:I638"/>
    <mergeCell ref="L638:M638"/>
    <mergeCell ref="N638:Q638"/>
    <mergeCell ref="F639:I639"/>
    <mergeCell ref="F640:I640"/>
    <mergeCell ref="F641:I641"/>
    <mergeCell ref="L641:M641"/>
    <mergeCell ref="N641:Q641"/>
    <mergeCell ref="F642:I642"/>
    <mergeCell ref="F643:I643"/>
    <mergeCell ref="F644:I644"/>
    <mergeCell ref="L644:M644"/>
    <mergeCell ref="N644:Q644"/>
    <mergeCell ref="F646:I646"/>
    <mergeCell ref="L646:M646"/>
    <mergeCell ref="N646:Q646"/>
    <mergeCell ref="F647:I647"/>
    <mergeCell ref="F631:I631"/>
    <mergeCell ref="L631:M631"/>
    <mergeCell ref="N631:Q631"/>
    <mergeCell ref="F632:I632"/>
    <mergeCell ref="L632:M632"/>
    <mergeCell ref="N632:Q632"/>
    <mergeCell ref="F633:I633"/>
    <mergeCell ref="L633:M633"/>
    <mergeCell ref="N633:Q633"/>
    <mergeCell ref="F634:I634"/>
    <mergeCell ref="L634:M634"/>
    <mergeCell ref="N634:Q634"/>
    <mergeCell ref="F635:I635"/>
    <mergeCell ref="L635:M635"/>
    <mergeCell ref="N635:Q635"/>
    <mergeCell ref="F636:I636"/>
    <mergeCell ref="L636:M636"/>
    <mergeCell ref="N636:Q636"/>
    <mergeCell ref="F625:I625"/>
    <mergeCell ref="F626:I626"/>
    <mergeCell ref="L626:M626"/>
    <mergeCell ref="N626:Q626"/>
    <mergeCell ref="F627:I627"/>
    <mergeCell ref="L627:M627"/>
    <mergeCell ref="N627:Q627"/>
    <mergeCell ref="F628:I628"/>
    <mergeCell ref="L628:M628"/>
    <mergeCell ref="N628:Q628"/>
    <mergeCell ref="F629:I629"/>
    <mergeCell ref="L629:M629"/>
    <mergeCell ref="N629:Q629"/>
    <mergeCell ref="F630:I630"/>
    <mergeCell ref="L630:M630"/>
    <mergeCell ref="N630:Q630"/>
    <mergeCell ref="F613:I613"/>
    <mergeCell ref="L613:M613"/>
    <mergeCell ref="N613:Q613"/>
    <mergeCell ref="F614:I614"/>
    <mergeCell ref="F615:I615"/>
    <mergeCell ref="F616:I616"/>
    <mergeCell ref="F617:I617"/>
    <mergeCell ref="F618:I618"/>
    <mergeCell ref="F619:I619"/>
    <mergeCell ref="F620:I620"/>
    <mergeCell ref="F621:I621"/>
    <mergeCell ref="F622:I622"/>
    <mergeCell ref="L622:M622"/>
    <mergeCell ref="N622:Q622"/>
    <mergeCell ref="F623:I623"/>
    <mergeCell ref="F624:I624"/>
    <mergeCell ref="L624:M624"/>
    <mergeCell ref="N624:Q624"/>
    <mergeCell ref="F599:I599"/>
    <mergeCell ref="L599:M599"/>
    <mergeCell ref="N599:Q599"/>
    <mergeCell ref="F600:I600"/>
    <mergeCell ref="F601:I601"/>
    <mergeCell ref="F602:I602"/>
    <mergeCell ref="F603:I603"/>
    <mergeCell ref="F604:I604"/>
    <mergeCell ref="F605:I605"/>
    <mergeCell ref="F606:I606"/>
    <mergeCell ref="F607:I607"/>
    <mergeCell ref="F608:I608"/>
    <mergeCell ref="F609:I609"/>
    <mergeCell ref="F610:I610"/>
    <mergeCell ref="F611:I611"/>
    <mergeCell ref="F612:I612"/>
    <mergeCell ref="L612:M612"/>
    <mergeCell ref="N612:Q612"/>
    <mergeCell ref="F591:I591"/>
    <mergeCell ref="L591:M591"/>
    <mergeCell ref="N591:Q591"/>
    <mergeCell ref="F592:I592"/>
    <mergeCell ref="L592:M592"/>
    <mergeCell ref="N592:Q592"/>
    <mergeCell ref="F593:I593"/>
    <mergeCell ref="L593:M593"/>
    <mergeCell ref="N593:Q593"/>
    <mergeCell ref="F594:I594"/>
    <mergeCell ref="L594:M594"/>
    <mergeCell ref="N594:Q594"/>
    <mergeCell ref="F596:I596"/>
    <mergeCell ref="L596:M596"/>
    <mergeCell ref="N596:Q596"/>
    <mergeCell ref="F597:I597"/>
    <mergeCell ref="F598:I598"/>
    <mergeCell ref="L598:M598"/>
    <mergeCell ref="N598:Q598"/>
    <mergeCell ref="F584:I584"/>
    <mergeCell ref="L584:M584"/>
    <mergeCell ref="N584:Q584"/>
    <mergeCell ref="F585:I585"/>
    <mergeCell ref="L585:M585"/>
    <mergeCell ref="N585:Q585"/>
    <mergeCell ref="F586:I586"/>
    <mergeCell ref="F587:I587"/>
    <mergeCell ref="L587:M587"/>
    <mergeCell ref="N587:Q587"/>
    <mergeCell ref="F588:I588"/>
    <mergeCell ref="L588:M588"/>
    <mergeCell ref="N588:Q588"/>
    <mergeCell ref="F589:I589"/>
    <mergeCell ref="L589:M589"/>
    <mergeCell ref="N589:Q589"/>
    <mergeCell ref="F590:I590"/>
    <mergeCell ref="L590:M590"/>
    <mergeCell ref="N590:Q590"/>
    <mergeCell ref="F578:I578"/>
    <mergeCell ref="L578:M578"/>
    <mergeCell ref="N578:Q578"/>
    <mergeCell ref="F579:I579"/>
    <mergeCell ref="L579:M579"/>
    <mergeCell ref="N579:Q579"/>
    <mergeCell ref="F580:I580"/>
    <mergeCell ref="L580:M580"/>
    <mergeCell ref="N580:Q580"/>
    <mergeCell ref="F581:I581"/>
    <mergeCell ref="L581:M581"/>
    <mergeCell ref="N581:Q581"/>
    <mergeCell ref="F582:I582"/>
    <mergeCell ref="L582:M582"/>
    <mergeCell ref="N582:Q582"/>
    <mergeCell ref="F583:I583"/>
    <mergeCell ref="L583:M583"/>
    <mergeCell ref="N583:Q583"/>
    <mergeCell ref="F572:I572"/>
    <mergeCell ref="L572:M572"/>
    <mergeCell ref="N572:Q572"/>
    <mergeCell ref="F573:I573"/>
    <mergeCell ref="L573:M573"/>
    <mergeCell ref="N573:Q573"/>
    <mergeCell ref="F574:I574"/>
    <mergeCell ref="L574:M574"/>
    <mergeCell ref="N574:Q574"/>
    <mergeCell ref="F575:I575"/>
    <mergeCell ref="L575:M575"/>
    <mergeCell ref="N575:Q575"/>
    <mergeCell ref="F576:I576"/>
    <mergeCell ref="L576:M576"/>
    <mergeCell ref="N576:Q576"/>
    <mergeCell ref="F577:I577"/>
    <mergeCell ref="L577:M577"/>
    <mergeCell ref="N577:Q577"/>
    <mergeCell ref="F567:I567"/>
    <mergeCell ref="L567:M567"/>
    <mergeCell ref="N567:Q567"/>
    <mergeCell ref="F568:I568"/>
    <mergeCell ref="L568:M568"/>
    <mergeCell ref="N568:Q568"/>
    <mergeCell ref="F569:I569"/>
    <mergeCell ref="L569:M569"/>
    <mergeCell ref="N569:Q569"/>
    <mergeCell ref="F570:I570"/>
    <mergeCell ref="L570:M570"/>
    <mergeCell ref="N570:Q570"/>
    <mergeCell ref="F571:I571"/>
    <mergeCell ref="L571:M571"/>
    <mergeCell ref="N571:Q571"/>
    <mergeCell ref="F560:I560"/>
    <mergeCell ref="F561:I561"/>
    <mergeCell ref="L561:M561"/>
    <mergeCell ref="N561:Q561"/>
    <mergeCell ref="F562:I562"/>
    <mergeCell ref="L562:M562"/>
    <mergeCell ref="N562:Q562"/>
    <mergeCell ref="F563:I563"/>
    <mergeCell ref="L563:M563"/>
    <mergeCell ref="N563:Q563"/>
    <mergeCell ref="F564:I564"/>
    <mergeCell ref="F565:I565"/>
    <mergeCell ref="L565:M565"/>
    <mergeCell ref="N565:Q565"/>
    <mergeCell ref="F566:I566"/>
    <mergeCell ref="L566:M566"/>
    <mergeCell ref="N566:Q566"/>
    <mergeCell ref="F551:I551"/>
    <mergeCell ref="F552:I552"/>
    <mergeCell ref="L552:M552"/>
    <mergeCell ref="N552:Q552"/>
    <mergeCell ref="F554:I554"/>
    <mergeCell ref="L554:M554"/>
    <mergeCell ref="N554:Q554"/>
    <mergeCell ref="F555:I555"/>
    <mergeCell ref="F556:I556"/>
    <mergeCell ref="L556:M556"/>
    <mergeCell ref="N556:Q556"/>
    <mergeCell ref="F557:I557"/>
    <mergeCell ref="L557:M557"/>
    <mergeCell ref="N557:Q557"/>
    <mergeCell ref="F559:I559"/>
    <mergeCell ref="L559:M559"/>
    <mergeCell ref="N559:Q559"/>
    <mergeCell ref="F540:I540"/>
    <mergeCell ref="F541:I541"/>
    <mergeCell ref="L541:M541"/>
    <mergeCell ref="N541:Q541"/>
    <mergeCell ref="F542:I542"/>
    <mergeCell ref="F543:I543"/>
    <mergeCell ref="F544:I544"/>
    <mergeCell ref="L544:M544"/>
    <mergeCell ref="N544:Q544"/>
    <mergeCell ref="F545:I545"/>
    <mergeCell ref="F546:I546"/>
    <mergeCell ref="F547:I547"/>
    <mergeCell ref="L547:M547"/>
    <mergeCell ref="N547:Q547"/>
    <mergeCell ref="F548:I548"/>
    <mergeCell ref="F549:I549"/>
    <mergeCell ref="F550:I550"/>
    <mergeCell ref="L550:M550"/>
    <mergeCell ref="N550:Q550"/>
    <mergeCell ref="F529:I529"/>
    <mergeCell ref="L529:M529"/>
    <mergeCell ref="N529:Q529"/>
    <mergeCell ref="F530:I530"/>
    <mergeCell ref="F531:I531"/>
    <mergeCell ref="F532:I532"/>
    <mergeCell ref="L532:M532"/>
    <mergeCell ref="N532:Q532"/>
    <mergeCell ref="F533:I533"/>
    <mergeCell ref="F534:I534"/>
    <mergeCell ref="F535:I535"/>
    <mergeCell ref="F536:I536"/>
    <mergeCell ref="F537:I537"/>
    <mergeCell ref="F538:I538"/>
    <mergeCell ref="L538:M538"/>
    <mergeCell ref="N538:Q538"/>
    <mergeCell ref="F539:I539"/>
    <mergeCell ref="F518:I518"/>
    <mergeCell ref="F519:I519"/>
    <mergeCell ref="F520:I520"/>
    <mergeCell ref="F521:I521"/>
    <mergeCell ref="F522:I522"/>
    <mergeCell ref="F523:I523"/>
    <mergeCell ref="L523:M523"/>
    <mergeCell ref="N523:Q523"/>
    <mergeCell ref="F524:I524"/>
    <mergeCell ref="L524:M524"/>
    <mergeCell ref="N524:Q524"/>
    <mergeCell ref="F525:I525"/>
    <mergeCell ref="F526:I526"/>
    <mergeCell ref="L526:M526"/>
    <mergeCell ref="N526:Q526"/>
    <mergeCell ref="F527:I527"/>
    <mergeCell ref="F528:I528"/>
    <mergeCell ref="F508:I508"/>
    <mergeCell ref="L508:M508"/>
    <mergeCell ref="N508:Q508"/>
    <mergeCell ref="F509:I509"/>
    <mergeCell ref="F510:I510"/>
    <mergeCell ref="F511:I511"/>
    <mergeCell ref="L511:M511"/>
    <mergeCell ref="N511:Q511"/>
    <mergeCell ref="F512:I512"/>
    <mergeCell ref="F513:I513"/>
    <mergeCell ref="F514:I514"/>
    <mergeCell ref="L514:M514"/>
    <mergeCell ref="N514:Q514"/>
    <mergeCell ref="F515:I515"/>
    <mergeCell ref="F516:I516"/>
    <mergeCell ref="F517:I517"/>
    <mergeCell ref="L517:M517"/>
    <mergeCell ref="N517:Q517"/>
    <mergeCell ref="F495:I495"/>
    <mergeCell ref="F496:I496"/>
    <mergeCell ref="L496:M496"/>
    <mergeCell ref="N496:Q496"/>
    <mergeCell ref="F497:I497"/>
    <mergeCell ref="F498:I498"/>
    <mergeCell ref="F499:I499"/>
    <mergeCell ref="F500:I500"/>
    <mergeCell ref="F501:I501"/>
    <mergeCell ref="F502:I502"/>
    <mergeCell ref="L502:M502"/>
    <mergeCell ref="N502:Q502"/>
    <mergeCell ref="F503:I503"/>
    <mergeCell ref="F504:I504"/>
    <mergeCell ref="F505:I505"/>
    <mergeCell ref="F506:I506"/>
    <mergeCell ref="F507:I507"/>
    <mergeCell ref="F486:I486"/>
    <mergeCell ref="F487:I487"/>
    <mergeCell ref="F488:I488"/>
    <mergeCell ref="L488:M488"/>
    <mergeCell ref="N488:Q488"/>
    <mergeCell ref="F489:I489"/>
    <mergeCell ref="L489:M489"/>
    <mergeCell ref="N489:Q489"/>
    <mergeCell ref="F490:I490"/>
    <mergeCell ref="F491:I491"/>
    <mergeCell ref="L491:M491"/>
    <mergeCell ref="N491:Q491"/>
    <mergeCell ref="F492:I492"/>
    <mergeCell ref="L492:M492"/>
    <mergeCell ref="N492:Q492"/>
    <mergeCell ref="F493:I493"/>
    <mergeCell ref="F494:I494"/>
    <mergeCell ref="L494:M494"/>
    <mergeCell ref="N494:Q494"/>
    <mergeCell ref="F473:I473"/>
    <mergeCell ref="F474:I474"/>
    <mergeCell ref="L474:M474"/>
    <mergeCell ref="N474:Q474"/>
    <mergeCell ref="F475:I475"/>
    <mergeCell ref="F476:I476"/>
    <mergeCell ref="F477:I477"/>
    <mergeCell ref="F478:I478"/>
    <mergeCell ref="L478:M478"/>
    <mergeCell ref="N478:Q478"/>
    <mergeCell ref="F479:I479"/>
    <mergeCell ref="F480:I480"/>
    <mergeCell ref="F481:I481"/>
    <mergeCell ref="F482:I482"/>
    <mergeCell ref="F483:I483"/>
    <mergeCell ref="F484:I484"/>
    <mergeCell ref="F485:I485"/>
    <mergeCell ref="F462:I462"/>
    <mergeCell ref="F463:I463"/>
    <mergeCell ref="L463:M463"/>
    <mergeCell ref="N463:Q463"/>
    <mergeCell ref="F464:I464"/>
    <mergeCell ref="L464:M464"/>
    <mergeCell ref="N464:Q464"/>
    <mergeCell ref="F465:I465"/>
    <mergeCell ref="F466:I466"/>
    <mergeCell ref="F467:I467"/>
    <mergeCell ref="F468:I468"/>
    <mergeCell ref="L468:M468"/>
    <mergeCell ref="N468:Q468"/>
    <mergeCell ref="F469:I469"/>
    <mergeCell ref="F470:I470"/>
    <mergeCell ref="F471:I471"/>
    <mergeCell ref="F472:I472"/>
    <mergeCell ref="F452:I452"/>
    <mergeCell ref="F453:I453"/>
    <mergeCell ref="F454:I454"/>
    <mergeCell ref="L454:M454"/>
    <mergeCell ref="N454:Q454"/>
    <mergeCell ref="F455:I455"/>
    <mergeCell ref="F456:I456"/>
    <mergeCell ref="F457:I457"/>
    <mergeCell ref="L457:M457"/>
    <mergeCell ref="N457:Q457"/>
    <mergeCell ref="F458:I458"/>
    <mergeCell ref="F459:I459"/>
    <mergeCell ref="L459:M459"/>
    <mergeCell ref="N459:Q459"/>
    <mergeCell ref="F460:I460"/>
    <mergeCell ref="F461:I461"/>
    <mergeCell ref="L461:M461"/>
    <mergeCell ref="N461:Q461"/>
    <mergeCell ref="F439:I439"/>
    <mergeCell ref="F440:I440"/>
    <mergeCell ref="F441:I441"/>
    <mergeCell ref="F442:I442"/>
    <mergeCell ref="F443:I443"/>
    <mergeCell ref="L443:M443"/>
    <mergeCell ref="N443:Q443"/>
    <mergeCell ref="F444:I444"/>
    <mergeCell ref="F445:I445"/>
    <mergeCell ref="F446:I446"/>
    <mergeCell ref="F447:I447"/>
    <mergeCell ref="F448:I448"/>
    <mergeCell ref="F449:I449"/>
    <mergeCell ref="L449:M449"/>
    <mergeCell ref="N449:Q449"/>
    <mergeCell ref="F450:I450"/>
    <mergeCell ref="F451:I451"/>
    <mergeCell ref="L451:M451"/>
    <mergeCell ref="N451:Q451"/>
    <mergeCell ref="F430:I430"/>
    <mergeCell ref="F431:I431"/>
    <mergeCell ref="F432:I432"/>
    <mergeCell ref="L432:M432"/>
    <mergeCell ref="N432:Q432"/>
    <mergeCell ref="F433:I433"/>
    <mergeCell ref="F434:I434"/>
    <mergeCell ref="F435:I435"/>
    <mergeCell ref="L435:M435"/>
    <mergeCell ref="N435:Q435"/>
    <mergeCell ref="F436:I436"/>
    <mergeCell ref="L436:M436"/>
    <mergeCell ref="N436:Q436"/>
    <mergeCell ref="F437:I437"/>
    <mergeCell ref="L437:M437"/>
    <mergeCell ref="N437:Q437"/>
    <mergeCell ref="F438:I438"/>
    <mergeCell ref="F417:I417"/>
    <mergeCell ref="F418:I418"/>
    <mergeCell ref="F419:I419"/>
    <mergeCell ref="F420:I420"/>
    <mergeCell ref="F421:I421"/>
    <mergeCell ref="F422:I422"/>
    <mergeCell ref="F423:I423"/>
    <mergeCell ref="L423:M423"/>
    <mergeCell ref="N423:Q423"/>
    <mergeCell ref="F424:I424"/>
    <mergeCell ref="L424:M424"/>
    <mergeCell ref="N424:Q424"/>
    <mergeCell ref="F425:I425"/>
    <mergeCell ref="F426:I426"/>
    <mergeCell ref="F427:I427"/>
    <mergeCell ref="F428:I428"/>
    <mergeCell ref="F429:I429"/>
    <mergeCell ref="F400:I400"/>
    <mergeCell ref="F401:I401"/>
    <mergeCell ref="F402:I402"/>
    <mergeCell ref="F403:I403"/>
    <mergeCell ref="F404:I404"/>
    <mergeCell ref="F405:I405"/>
    <mergeCell ref="F406:I406"/>
    <mergeCell ref="F407:I407"/>
    <mergeCell ref="F408:I408"/>
    <mergeCell ref="F409:I409"/>
    <mergeCell ref="F410:I410"/>
    <mergeCell ref="F411:I411"/>
    <mergeCell ref="F412:I412"/>
    <mergeCell ref="F413:I413"/>
    <mergeCell ref="F414:I414"/>
    <mergeCell ref="F415:I415"/>
    <mergeCell ref="F416:I416"/>
    <mergeCell ref="F387:I387"/>
    <mergeCell ref="F388:I388"/>
    <mergeCell ref="F389:I389"/>
    <mergeCell ref="F390:I390"/>
    <mergeCell ref="F391:I391"/>
    <mergeCell ref="F392:I392"/>
    <mergeCell ref="F393:I393"/>
    <mergeCell ref="L393:M393"/>
    <mergeCell ref="N393:Q393"/>
    <mergeCell ref="F395:I395"/>
    <mergeCell ref="L395:M395"/>
    <mergeCell ref="N395:Q395"/>
    <mergeCell ref="F397:I397"/>
    <mergeCell ref="L397:M397"/>
    <mergeCell ref="N397:Q397"/>
    <mergeCell ref="F398:I398"/>
    <mergeCell ref="F399:I399"/>
    <mergeCell ref="F378:I378"/>
    <mergeCell ref="F379:I379"/>
    <mergeCell ref="F380:I380"/>
    <mergeCell ref="L380:M380"/>
    <mergeCell ref="N380:Q380"/>
    <mergeCell ref="F381:I381"/>
    <mergeCell ref="L381:M381"/>
    <mergeCell ref="N381:Q381"/>
    <mergeCell ref="F382:I382"/>
    <mergeCell ref="F383:I383"/>
    <mergeCell ref="F384:I384"/>
    <mergeCell ref="L384:M384"/>
    <mergeCell ref="N384:Q384"/>
    <mergeCell ref="F385:I385"/>
    <mergeCell ref="L385:M385"/>
    <mergeCell ref="N385:Q385"/>
    <mergeCell ref="F386:I386"/>
    <mergeCell ref="F369:I369"/>
    <mergeCell ref="F370:I370"/>
    <mergeCell ref="F371:I371"/>
    <mergeCell ref="L371:M371"/>
    <mergeCell ref="N371:Q371"/>
    <mergeCell ref="F372:I372"/>
    <mergeCell ref="L372:M372"/>
    <mergeCell ref="N372:Q372"/>
    <mergeCell ref="F373:I373"/>
    <mergeCell ref="F374:I374"/>
    <mergeCell ref="F375:I375"/>
    <mergeCell ref="L375:M375"/>
    <mergeCell ref="N375:Q375"/>
    <mergeCell ref="F376:I376"/>
    <mergeCell ref="F377:I377"/>
    <mergeCell ref="L377:M377"/>
    <mergeCell ref="N377:Q377"/>
    <mergeCell ref="F358:I358"/>
    <mergeCell ref="L358:M358"/>
    <mergeCell ref="N358:Q358"/>
    <mergeCell ref="F359:I359"/>
    <mergeCell ref="F360:I360"/>
    <mergeCell ref="F361:I361"/>
    <mergeCell ref="F362:I362"/>
    <mergeCell ref="F363:I363"/>
    <mergeCell ref="F364:I364"/>
    <mergeCell ref="F365:I365"/>
    <mergeCell ref="L365:M365"/>
    <mergeCell ref="N365:Q365"/>
    <mergeCell ref="F366:I366"/>
    <mergeCell ref="L366:M366"/>
    <mergeCell ref="N366:Q366"/>
    <mergeCell ref="F368:I368"/>
    <mergeCell ref="L368:M368"/>
    <mergeCell ref="N368:Q368"/>
    <mergeCell ref="F348:I348"/>
    <mergeCell ref="L348:M348"/>
    <mergeCell ref="N348:Q348"/>
    <mergeCell ref="F349:I349"/>
    <mergeCell ref="L349:M349"/>
    <mergeCell ref="N349:Q349"/>
    <mergeCell ref="F350:I350"/>
    <mergeCell ref="F351:I351"/>
    <mergeCell ref="F352:I352"/>
    <mergeCell ref="F353:I353"/>
    <mergeCell ref="F354:I354"/>
    <mergeCell ref="F355:I355"/>
    <mergeCell ref="L355:M355"/>
    <mergeCell ref="N355:Q355"/>
    <mergeCell ref="F356:I356"/>
    <mergeCell ref="L356:M356"/>
    <mergeCell ref="N356:Q356"/>
    <mergeCell ref="F334:I334"/>
    <mergeCell ref="L334:M334"/>
    <mergeCell ref="N334:Q334"/>
    <mergeCell ref="F335:I335"/>
    <mergeCell ref="F336:I336"/>
    <mergeCell ref="F337:I337"/>
    <mergeCell ref="F339:I339"/>
    <mergeCell ref="L339:M339"/>
    <mergeCell ref="N339:Q339"/>
    <mergeCell ref="F342:I342"/>
    <mergeCell ref="L342:M342"/>
    <mergeCell ref="N342:Q342"/>
    <mergeCell ref="F343:I343"/>
    <mergeCell ref="F344:I344"/>
    <mergeCell ref="F345:I345"/>
    <mergeCell ref="F346:I346"/>
    <mergeCell ref="F347:I347"/>
    <mergeCell ref="F325:I325"/>
    <mergeCell ref="L325:M325"/>
    <mergeCell ref="N325:Q325"/>
    <mergeCell ref="F326:I326"/>
    <mergeCell ref="L326:M326"/>
    <mergeCell ref="N326:Q326"/>
    <mergeCell ref="F327:I327"/>
    <mergeCell ref="F328:I328"/>
    <mergeCell ref="F329:I329"/>
    <mergeCell ref="L329:M329"/>
    <mergeCell ref="N329:Q329"/>
    <mergeCell ref="F330:I330"/>
    <mergeCell ref="F331:I331"/>
    <mergeCell ref="L331:M331"/>
    <mergeCell ref="N331:Q331"/>
    <mergeCell ref="F332:I332"/>
    <mergeCell ref="F333:I333"/>
    <mergeCell ref="F311:I311"/>
    <mergeCell ref="F312:I312"/>
    <mergeCell ref="F313:I313"/>
    <mergeCell ref="F314:I314"/>
    <mergeCell ref="F315:I315"/>
    <mergeCell ref="F316:I316"/>
    <mergeCell ref="L316:M316"/>
    <mergeCell ref="N316:Q316"/>
    <mergeCell ref="F317:I317"/>
    <mergeCell ref="F318:I318"/>
    <mergeCell ref="F319:I319"/>
    <mergeCell ref="F320:I320"/>
    <mergeCell ref="F321:I321"/>
    <mergeCell ref="F323:I323"/>
    <mergeCell ref="L323:M323"/>
    <mergeCell ref="N323:Q323"/>
    <mergeCell ref="F324:I324"/>
    <mergeCell ref="F298:I298"/>
    <mergeCell ref="F299:I299"/>
    <mergeCell ref="F300:I300"/>
    <mergeCell ref="F301:I301"/>
    <mergeCell ref="F302:I302"/>
    <mergeCell ref="F303:I303"/>
    <mergeCell ref="F304:I304"/>
    <mergeCell ref="F305:I305"/>
    <mergeCell ref="F306:I306"/>
    <mergeCell ref="F307:I307"/>
    <mergeCell ref="L307:M307"/>
    <mergeCell ref="N307:Q307"/>
    <mergeCell ref="F308:I308"/>
    <mergeCell ref="F309:I309"/>
    <mergeCell ref="F310:I310"/>
    <mergeCell ref="L310:M310"/>
    <mergeCell ref="N310:Q310"/>
    <mergeCell ref="F283:I283"/>
    <mergeCell ref="F284:I284"/>
    <mergeCell ref="F285:I285"/>
    <mergeCell ref="F286:I286"/>
    <mergeCell ref="F287:I287"/>
    <mergeCell ref="F288:I288"/>
    <mergeCell ref="F289:I289"/>
    <mergeCell ref="F290:I290"/>
    <mergeCell ref="F291:I291"/>
    <mergeCell ref="F292:I292"/>
    <mergeCell ref="F293:I293"/>
    <mergeCell ref="F294:I294"/>
    <mergeCell ref="L294:M294"/>
    <mergeCell ref="N294:Q294"/>
    <mergeCell ref="F295:I295"/>
    <mergeCell ref="F296:I296"/>
    <mergeCell ref="F297:I297"/>
    <mergeCell ref="L297:M297"/>
    <mergeCell ref="N297:Q297"/>
    <mergeCell ref="F271:I271"/>
    <mergeCell ref="F272:I272"/>
    <mergeCell ref="F273:I273"/>
    <mergeCell ref="F274:I274"/>
    <mergeCell ref="F275:I275"/>
    <mergeCell ref="F276:I276"/>
    <mergeCell ref="F277:I277"/>
    <mergeCell ref="F278:I278"/>
    <mergeCell ref="F279:I279"/>
    <mergeCell ref="F280:I280"/>
    <mergeCell ref="L280:M280"/>
    <mergeCell ref="N280:Q280"/>
    <mergeCell ref="F281:I281"/>
    <mergeCell ref="L281:M281"/>
    <mergeCell ref="N281:Q281"/>
    <mergeCell ref="F282:I282"/>
    <mergeCell ref="L282:M282"/>
    <mergeCell ref="N282:Q282"/>
    <mergeCell ref="F259:I259"/>
    <mergeCell ref="L259:M259"/>
    <mergeCell ref="N259:Q259"/>
    <mergeCell ref="F260:I260"/>
    <mergeCell ref="F261:I261"/>
    <mergeCell ref="F263:I263"/>
    <mergeCell ref="L263:M263"/>
    <mergeCell ref="N263:Q263"/>
    <mergeCell ref="F264:I264"/>
    <mergeCell ref="F265:I265"/>
    <mergeCell ref="F266:I266"/>
    <mergeCell ref="L266:M266"/>
    <mergeCell ref="N266:Q266"/>
    <mergeCell ref="F267:I267"/>
    <mergeCell ref="F268:I268"/>
    <mergeCell ref="F269:I269"/>
    <mergeCell ref="F270:I270"/>
    <mergeCell ref="F246:I246"/>
    <mergeCell ref="F247:I247"/>
    <mergeCell ref="F248:I248"/>
    <mergeCell ref="F249:I249"/>
    <mergeCell ref="F250:I250"/>
    <mergeCell ref="F251:I251"/>
    <mergeCell ref="L251:M251"/>
    <mergeCell ref="N251:Q251"/>
    <mergeCell ref="F252:I252"/>
    <mergeCell ref="F253:I253"/>
    <mergeCell ref="F254:I254"/>
    <mergeCell ref="F255:I255"/>
    <mergeCell ref="F256:I256"/>
    <mergeCell ref="F257:I257"/>
    <mergeCell ref="F258:I258"/>
    <mergeCell ref="L258:M258"/>
    <mergeCell ref="N258:Q258"/>
    <mergeCell ref="F235:I235"/>
    <mergeCell ref="L235:M235"/>
    <mergeCell ref="N235:Q235"/>
    <mergeCell ref="F236:I236"/>
    <mergeCell ref="F237:I237"/>
    <mergeCell ref="L237:M237"/>
    <mergeCell ref="N237:Q237"/>
    <mergeCell ref="F238:I238"/>
    <mergeCell ref="F239:I239"/>
    <mergeCell ref="F240:I240"/>
    <mergeCell ref="F241:I241"/>
    <mergeCell ref="F242:I242"/>
    <mergeCell ref="F243:I243"/>
    <mergeCell ref="F244:I244"/>
    <mergeCell ref="L244:M244"/>
    <mergeCell ref="N244:Q244"/>
    <mergeCell ref="F245:I245"/>
    <mergeCell ref="L245:M245"/>
    <mergeCell ref="N245:Q245"/>
    <mergeCell ref="F224:I224"/>
    <mergeCell ref="L224:M224"/>
    <mergeCell ref="N224:Q224"/>
    <mergeCell ref="F225:I225"/>
    <mergeCell ref="F226:I226"/>
    <mergeCell ref="L226:M226"/>
    <mergeCell ref="N226:Q226"/>
    <mergeCell ref="F227:I227"/>
    <mergeCell ref="F228:I228"/>
    <mergeCell ref="F229:I229"/>
    <mergeCell ref="F230:I230"/>
    <mergeCell ref="L230:M230"/>
    <mergeCell ref="N230:Q230"/>
    <mergeCell ref="F231:I231"/>
    <mergeCell ref="F232:I232"/>
    <mergeCell ref="F233:I233"/>
    <mergeCell ref="F234:I234"/>
    <mergeCell ref="L234:M234"/>
    <mergeCell ref="N234:Q234"/>
    <mergeCell ref="F216:I216"/>
    <mergeCell ref="L216:M216"/>
    <mergeCell ref="N216:Q216"/>
    <mergeCell ref="F217:I217"/>
    <mergeCell ref="L217:M217"/>
    <mergeCell ref="N217:Q217"/>
    <mergeCell ref="F218:I218"/>
    <mergeCell ref="F219:I219"/>
    <mergeCell ref="F220:I220"/>
    <mergeCell ref="L220:M220"/>
    <mergeCell ref="N220:Q220"/>
    <mergeCell ref="F221:I221"/>
    <mergeCell ref="L221:M221"/>
    <mergeCell ref="N221:Q221"/>
    <mergeCell ref="F222:I222"/>
    <mergeCell ref="F223:I223"/>
    <mergeCell ref="L223:M223"/>
    <mergeCell ref="N223:Q223"/>
    <mergeCell ref="F206:I206"/>
    <mergeCell ref="F207:I207"/>
    <mergeCell ref="L207:M207"/>
    <mergeCell ref="N207:Q207"/>
    <mergeCell ref="F208:I208"/>
    <mergeCell ref="F209:I209"/>
    <mergeCell ref="L209:M209"/>
    <mergeCell ref="N209:Q209"/>
    <mergeCell ref="F210:I210"/>
    <mergeCell ref="L210:M210"/>
    <mergeCell ref="N210:Q210"/>
    <mergeCell ref="F211:I211"/>
    <mergeCell ref="F212:I212"/>
    <mergeCell ref="L212:M212"/>
    <mergeCell ref="N212:Q212"/>
    <mergeCell ref="F213:I213"/>
    <mergeCell ref="F214:I214"/>
    <mergeCell ref="F195:I195"/>
    <mergeCell ref="F196:I196"/>
    <mergeCell ref="F197:I197"/>
    <mergeCell ref="F198:I198"/>
    <mergeCell ref="F199:I199"/>
    <mergeCell ref="F200:I200"/>
    <mergeCell ref="F201:I201"/>
    <mergeCell ref="F202:I202"/>
    <mergeCell ref="L202:M202"/>
    <mergeCell ref="N202:Q202"/>
    <mergeCell ref="F203:I203"/>
    <mergeCell ref="F204:I204"/>
    <mergeCell ref="L204:M204"/>
    <mergeCell ref="N204:Q204"/>
    <mergeCell ref="F205:I205"/>
    <mergeCell ref="L205:M205"/>
    <mergeCell ref="N205:Q205"/>
    <mergeCell ref="F181:I181"/>
    <mergeCell ref="F182:I182"/>
    <mergeCell ref="F183:I183"/>
    <mergeCell ref="L183:M183"/>
    <mergeCell ref="N183:Q183"/>
    <mergeCell ref="F184:I184"/>
    <mergeCell ref="F185:I185"/>
    <mergeCell ref="F186:I186"/>
    <mergeCell ref="F187:I187"/>
    <mergeCell ref="F188:I188"/>
    <mergeCell ref="F189:I189"/>
    <mergeCell ref="F190:I190"/>
    <mergeCell ref="F191:I191"/>
    <mergeCell ref="F192:I192"/>
    <mergeCell ref="F194:I194"/>
    <mergeCell ref="L194:M194"/>
    <mergeCell ref="N194:Q194"/>
    <mergeCell ref="F170:I170"/>
    <mergeCell ref="F171:I171"/>
    <mergeCell ref="F172:I172"/>
    <mergeCell ref="F173:I173"/>
    <mergeCell ref="F174:I174"/>
    <mergeCell ref="L174:M174"/>
    <mergeCell ref="N174:Q174"/>
    <mergeCell ref="F175:I175"/>
    <mergeCell ref="F176:I176"/>
    <mergeCell ref="F177:I177"/>
    <mergeCell ref="F178:I178"/>
    <mergeCell ref="F179:I179"/>
    <mergeCell ref="L179:M179"/>
    <mergeCell ref="N179:Q179"/>
    <mergeCell ref="F180:I180"/>
    <mergeCell ref="L180:M180"/>
    <mergeCell ref="N180:Q180"/>
    <mergeCell ref="F158:I158"/>
    <mergeCell ref="F159:I159"/>
    <mergeCell ref="L159:M159"/>
    <mergeCell ref="N159:Q159"/>
    <mergeCell ref="F160:I160"/>
    <mergeCell ref="F162:I162"/>
    <mergeCell ref="L162:M162"/>
    <mergeCell ref="N162:Q162"/>
    <mergeCell ref="F163:I163"/>
    <mergeCell ref="F164:I164"/>
    <mergeCell ref="F165:I165"/>
    <mergeCell ref="F166:I166"/>
    <mergeCell ref="F167:I167"/>
    <mergeCell ref="F168:I168"/>
    <mergeCell ref="L168:M168"/>
    <mergeCell ref="N168:Q168"/>
    <mergeCell ref="F169:I169"/>
    <mergeCell ref="F145:I145"/>
    <mergeCell ref="L145:M145"/>
    <mergeCell ref="N145:Q145"/>
    <mergeCell ref="F146:I146"/>
    <mergeCell ref="F147:I147"/>
    <mergeCell ref="L147:M147"/>
    <mergeCell ref="N147:Q147"/>
    <mergeCell ref="F148:I148"/>
    <mergeCell ref="F149:I149"/>
    <mergeCell ref="F150:I150"/>
    <mergeCell ref="F151:I151"/>
    <mergeCell ref="F152:I152"/>
    <mergeCell ref="F153:I153"/>
    <mergeCell ref="F154:I154"/>
    <mergeCell ref="F155:I155"/>
    <mergeCell ref="F156:I156"/>
    <mergeCell ref="F157:I157"/>
    <mergeCell ref="L157:M157"/>
    <mergeCell ref="N157:Q157"/>
    <mergeCell ref="M129:P129"/>
    <mergeCell ref="M131:Q131"/>
    <mergeCell ref="M132:Q132"/>
    <mergeCell ref="F134:I134"/>
    <mergeCell ref="L134:M134"/>
    <mergeCell ref="N134:Q134"/>
    <mergeCell ref="F138:I138"/>
    <mergeCell ref="L138:M138"/>
    <mergeCell ref="N138:Q138"/>
    <mergeCell ref="F139:I139"/>
    <mergeCell ref="F140:I140"/>
    <mergeCell ref="L140:M140"/>
    <mergeCell ref="N140:Q140"/>
    <mergeCell ref="F141:I141"/>
    <mergeCell ref="F142:I142"/>
    <mergeCell ref="F143:I143"/>
    <mergeCell ref="F144:I144"/>
    <mergeCell ref="N103:Q103"/>
    <mergeCell ref="N104:Q104"/>
    <mergeCell ref="N105:Q105"/>
    <mergeCell ref="N106:Q106"/>
    <mergeCell ref="N107:Q107"/>
    <mergeCell ref="N108:Q108"/>
    <mergeCell ref="N109:Q109"/>
    <mergeCell ref="N110:Q110"/>
    <mergeCell ref="N111:Q111"/>
    <mergeCell ref="N112:Q112"/>
    <mergeCell ref="N113:Q113"/>
    <mergeCell ref="N114:Q114"/>
    <mergeCell ref="N116:Q116"/>
    <mergeCell ref="L118:Q118"/>
    <mergeCell ref="C124:Q124"/>
    <mergeCell ref="F126:P126"/>
    <mergeCell ref="F127:P127"/>
    <mergeCell ref="C86:G86"/>
    <mergeCell ref="N86:Q86"/>
    <mergeCell ref="N88:Q88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N98:Q98"/>
    <mergeCell ref="N99:Q99"/>
    <mergeCell ref="N100:Q100"/>
    <mergeCell ref="N101:Q101"/>
    <mergeCell ref="N102:Q102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8:P78"/>
    <mergeCell ref="F79:P79"/>
    <mergeCell ref="M81:P81"/>
    <mergeCell ref="M83:Q83"/>
    <mergeCell ref="M84:Q84"/>
    <mergeCell ref="C2:Q2"/>
    <mergeCell ref="C4:Q4"/>
    <mergeCell ref="F6:P6"/>
    <mergeCell ref="F7:P7"/>
    <mergeCell ref="O9:P9"/>
    <mergeCell ref="O11:P11"/>
    <mergeCell ref="O12:P12"/>
    <mergeCell ref="O14:P14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</mergeCells>
  <hyperlinks>
    <hyperlink ref="F1:G1" location="C2" display="1) Krycí list rozpočtu"/>
    <hyperlink ref="H1:K1" location="C86" display="2) Rekapitulácia rozpočtu"/>
    <hyperlink ref="L1" location="C134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Výkaz výmer arch.</vt:lpstr>
      <vt:lpstr>'Rekapitulácia stavby'!Názvy_tlače</vt:lpstr>
      <vt:lpstr>'Výkaz výmer arch.'!Názvy_tlače</vt:lpstr>
      <vt:lpstr>'Rekapitulácia stavby'!Oblasť_tlače</vt:lpstr>
      <vt:lpstr>'Výkaz výmer arch.'!Oblasť_tlače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pc-PC\pc</dc:creator>
  <cp:lastModifiedBy>Safrova</cp:lastModifiedBy>
  <cp:lastPrinted>2018-05-23T07:31:59Z</cp:lastPrinted>
  <dcterms:created xsi:type="dcterms:W3CDTF">2018-05-22T13:39:11Z</dcterms:created>
  <dcterms:modified xsi:type="dcterms:W3CDTF">2018-07-25T06:29:13Z</dcterms:modified>
</cp:coreProperties>
</file>